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420" windowWidth="15135" windowHeight="9000" activeTab="3"/>
  </bookViews>
  <sheets>
    <sheet name="Vị trí VL1" sheetId="77" r:id="rId1"/>
    <sheet name="DS nợ môn VTVL1" sheetId="82" r:id="rId2"/>
    <sheet name="Bảng TH VTVL" sheetId="81" r:id="rId3"/>
    <sheet name="Vị trí VL2" sheetId="78" r:id="rId4"/>
    <sheet name="DS nợ môn VTVL2" sheetId="83" r:id="rId5"/>
    <sheet name="TH 09.3.2022" sheetId="88" r:id="rId6"/>
    <sheet name="DS xét 09.3.2022" sheetId="87" r:id="rId7"/>
  </sheets>
  <definedNames>
    <definedName name="_xlnm._FilterDatabase" localSheetId="1" hidden="1">'DS nợ môn VTVL1'!$A$2:$AW$97</definedName>
    <definedName name="_xlnm._FilterDatabase" localSheetId="4" hidden="1">'DS nợ môn VTVL2'!$A$2:$AT$53</definedName>
    <definedName name="_xlnm._FilterDatabase" localSheetId="6" hidden="1">'DS xét 09.3.2022'!$A$3:$AC$42</definedName>
    <definedName name="_xlnm._FilterDatabase" localSheetId="0" hidden="1">'Vị trí VL1'!$A$1:$QM$96</definedName>
    <definedName name="_xlnm._FilterDatabase" localSheetId="3" hidden="1">'Vị trí VL2'!$A$1:$PG$52</definedName>
    <definedName name="_xlnm.Print_Titles" localSheetId="1">'DS nợ môn VTVL1'!$A:$F,'DS nợ môn VTVL1'!$1:$2</definedName>
    <definedName name="_xlnm.Print_Titles" localSheetId="4">'DS nợ môn VTVL2'!$A:$F,'DS nợ môn VTVL2'!$1:$2</definedName>
    <definedName name="_xlnm.Print_Titles" localSheetId="6">'DS xét 09.3.2022'!$3:$3</definedName>
    <definedName name="_xlnm.Print_Titles" localSheetId="0">'Vị trí VL1'!$A:$F,'Vị trí VL1'!$1:$1</definedName>
    <definedName name="_xlnm.Print_Titles" localSheetId="3">'Vị trí VL2'!$A:$F,'Vị trí VL2'!$1:$1</definedName>
  </definedNames>
  <calcPr calcId="124519"/>
</workbook>
</file>

<file path=xl/calcChain.xml><?xml version="1.0" encoding="utf-8"?>
<calcChain xmlns="http://schemas.openxmlformats.org/spreadsheetml/2006/main">
  <c r="D5" i="88"/>
  <c r="E5"/>
  <c r="F5"/>
  <c r="D6"/>
  <c r="E6"/>
  <c r="F6"/>
  <c r="D7"/>
  <c r="F7"/>
  <c r="E7" s="1"/>
  <c r="D8"/>
  <c r="F8"/>
  <c r="E8" s="1"/>
  <c r="D9"/>
  <c r="E9"/>
  <c r="F9"/>
  <c r="D10"/>
  <c r="E10"/>
  <c r="F10"/>
  <c r="D11"/>
  <c r="F11"/>
  <c r="E11" s="1"/>
  <c r="D12"/>
  <c r="F12"/>
  <c r="E12" s="1"/>
  <c r="D4"/>
  <c r="F4"/>
  <c r="H13" l="1"/>
  <c r="G13"/>
  <c r="C13"/>
  <c r="E4"/>
  <c r="D13" l="1"/>
  <c r="F13"/>
  <c r="E13"/>
  <c r="PC4" i="78" l="1"/>
  <c r="PC5"/>
  <c r="PC6"/>
  <c r="PC7"/>
  <c r="PC8"/>
  <c r="PC9"/>
  <c r="PC10"/>
  <c r="PC11"/>
  <c r="PC12"/>
  <c r="PC13"/>
  <c r="PC14"/>
  <c r="PC15"/>
  <c r="PC16"/>
  <c r="PC17"/>
  <c r="PC18"/>
  <c r="PC19"/>
  <c r="PC20"/>
  <c r="PC21"/>
  <c r="PC22"/>
  <c r="PC23"/>
  <c r="PC24"/>
  <c r="PC25"/>
  <c r="PC26"/>
  <c r="PC27"/>
  <c r="PC28"/>
  <c r="PC29"/>
  <c r="PC30"/>
  <c r="PC31"/>
  <c r="PC32"/>
  <c r="PC33"/>
  <c r="PC34"/>
  <c r="PC35"/>
  <c r="PC36"/>
  <c r="PC37"/>
  <c r="PC38"/>
  <c r="PC39"/>
  <c r="PC40"/>
  <c r="PC41"/>
  <c r="PC42"/>
  <c r="PC43"/>
  <c r="PC44"/>
  <c r="PC45"/>
  <c r="PC46"/>
  <c r="PC47"/>
  <c r="PC48"/>
  <c r="PC49"/>
  <c r="PC50"/>
  <c r="PC51"/>
  <c r="PC52"/>
  <c r="OV7"/>
  <c r="OX7" s="1"/>
  <c r="OY7" s="1"/>
  <c r="OV8"/>
  <c r="OX8" s="1"/>
  <c r="OY8" s="1"/>
  <c r="OV9"/>
  <c r="OW9" s="1"/>
  <c r="OV10"/>
  <c r="OX10" s="1"/>
  <c r="OY10" s="1"/>
  <c r="OV11"/>
  <c r="OX11" s="1"/>
  <c r="OY11" s="1"/>
  <c r="OV12"/>
  <c r="OX12" s="1"/>
  <c r="OY12" s="1"/>
  <c r="OV13"/>
  <c r="OW13" s="1"/>
  <c r="OV14"/>
  <c r="OX14" s="1"/>
  <c r="OY14" s="1"/>
  <c r="OV15"/>
  <c r="OX15" s="1"/>
  <c r="OY15" s="1"/>
  <c r="OV16"/>
  <c r="OX16" s="1"/>
  <c r="OY16" s="1"/>
  <c r="OV17"/>
  <c r="OW17" s="1"/>
  <c r="OV18"/>
  <c r="OX18" s="1"/>
  <c r="OY18" s="1"/>
  <c r="OV19"/>
  <c r="OX19" s="1"/>
  <c r="OY19" s="1"/>
  <c r="OV20"/>
  <c r="OX20" s="1"/>
  <c r="OY20" s="1"/>
  <c r="OV21"/>
  <c r="OW21" s="1"/>
  <c r="OV22"/>
  <c r="OX22" s="1"/>
  <c r="OY22" s="1"/>
  <c r="OV23"/>
  <c r="OX23" s="1"/>
  <c r="OY23" s="1"/>
  <c r="OV24"/>
  <c r="OX24" s="1"/>
  <c r="OY24" s="1"/>
  <c r="OV25"/>
  <c r="OW25" s="1"/>
  <c r="OV26"/>
  <c r="OX26" s="1"/>
  <c r="OY26" s="1"/>
  <c r="OV27"/>
  <c r="OX27" s="1"/>
  <c r="OY27" s="1"/>
  <c r="OV28"/>
  <c r="OX28" s="1"/>
  <c r="OY28" s="1"/>
  <c r="OV29"/>
  <c r="OW29" s="1"/>
  <c r="OV30"/>
  <c r="OW30" s="1"/>
  <c r="OV31"/>
  <c r="OX31" s="1"/>
  <c r="OY31" s="1"/>
  <c r="OV32"/>
  <c r="OX32" s="1"/>
  <c r="OY32" s="1"/>
  <c r="OV33"/>
  <c r="OW33" s="1"/>
  <c r="OV34"/>
  <c r="OW34" s="1"/>
  <c r="OV35"/>
  <c r="OX35" s="1"/>
  <c r="OY35" s="1"/>
  <c r="OV36"/>
  <c r="OX36" s="1"/>
  <c r="OY36" s="1"/>
  <c r="OV37"/>
  <c r="OW37" s="1"/>
  <c r="OV38"/>
  <c r="OX38" s="1"/>
  <c r="OY38" s="1"/>
  <c r="OV39"/>
  <c r="OX39" s="1"/>
  <c r="OY39" s="1"/>
  <c r="OV40"/>
  <c r="OX40" s="1"/>
  <c r="OY40" s="1"/>
  <c r="OV41"/>
  <c r="OW41" s="1"/>
  <c r="OV42"/>
  <c r="OW42" s="1"/>
  <c r="OV43"/>
  <c r="OX43" s="1"/>
  <c r="OY43" s="1"/>
  <c r="OV44"/>
  <c r="OX44" s="1"/>
  <c r="OY44" s="1"/>
  <c r="OV45"/>
  <c r="OW45" s="1"/>
  <c r="OV46"/>
  <c r="OX46" s="1"/>
  <c r="OY46" s="1"/>
  <c r="OV47"/>
  <c r="OX47" s="1"/>
  <c r="OY47" s="1"/>
  <c r="OV48"/>
  <c r="OX48" s="1"/>
  <c r="OY48" s="1"/>
  <c r="OV49"/>
  <c r="OW49" s="1"/>
  <c r="OV50"/>
  <c r="OW50" s="1"/>
  <c r="OV51"/>
  <c r="OX51" s="1"/>
  <c r="OY51" s="1"/>
  <c r="OV52"/>
  <c r="OX52" s="1"/>
  <c r="OY52" s="1"/>
  <c r="OV3"/>
  <c r="OW3" s="1"/>
  <c r="OV4"/>
  <c r="OW4" s="1"/>
  <c r="OV5"/>
  <c r="OW5" s="1"/>
  <c r="OV6"/>
  <c r="OW6" s="1"/>
  <c r="OV2"/>
  <c r="QB3" i="77"/>
  <c r="QB4"/>
  <c r="QB5"/>
  <c r="QB6"/>
  <c r="QB7"/>
  <c r="QB8"/>
  <c r="QB9"/>
  <c r="QB10"/>
  <c r="QB11"/>
  <c r="QB12"/>
  <c r="QB13"/>
  <c r="QB14"/>
  <c r="QB15"/>
  <c r="QB16"/>
  <c r="QB17"/>
  <c r="QB18"/>
  <c r="QB19"/>
  <c r="QB20"/>
  <c r="QB21"/>
  <c r="QB22"/>
  <c r="QB23"/>
  <c r="QB24"/>
  <c r="QB25"/>
  <c r="QB26"/>
  <c r="QB27"/>
  <c r="QB28"/>
  <c r="QB29"/>
  <c r="QB30"/>
  <c r="QB31"/>
  <c r="QB32"/>
  <c r="QB33"/>
  <c r="QB34"/>
  <c r="QB35"/>
  <c r="QB36"/>
  <c r="QB37"/>
  <c r="QB38"/>
  <c r="QB39"/>
  <c r="QB40"/>
  <c r="QB41"/>
  <c r="QB42"/>
  <c r="QB43"/>
  <c r="QB44"/>
  <c r="QB45"/>
  <c r="QB46"/>
  <c r="QB47"/>
  <c r="QB48"/>
  <c r="QB49"/>
  <c r="QB50"/>
  <c r="QB51"/>
  <c r="QB52"/>
  <c r="QB53"/>
  <c r="QB54"/>
  <c r="QB55"/>
  <c r="QB56"/>
  <c r="QB57"/>
  <c r="QB58"/>
  <c r="QB59"/>
  <c r="QB60"/>
  <c r="QB61"/>
  <c r="QB62"/>
  <c r="QB63"/>
  <c r="QB64"/>
  <c r="QB65"/>
  <c r="QB66"/>
  <c r="QB67"/>
  <c r="QB68"/>
  <c r="QB69"/>
  <c r="QB70"/>
  <c r="QB71"/>
  <c r="QB72"/>
  <c r="QB73"/>
  <c r="QB74"/>
  <c r="QB75"/>
  <c r="QB76"/>
  <c r="QB77"/>
  <c r="QB78"/>
  <c r="QB79"/>
  <c r="QB80"/>
  <c r="QB81"/>
  <c r="QB82"/>
  <c r="QB83"/>
  <c r="QB84"/>
  <c r="QB85"/>
  <c r="QB86"/>
  <c r="QB87"/>
  <c r="QB88"/>
  <c r="QB89"/>
  <c r="QB90"/>
  <c r="QB91"/>
  <c r="QB92"/>
  <c r="QB93"/>
  <c r="QB94"/>
  <c r="QB95"/>
  <c r="QB96"/>
  <c r="QB2"/>
  <c r="QC2" s="1"/>
  <c r="J11" i="81"/>
  <c r="I9"/>
  <c r="I8"/>
  <c r="I7"/>
  <c r="I6"/>
  <c r="I5"/>
  <c r="OX41" i="78" l="1"/>
  <c r="OY41" s="1"/>
  <c r="AT42" i="83" s="1"/>
  <c r="OZ27" i="78"/>
  <c r="AT28" i="83"/>
  <c r="OZ16" i="78"/>
  <c r="AT17" i="83"/>
  <c r="OZ51" i="78"/>
  <c r="AT52" i="83"/>
  <c r="OZ47" i="78"/>
  <c r="AT48" i="83"/>
  <c r="OZ43" i="78"/>
  <c r="AT44" i="83"/>
  <c r="OZ40" i="78"/>
  <c r="AT41" i="83"/>
  <c r="OZ36" i="78"/>
  <c r="AT37" i="83"/>
  <c r="OZ32" i="78"/>
  <c r="AT33" i="83"/>
  <c r="OZ28" i="78"/>
  <c r="AT29" i="83"/>
  <c r="OZ24" i="78"/>
  <c r="AT25" i="83"/>
  <c r="OZ46" i="78"/>
  <c r="AT47" i="83"/>
  <c r="OZ39" i="78"/>
  <c r="AT40" i="83"/>
  <c r="OZ31" i="78"/>
  <c r="AT32" i="83"/>
  <c r="OZ20" i="78"/>
  <c r="AT21" i="83"/>
  <c r="OZ52" i="78"/>
  <c r="AT53" i="83"/>
  <c r="OZ48" i="78"/>
  <c r="AT49" i="83"/>
  <c r="OZ44" i="78"/>
  <c r="AT45" i="83"/>
  <c r="OZ18" i="78"/>
  <c r="AT19" i="83"/>
  <c r="OZ14" i="78"/>
  <c r="AT15" i="83"/>
  <c r="OZ10" i="78"/>
  <c r="AT11" i="83"/>
  <c r="OX21" i="78"/>
  <c r="OY21" s="1"/>
  <c r="OZ35"/>
  <c r="AT36" i="83"/>
  <c r="OZ23" i="78"/>
  <c r="AT24" i="83"/>
  <c r="OZ38" i="78"/>
  <c r="AT39" i="83"/>
  <c r="OZ26" i="78"/>
  <c r="AT27" i="83"/>
  <c r="OZ22" i="78"/>
  <c r="AT23" i="83"/>
  <c r="OZ19" i="78"/>
  <c r="AT20" i="83"/>
  <c r="OZ15" i="78"/>
  <c r="AT16" i="83"/>
  <c r="OZ11" i="78"/>
  <c r="AT12" i="83"/>
  <c r="OZ7" i="78"/>
  <c r="AT8" i="83"/>
  <c r="OZ12" i="78"/>
  <c r="AT13" i="83"/>
  <c r="OZ8" i="78"/>
  <c r="AT9" i="83"/>
  <c r="OX37" i="78"/>
  <c r="OY37" s="1"/>
  <c r="OX49"/>
  <c r="OY49" s="1"/>
  <c r="OX45"/>
  <c r="OY45" s="1"/>
  <c r="OX42"/>
  <c r="OY42" s="1"/>
  <c r="OW22"/>
  <c r="OX25"/>
  <c r="OY25" s="1"/>
  <c r="OX50"/>
  <c r="OY50" s="1"/>
  <c r="OW46"/>
  <c r="OW38"/>
  <c r="OX34"/>
  <c r="OY34" s="1"/>
  <c r="OX33"/>
  <c r="OY33" s="1"/>
  <c r="OX30"/>
  <c r="OY30" s="1"/>
  <c r="OX29"/>
  <c r="OY29" s="1"/>
  <c r="OW26"/>
  <c r="OW18"/>
  <c r="OX17"/>
  <c r="OY17" s="1"/>
  <c r="OW14"/>
  <c r="OX13"/>
  <c r="OY13" s="1"/>
  <c r="OW10"/>
  <c r="OX9"/>
  <c r="OY9" s="1"/>
  <c r="OW51"/>
  <c r="OW47"/>
  <c r="OW43"/>
  <c r="OW39"/>
  <c r="OW35"/>
  <c r="OW31"/>
  <c r="OW27"/>
  <c r="OW23"/>
  <c r="OW19"/>
  <c r="OW15"/>
  <c r="OW11"/>
  <c r="OW7"/>
  <c r="OW52"/>
  <c r="OW48"/>
  <c r="OW44"/>
  <c r="OW40"/>
  <c r="OW36"/>
  <c r="OW32"/>
  <c r="OW28"/>
  <c r="OW24"/>
  <c r="OW20"/>
  <c r="OW16"/>
  <c r="OW12"/>
  <c r="OW8"/>
  <c r="NZ7"/>
  <c r="OA7"/>
  <c r="NZ8"/>
  <c r="OA8"/>
  <c r="NZ9"/>
  <c r="OA9"/>
  <c r="NZ10"/>
  <c r="OA10"/>
  <c r="NZ11"/>
  <c r="OA11"/>
  <c r="NZ12"/>
  <c r="OA12"/>
  <c r="NZ13"/>
  <c r="OA13"/>
  <c r="NZ14"/>
  <c r="OA14"/>
  <c r="NZ15"/>
  <c r="OA15"/>
  <c r="NZ16"/>
  <c r="OA16"/>
  <c r="NZ17"/>
  <c r="OA17"/>
  <c r="NZ18"/>
  <c r="OA18"/>
  <c r="NZ19"/>
  <c r="OA19"/>
  <c r="NZ20"/>
  <c r="OA20"/>
  <c r="NZ21"/>
  <c r="OA21"/>
  <c r="NZ22"/>
  <c r="OA22"/>
  <c r="NZ23"/>
  <c r="OA23"/>
  <c r="NZ24"/>
  <c r="OA24"/>
  <c r="NZ25"/>
  <c r="OA25"/>
  <c r="NZ26"/>
  <c r="OA26"/>
  <c r="NZ27"/>
  <c r="OA27"/>
  <c r="NZ28"/>
  <c r="OA28"/>
  <c r="NZ29"/>
  <c r="OA29"/>
  <c r="NZ30"/>
  <c r="OA30"/>
  <c r="NZ31"/>
  <c r="OA31"/>
  <c r="NZ32"/>
  <c r="OA32"/>
  <c r="NZ33"/>
  <c r="OA33"/>
  <c r="NZ34"/>
  <c r="OA34"/>
  <c r="NZ35"/>
  <c r="OA35"/>
  <c r="NZ36"/>
  <c r="OA36"/>
  <c r="NZ37"/>
  <c r="OA37"/>
  <c r="NZ38"/>
  <c r="OA38"/>
  <c r="NZ39"/>
  <c r="OA39"/>
  <c r="NZ40"/>
  <c r="OA40"/>
  <c r="NZ41"/>
  <c r="OA41"/>
  <c r="NZ42"/>
  <c r="OA42"/>
  <c r="NZ43"/>
  <c r="OA43"/>
  <c r="NZ44"/>
  <c r="OA44"/>
  <c r="NZ45"/>
  <c r="OA45"/>
  <c r="NZ46"/>
  <c r="OA46"/>
  <c r="NZ47"/>
  <c r="OA47"/>
  <c r="NZ48"/>
  <c r="OA48"/>
  <c r="NZ49"/>
  <c r="OA49"/>
  <c r="NZ50"/>
  <c r="OA50"/>
  <c r="NZ51"/>
  <c r="OA51"/>
  <c r="NZ52"/>
  <c r="OA52"/>
  <c r="E6" i="81"/>
  <c r="E7"/>
  <c r="E8"/>
  <c r="E9"/>
  <c r="E10"/>
  <c r="E5"/>
  <c r="F11"/>
  <c r="D11"/>
  <c r="G11"/>
  <c r="H11"/>
  <c r="I11"/>
  <c r="K11"/>
  <c r="PG6" i="77"/>
  <c r="PH6"/>
  <c r="PG7"/>
  <c r="PH7"/>
  <c r="PG8"/>
  <c r="PH8"/>
  <c r="PG9"/>
  <c r="PH9"/>
  <c r="PG10"/>
  <c r="PH10"/>
  <c r="PG11"/>
  <c r="PH11"/>
  <c r="PG12"/>
  <c r="PH12"/>
  <c r="PG13"/>
  <c r="PH13"/>
  <c r="PG14"/>
  <c r="PH14"/>
  <c r="PG15"/>
  <c r="PH15"/>
  <c r="PG16"/>
  <c r="PH16"/>
  <c r="PG17"/>
  <c r="PH17"/>
  <c r="PG18"/>
  <c r="PH18"/>
  <c r="PG19"/>
  <c r="PH19"/>
  <c r="PG20"/>
  <c r="PH20"/>
  <c r="PG21"/>
  <c r="PH21"/>
  <c r="PG22"/>
  <c r="PH22"/>
  <c r="PG23"/>
  <c r="PH23"/>
  <c r="PG24"/>
  <c r="PH24"/>
  <c r="PG25"/>
  <c r="PH25"/>
  <c r="PG26"/>
  <c r="PH26"/>
  <c r="PG27"/>
  <c r="PH27"/>
  <c r="PG28"/>
  <c r="PH28"/>
  <c r="PG29"/>
  <c r="PH29"/>
  <c r="PG30"/>
  <c r="PH30"/>
  <c r="PG31"/>
  <c r="PH31"/>
  <c r="PG32"/>
  <c r="PH32"/>
  <c r="PG33"/>
  <c r="PH33"/>
  <c r="PG34"/>
  <c r="PH34"/>
  <c r="PG35"/>
  <c r="PH35"/>
  <c r="PG36"/>
  <c r="PH36"/>
  <c r="PG37"/>
  <c r="PH37"/>
  <c r="PG38"/>
  <c r="PH38"/>
  <c r="PG39"/>
  <c r="PH39"/>
  <c r="PG40"/>
  <c r="PH40"/>
  <c r="PG41"/>
  <c r="PH41"/>
  <c r="PG42"/>
  <c r="PH42"/>
  <c r="PG43"/>
  <c r="PH43"/>
  <c r="PG44"/>
  <c r="PH44"/>
  <c r="PG45"/>
  <c r="PH45"/>
  <c r="PG46"/>
  <c r="PH46"/>
  <c r="PG47"/>
  <c r="PH47"/>
  <c r="PG48"/>
  <c r="PH48"/>
  <c r="PG49"/>
  <c r="PH49"/>
  <c r="PG50"/>
  <c r="PH50"/>
  <c r="PG51"/>
  <c r="PH51"/>
  <c r="PG52"/>
  <c r="PH52"/>
  <c r="PG53"/>
  <c r="PH53"/>
  <c r="PG54"/>
  <c r="PH54"/>
  <c r="PG55"/>
  <c r="PH55"/>
  <c r="PG56"/>
  <c r="PH56"/>
  <c r="PG57"/>
  <c r="PH57"/>
  <c r="PG58"/>
  <c r="PH58"/>
  <c r="PG59"/>
  <c r="PH59"/>
  <c r="PG60"/>
  <c r="PH60"/>
  <c r="PG61"/>
  <c r="PH61"/>
  <c r="PG62"/>
  <c r="PH62"/>
  <c r="PG63"/>
  <c r="PH63"/>
  <c r="PG64"/>
  <c r="PH64"/>
  <c r="PG65"/>
  <c r="PH65"/>
  <c r="PG66"/>
  <c r="PH66"/>
  <c r="PG67"/>
  <c r="PH67"/>
  <c r="PG68"/>
  <c r="PH68"/>
  <c r="PG69"/>
  <c r="PH69"/>
  <c r="PG70"/>
  <c r="PH70"/>
  <c r="PG71"/>
  <c r="PH71"/>
  <c r="PG72"/>
  <c r="PH72"/>
  <c r="PG73"/>
  <c r="PH73"/>
  <c r="PG74"/>
  <c r="PH74"/>
  <c r="PG75"/>
  <c r="PH75"/>
  <c r="PG76"/>
  <c r="PH76"/>
  <c r="PG77"/>
  <c r="PH77"/>
  <c r="PG78"/>
  <c r="PH78"/>
  <c r="PG79"/>
  <c r="PH79"/>
  <c r="PG80"/>
  <c r="PH80"/>
  <c r="PG81"/>
  <c r="PH81"/>
  <c r="PG82"/>
  <c r="PH82"/>
  <c r="PG83"/>
  <c r="PH83"/>
  <c r="PG84"/>
  <c r="PH84"/>
  <c r="PG85"/>
  <c r="PH85"/>
  <c r="PG86"/>
  <c r="PH86"/>
  <c r="PG87"/>
  <c r="PH87"/>
  <c r="PG88"/>
  <c r="PH88"/>
  <c r="PG89"/>
  <c r="PH89"/>
  <c r="PG90"/>
  <c r="PH90"/>
  <c r="PG91"/>
  <c r="PH91"/>
  <c r="PG92"/>
  <c r="PH92"/>
  <c r="PG93"/>
  <c r="PH93"/>
  <c r="PG94"/>
  <c r="PH94"/>
  <c r="PG95"/>
  <c r="PH95"/>
  <c r="PG96"/>
  <c r="PH96"/>
  <c r="OK7" i="78"/>
  <c r="OL7"/>
  <c r="ON7" s="1"/>
  <c r="OO7" s="1"/>
  <c r="OK8"/>
  <c r="OL8"/>
  <c r="OM8" s="1"/>
  <c r="OK9"/>
  <c r="OL9"/>
  <c r="ON9" s="1"/>
  <c r="OO9" s="1"/>
  <c r="OK10"/>
  <c r="OL10"/>
  <c r="OM10" s="1"/>
  <c r="OK11"/>
  <c r="OL11"/>
  <c r="ON11" s="1"/>
  <c r="OO11" s="1"/>
  <c r="OK12"/>
  <c r="OL12"/>
  <c r="ON12" s="1"/>
  <c r="OO12" s="1"/>
  <c r="OK13"/>
  <c r="OL13"/>
  <c r="ON13" s="1"/>
  <c r="OO13" s="1"/>
  <c r="OK14"/>
  <c r="OL14"/>
  <c r="ON14" s="1"/>
  <c r="OO14" s="1"/>
  <c r="OK15"/>
  <c r="OL15"/>
  <c r="ON15" s="1"/>
  <c r="OO15" s="1"/>
  <c r="OK16"/>
  <c r="OL16"/>
  <c r="ON16" s="1"/>
  <c r="OO16" s="1"/>
  <c r="OK17"/>
  <c r="OL17"/>
  <c r="ON17" s="1"/>
  <c r="OO17" s="1"/>
  <c r="OK18"/>
  <c r="OL18"/>
  <c r="ON18" s="1"/>
  <c r="OO18" s="1"/>
  <c r="OK19"/>
  <c r="OL19"/>
  <c r="ON19" s="1"/>
  <c r="OO19" s="1"/>
  <c r="OK20"/>
  <c r="OL20"/>
  <c r="ON20" s="1"/>
  <c r="OO20" s="1"/>
  <c r="OK21"/>
  <c r="OL21"/>
  <c r="ON21" s="1"/>
  <c r="OO21" s="1"/>
  <c r="OK22"/>
  <c r="OL22"/>
  <c r="OM22" s="1"/>
  <c r="OK23"/>
  <c r="OL23"/>
  <c r="OM23" s="1"/>
  <c r="OK24"/>
  <c r="OL24"/>
  <c r="ON24" s="1"/>
  <c r="OO24" s="1"/>
  <c r="OK25"/>
  <c r="OL25"/>
  <c r="ON25" s="1"/>
  <c r="OO25" s="1"/>
  <c r="OK26"/>
  <c r="OL26"/>
  <c r="OM26" s="1"/>
  <c r="OK27"/>
  <c r="OL27"/>
  <c r="ON27" s="1"/>
  <c r="OO27" s="1"/>
  <c r="OK28"/>
  <c r="OL28"/>
  <c r="OM28" s="1"/>
  <c r="OK29"/>
  <c r="OL29"/>
  <c r="ON29" s="1"/>
  <c r="OO29" s="1"/>
  <c r="OK30"/>
  <c r="OL30"/>
  <c r="OM30" s="1"/>
  <c r="OK31"/>
  <c r="OL31"/>
  <c r="ON31" s="1"/>
  <c r="OO31" s="1"/>
  <c r="OK32"/>
  <c r="OL32"/>
  <c r="ON32" s="1"/>
  <c r="OO32" s="1"/>
  <c r="OK33"/>
  <c r="OL33"/>
  <c r="OM33" s="1"/>
  <c r="OK34"/>
  <c r="OL34"/>
  <c r="ON34" s="1"/>
  <c r="OO34" s="1"/>
  <c r="OK35"/>
  <c r="OL35"/>
  <c r="ON35" s="1"/>
  <c r="OO35" s="1"/>
  <c r="OK36"/>
  <c r="OL36"/>
  <c r="ON36" s="1"/>
  <c r="OO36" s="1"/>
  <c r="OK37"/>
  <c r="OL37"/>
  <c r="ON37" s="1"/>
  <c r="OO37" s="1"/>
  <c r="OK38"/>
  <c r="OL38"/>
  <c r="OM38" s="1"/>
  <c r="OK39"/>
  <c r="OL39"/>
  <c r="ON39" s="1"/>
  <c r="OO39" s="1"/>
  <c r="OK40"/>
  <c r="OL40"/>
  <c r="OM40" s="1"/>
  <c r="OK41"/>
  <c r="OL41"/>
  <c r="ON41" s="1"/>
  <c r="OO41" s="1"/>
  <c r="OK42"/>
  <c r="OL42"/>
  <c r="OM42" s="1"/>
  <c r="OK43"/>
  <c r="OL43"/>
  <c r="OM43" s="1"/>
  <c r="OK44"/>
  <c r="OL44"/>
  <c r="ON44" s="1"/>
  <c r="OO44" s="1"/>
  <c r="OK45"/>
  <c r="OL45"/>
  <c r="ON45" s="1"/>
  <c r="OO45" s="1"/>
  <c r="OK46"/>
  <c r="OL46"/>
  <c r="ON46" s="1"/>
  <c r="OO46" s="1"/>
  <c r="OK47"/>
  <c r="OL47"/>
  <c r="ON47" s="1"/>
  <c r="OO47" s="1"/>
  <c r="OK48"/>
  <c r="OL48"/>
  <c r="ON48" s="1"/>
  <c r="OO48" s="1"/>
  <c r="OK49"/>
  <c r="OL49"/>
  <c r="ON49" s="1"/>
  <c r="OO49" s="1"/>
  <c r="OK50"/>
  <c r="OL50"/>
  <c r="ON50" s="1"/>
  <c r="OO50" s="1"/>
  <c r="OK51"/>
  <c r="OL51"/>
  <c r="ON51" s="1"/>
  <c r="OO51" s="1"/>
  <c r="OK52"/>
  <c r="OL52"/>
  <c r="OM52" s="1"/>
  <c r="OZ41" l="1"/>
  <c r="OP47"/>
  <c r="AS48" i="83"/>
  <c r="OP45" i="78"/>
  <c r="AS46" i="83"/>
  <c r="OP41" i="78"/>
  <c r="AS42" i="83"/>
  <c r="OP37" i="78"/>
  <c r="AS38" i="83"/>
  <c r="OP27" i="78"/>
  <c r="AS28" i="83"/>
  <c r="OP25" i="78"/>
  <c r="AS26" i="83"/>
  <c r="OP21" i="78"/>
  <c r="AS22" i="83"/>
  <c r="OP17" i="78"/>
  <c r="AS18" i="83"/>
  <c r="OP13" i="78"/>
  <c r="AS14" i="83"/>
  <c r="OP11" i="78"/>
  <c r="AS12" i="83"/>
  <c r="OP9" i="78"/>
  <c r="AS10" i="83"/>
  <c r="OP7" i="78"/>
  <c r="AS8" i="83"/>
  <c r="OZ9" i="78"/>
  <c r="AT10" i="83"/>
  <c r="OZ17" i="78"/>
  <c r="AT18" i="83"/>
  <c r="OZ30" i="78"/>
  <c r="AT31" i="83"/>
  <c r="OZ42" i="78"/>
  <c r="AT43" i="83"/>
  <c r="OZ21" i="78"/>
  <c r="AT22" i="83"/>
  <c r="OP49" i="78"/>
  <c r="AS50" i="83"/>
  <c r="OP50" i="78"/>
  <c r="AS51" i="83"/>
  <c r="OP39" i="78"/>
  <c r="AS40" i="83"/>
  <c r="OP35" i="78"/>
  <c r="AS36" i="83"/>
  <c r="OP31" i="78"/>
  <c r="AS32" i="83"/>
  <c r="OP29" i="78"/>
  <c r="AS30" i="83"/>
  <c r="OP19" i="78"/>
  <c r="AS20" i="83"/>
  <c r="OP15" i="78"/>
  <c r="AS16" i="83"/>
  <c r="OZ29" i="78"/>
  <c r="AT30" i="83"/>
  <c r="OZ37" i="78"/>
  <c r="AT38" i="83"/>
  <c r="OP48" i="78"/>
  <c r="AS49" i="83"/>
  <c r="OP44" i="78"/>
  <c r="AS45" i="83"/>
  <c r="OP36" i="78"/>
  <c r="AS37" i="83"/>
  <c r="OP18" i="78"/>
  <c r="AS19" i="83"/>
  <c r="OP16" i="78"/>
  <c r="AS17" i="83"/>
  <c r="OP12" i="78"/>
  <c r="AS13" i="83"/>
  <c r="OZ13" i="78"/>
  <c r="AT14" i="83"/>
  <c r="OZ34" i="78"/>
  <c r="AT35" i="83"/>
  <c r="OZ25" i="78"/>
  <c r="AT26" i="83"/>
  <c r="OZ49" i="78"/>
  <c r="AT50" i="83"/>
  <c r="OP51" i="78"/>
  <c r="AS52" i="83"/>
  <c r="OP46" i="78"/>
  <c r="AS47" i="83"/>
  <c r="OP34" i="78"/>
  <c r="AS35" i="83"/>
  <c r="OP32" i="78"/>
  <c r="AS33" i="83"/>
  <c r="OP24" i="78"/>
  <c r="AS25" i="83"/>
  <c r="OP20" i="78"/>
  <c r="AS21" i="83"/>
  <c r="OP14" i="78"/>
  <c r="AS15" i="83"/>
  <c r="OZ33" i="78"/>
  <c r="AT34" i="83"/>
  <c r="OZ50" i="78"/>
  <c r="AT51" i="83"/>
  <c r="OZ45" i="78"/>
  <c r="AT46" i="83"/>
  <c r="OC52" i="78"/>
  <c r="OD52" s="1"/>
  <c r="AR53" i="83" s="1"/>
  <c r="PD52" i="78"/>
  <c r="OC50"/>
  <c r="OD50" s="1"/>
  <c r="AR51" i="83" s="1"/>
  <c r="PD50" i="78"/>
  <c r="OC47"/>
  <c r="OD47" s="1"/>
  <c r="AR48" i="83" s="1"/>
  <c r="PD47" i="78"/>
  <c r="OC45"/>
  <c r="OD45" s="1"/>
  <c r="AR46" i="83" s="1"/>
  <c r="PD45" i="78"/>
  <c r="OC43"/>
  <c r="OD43" s="1"/>
  <c r="AR44" i="83" s="1"/>
  <c r="PD43" i="78"/>
  <c r="OC41"/>
  <c r="OD41" s="1"/>
  <c r="AR42" i="83" s="1"/>
  <c r="PD41" i="78"/>
  <c r="OC39"/>
  <c r="OD39" s="1"/>
  <c r="AR40" i="83" s="1"/>
  <c r="PD39" i="78"/>
  <c r="OC37"/>
  <c r="OD37" s="1"/>
  <c r="AR38" i="83" s="1"/>
  <c r="PD37" i="78"/>
  <c r="OC35"/>
  <c r="OD35" s="1"/>
  <c r="AR36" i="83" s="1"/>
  <c r="PD35" i="78"/>
  <c r="OC33"/>
  <c r="OD33" s="1"/>
  <c r="AR34" i="83" s="1"/>
  <c r="PD33" i="78"/>
  <c r="OC31"/>
  <c r="OD31" s="1"/>
  <c r="AR32" i="83" s="1"/>
  <c r="PD31" i="78"/>
  <c r="OC29"/>
  <c r="OD29" s="1"/>
  <c r="AR30" i="83" s="1"/>
  <c r="PD29" i="78"/>
  <c r="OC27"/>
  <c r="OD27" s="1"/>
  <c r="AR28" i="83" s="1"/>
  <c r="PD27" i="78"/>
  <c r="OC25"/>
  <c r="OD25" s="1"/>
  <c r="AR26" i="83" s="1"/>
  <c r="PD25" i="78"/>
  <c r="OC23"/>
  <c r="OD23" s="1"/>
  <c r="AR24" i="83" s="1"/>
  <c r="PD23" i="78"/>
  <c r="OC21"/>
  <c r="OD21" s="1"/>
  <c r="AR22" i="83" s="1"/>
  <c r="PD21" i="78"/>
  <c r="OC19"/>
  <c r="OD19" s="1"/>
  <c r="AR20" i="83" s="1"/>
  <c r="PD19" i="78"/>
  <c r="OC17"/>
  <c r="OD17" s="1"/>
  <c r="AR18" i="83" s="1"/>
  <c r="PD17" i="78"/>
  <c r="OC15"/>
  <c r="OD15" s="1"/>
  <c r="AR16" i="83" s="1"/>
  <c r="PD15" i="78"/>
  <c r="OC13"/>
  <c r="OD13" s="1"/>
  <c r="AR14" i="83" s="1"/>
  <c r="PD13" i="78"/>
  <c r="OC11"/>
  <c r="OD11" s="1"/>
  <c r="AR12" i="83" s="1"/>
  <c r="PD11" i="78"/>
  <c r="OC9"/>
  <c r="OD9" s="1"/>
  <c r="AR10" i="83" s="1"/>
  <c r="PD9" i="78"/>
  <c r="OC7"/>
  <c r="OD7" s="1"/>
  <c r="AR8" i="83" s="1"/>
  <c r="PD7" i="78"/>
  <c r="OB51"/>
  <c r="PD51"/>
  <c r="OB49"/>
  <c r="PD49"/>
  <c r="OB48"/>
  <c r="PD48"/>
  <c r="OB46"/>
  <c r="PD46"/>
  <c r="OC44"/>
  <c r="OD44" s="1"/>
  <c r="AR45" i="83" s="1"/>
  <c r="PD44" i="78"/>
  <c r="OC42"/>
  <c r="OD42" s="1"/>
  <c r="AR43" i="83" s="1"/>
  <c r="PD42" i="78"/>
  <c r="OB40"/>
  <c r="PD40"/>
  <c r="OB38"/>
  <c r="PD38"/>
  <c r="OB36"/>
  <c r="PD36"/>
  <c r="OC34"/>
  <c r="OD34" s="1"/>
  <c r="AR35" i="83" s="1"/>
  <c r="PD34" i="78"/>
  <c r="OB32"/>
  <c r="PD32"/>
  <c r="OB30"/>
  <c r="PD30"/>
  <c r="OC28"/>
  <c r="OD28" s="1"/>
  <c r="AR29" i="83" s="1"/>
  <c r="PD28" i="78"/>
  <c r="OB26"/>
  <c r="PD26"/>
  <c r="OC24"/>
  <c r="OD24" s="1"/>
  <c r="AR25" i="83" s="1"/>
  <c r="PD24" i="78"/>
  <c r="OC22"/>
  <c r="OD22" s="1"/>
  <c r="AR23" i="83" s="1"/>
  <c r="PD22" i="78"/>
  <c r="OC20"/>
  <c r="OD20" s="1"/>
  <c r="AR21" i="83" s="1"/>
  <c r="PD20" i="78"/>
  <c r="OC18"/>
  <c r="OD18" s="1"/>
  <c r="AR19" i="83" s="1"/>
  <c r="PD18" i="78"/>
  <c r="OC16"/>
  <c r="OD16" s="1"/>
  <c r="AR17" i="83" s="1"/>
  <c r="PD16" i="78"/>
  <c r="OB14"/>
  <c r="PD14"/>
  <c r="OB12"/>
  <c r="PD12"/>
  <c r="OC10"/>
  <c r="OD10" s="1"/>
  <c r="AR11" i="83" s="1"/>
  <c r="PD10" i="78"/>
  <c r="OC8"/>
  <c r="OD8" s="1"/>
  <c r="AR9" i="83" s="1"/>
  <c r="PD8" i="78"/>
  <c r="PJ93" i="77"/>
  <c r="PK93" s="1"/>
  <c r="AU94" i="82" s="1"/>
  <c r="PJ88" i="77"/>
  <c r="PK88" s="1"/>
  <c r="AU89" i="82" s="1"/>
  <c r="PJ82" i="77"/>
  <c r="PK82" s="1"/>
  <c r="AU83" i="82" s="1"/>
  <c r="PJ79" i="77"/>
  <c r="PK79" s="1"/>
  <c r="AU80" i="82" s="1"/>
  <c r="PJ71" i="77"/>
  <c r="PK71" s="1"/>
  <c r="AU72" i="82" s="1"/>
  <c r="PJ67" i="77"/>
  <c r="PK67" s="1"/>
  <c r="AU68" i="82" s="1"/>
  <c r="PJ63" i="77"/>
  <c r="PK63" s="1"/>
  <c r="AU64" i="82" s="1"/>
  <c r="PJ57" i="77"/>
  <c r="PK57" s="1"/>
  <c r="AU58" i="82" s="1"/>
  <c r="PJ49" i="77"/>
  <c r="PK49" s="1"/>
  <c r="AU50" i="82" s="1"/>
  <c r="PJ43" i="77"/>
  <c r="PK43" s="1"/>
  <c r="AU44" i="82" s="1"/>
  <c r="PJ37" i="77"/>
  <c r="PK37" s="1"/>
  <c r="AU38" i="82" s="1"/>
  <c r="PJ31" i="77"/>
  <c r="PK31" s="1"/>
  <c r="AU32" i="82" s="1"/>
  <c r="PJ25" i="77"/>
  <c r="PK25" s="1"/>
  <c r="AU26" i="82" s="1"/>
  <c r="PJ21" i="77"/>
  <c r="PK21" s="1"/>
  <c r="AU22" i="82" s="1"/>
  <c r="PJ15" i="77"/>
  <c r="PK15" s="1"/>
  <c r="AU16" i="82" s="1"/>
  <c r="PJ13" i="77"/>
  <c r="PK13" s="1"/>
  <c r="AU14" i="82" s="1"/>
  <c r="PJ8" i="77"/>
  <c r="PK8" s="1"/>
  <c r="AU9" i="82" s="1"/>
  <c r="PJ6" i="77"/>
  <c r="PK6" s="1"/>
  <c r="AU7" i="82" s="1"/>
  <c r="PJ95" i="77"/>
  <c r="PK95" s="1"/>
  <c r="AU96" i="82" s="1"/>
  <c r="PJ89" i="77"/>
  <c r="PK89" s="1"/>
  <c r="AU90" i="82" s="1"/>
  <c r="PJ84" i="77"/>
  <c r="PK84" s="1"/>
  <c r="AU85" i="82" s="1"/>
  <c r="PJ78" i="77"/>
  <c r="PK78" s="1"/>
  <c r="AU79" i="82" s="1"/>
  <c r="PJ73" i="77"/>
  <c r="PK73" s="1"/>
  <c r="AU74" i="82" s="1"/>
  <c r="PJ65" i="77"/>
  <c r="PK65" s="1"/>
  <c r="AU66" i="82" s="1"/>
  <c r="PJ59" i="77"/>
  <c r="PK59" s="1"/>
  <c r="AU60" i="82" s="1"/>
  <c r="PJ53" i="77"/>
  <c r="PK53" s="1"/>
  <c r="AU54" i="82" s="1"/>
  <c r="PJ47" i="77"/>
  <c r="PK47" s="1"/>
  <c r="AU48" i="82" s="1"/>
  <c r="PJ41" i="77"/>
  <c r="PK41" s="1"/>
  <c r="AU42" i="82" s="1"/>
  <c r="PJ35" i="77"/>
  <c r="PK35" s="1"/>
  <c r="AU36" i="82" s="1"/>
  <c r="PJ29" i="77"/>
  <c r="PK29" s="1"/>
  <c r="AU30" i="82" s="1"/>
  <c r="PJ23" i="77"/>
  <c r="PK23" s="1"/>
  <c r="AU24" i="82" s="1"/>
  <c r="PJ17" i="77"/>
  <c r="PK17" s="1"/>
  <c r="AU18" i="82" s="1"/>
  <c r="PJ96" i="77"/>
  <c r="PK96" s="1"/>
  <c r="AU97" i="82" s="1"/>
  <c r="PI92" i="77"/>
  <c r="PJ87"/>
  <c r="PK87" s="1"/>
  <c r="AU88" i="82" s="1"/>
  <c r="PJ83" i="77"/>
  <c r="PK83" s="1"/>
  <c r="AU84" i="82" s="1"/>
  <c r="PJ77" i="77"/>
  <c r="PK77" s="1"/>
  <c r="AU78" i="82" s="1"/>
  <c r="PJ72" i="77"/>
  <c r="PK72" s="1"/>
  <c r="AU73" i="82" s="1"/>
  <c r="PJ68" i="77"/>
  <c r="PK68" s="1"/>
  <c r="AU69" i="82" s="1"/>
  <c r="PJ66" i="77"/>
  <c r="PK66" s="1"/>
  <c r="AU67" i="82" s="1"/>
  <c r="PJ64" i="77"/>
  <c r="PK64" s="1"/>
  <c r="AU65" i="82" s="1"/>
  <c r="PJ62" i="77"/>
  <c r="PK62" s="1"/>
  <c r="AU63" i="82" s="1"/>
  <c r="PJ60" i="77"/>
  <c r="PK60" s="1"/>
  <c r="AU61" i="82" s="1"/>
  <c r="PI58" i="77"/>
  <c r="PJ56"/>
  <c r="PK56" s="1"/>
  <c r="AU57" i="82" s="1"/>
  <c r="PJ54" i="77"/>
  <c r="PK54" s="1"/>
  <c r="AU55" i="82" s="1"/>
  <c r="PI52" i="77"/>
  <c r="PJ50"/>
  <c r="PK50" s="1"/>
  <c r="AU51" i="82" s="1"/>
  <c r="PJ48" i="77"/>
  <c r="PK48" s="1"/>
  <c r="AU49" i="82" s="1"/>
  <c r="PJ46" i="77"/>
  <c r="PK46" s="1"/>
  <c r="AU47" i="82" s="1"/>
  <c r="PI44" i="77"/>
  <c r="PJ42"/>
  <c r="PK42" s="1"/>
  <c r="AU43" i="82" s="1"/>
  <c r="PI40" i="77"/>
  <c r="PJ38"/>
  <c r="PK38" s="1"/>
  <c r="AU39" i="82" s="1"/>
  <c r="PI36" i="77"/>
  <c r="PJ34"/>
  <c r="PK34" s="1"/>
  <c r="AU35" i="82" s="1"/>
  <c r="PI32" i="77"/>
  <c r="PI30"/>
  <c r="PJ28"/>
  <c r="PK28" s="1"/>
  <c r="AU29" i="82" s="1"/>
  <c r="PJ26" i="77"/>
  <c r="PK26" s="1"/>
  <c r="AU27" i="82" s="1"/>
  <c r="PJ24" i="77"/>
  <c r="PK24" s="1"/>
  <c r="AU25" i="82" s="1"/>
  <c r="PJ22" i="77"/>
  <c r="PK22" s="1"/>
  <c r="AU23" i="82" s="1"/>
  <c r="PJ20" i="77"/>
  <c r="PK20" s="1"/>
  <c r="AU21" i="82" s="1"/>
  <c r="PJ18" i="77"/>
  <c r="PK18" s="1"/>
  <c r="AU19" i="82" s="1"/>
  <c r="PJ16" i="77"/>
  <c r="PK16" s="1"/>
  <c r="AU17" i="82" s="1"/>
  <c r="PI14" i="77"/>
  <c r="PJ12"/>
  <c r="PK12" s="1"/>
  <c r="AU13" i="82" s="1"/>
  <c r="PJ11" i="77"/>
  <c r="PK11" s="1"/>
  <c r="AU12" i="82" s="1"/>
  <c r="PJ9" i="77"/>
  <c r="PK9" s="1"/>
  <c r="AU10" i="82" s="1"/>
  <c r="PJ7" i="77"/>
  <c r="PK7" s="1"/>
  <c r="AU8" i="82" s="1"/>
  <c r="PJ91" i="77"/>
  <c r="PK91" s="1"/>
  <c r="AU92" i="82" s="1"/>
  <c r="PJ86" i="77"/>
  <c r="PK86" s="1"/>
  <c r="AU87" i="82" s="1"/>
  <c r="PJ80" i="77"/>
  <c r="PK80" s="1"/>
  <c r="AU81" i="82" s="1"/>
  <c r="PJ76" i="77"/>
  <c r="PK76" s="1"/>
  <c r="AU77" i="82" s="1"/>
  <c r="PJ75" i="77"/>
  <c r="PK75" s="1"/>
  <c r="AU76" i="82" s="1"/>
  <c r="PJ69" i="77"/>
  <c r="PK69" s="1"/>
  <c r="AU70" i="82" s="1"/>
  <c r="PJ61" i="77"/>
  <c r="PK61" s="1"/>
  <c r="AU62" i="82" s="1"/>
  <c r="PJ55" i="77"/>
  <c r="PK55" s="1"/>
  <c r="AU56" i="82" s="1"/>
  <c r="PJ51" i="77"/>
  <c r="PK51" s="1"/>
  <c r="AU52" i="82" s="1"/>
  <c r="PJ45" i="77"/>
  <c r="PK45" s="1"/>
  <c r="AU46" i="82" s="1"/>
  <c r="PJ39" i="77"/>
  <c r="PK39" s="1"/>
  <c r="AU40" i="82" s="1"/>
  <c r="PJ33" i="77"/>
  <c r="PK33" s="1"/>
  <c r="AU34" i="82" s="1"/>
  <c r="PJ27" i="77"/>
  <c r="PK27" s="1"/>
  <c r="AU28" i="82" s="1"/>
  <c r="PJ19" i="77"/>
  <c r="PK19" s="1"/>
  <c r="AU20" i="82" s="1"/>
  <c r="PJ10" i="77"/>
  <c r="PK10" s="1"/>
  <c r="AU11" i="82" s="1"/>
  <c r="PI94" i="77"/>
  <c r="PJ90"/>
  <c r="PK90" s="1"/>
  <c r="AU91" i="82" s="1"/>
  <c r="PJ85" i="77"/>
  <c r="PK85" s="1"/>
  <c r="AU86" i="82" s="1"/>
  <c r="PI81" i="77"/>
  <c r="PI74"/>
  <c r="PJ70"/>
  <c r="PK70" s="1"/>
  <c r="AU71" i="82" s="1"/>
  <c r="OB28" i="78"/>
  <c r="OC49"/>
  <c r="OD49" s="1"/>
  <c r="AR50" i="83" s="1"/>
  <c r="OC51" i="78"/>
  <c r="OD51" s="1"/>
  <c r="AR52" i="83" s="1"/>
  <c r="OC40" i="78"/>
  <c r="OD40" s="1"/>
  <c r="AR41" i="83" s="1"/>
  <c r="OB8" i="78"/>
  <c r="OC14"/>
  <c r="OD14" s="1"/>
  <c r="AR15" i="83" s="1"/>
  <c r="OC36" i="78"/>
  <c r="OD36" s="1"/>
  <c r="AR37" i="83" s="1"/>
  <c r="OC32" i="78"/>
  <c r="OD32" s="1"/>
  <c r="AR33" i="83" s="1"/>
  <c r="OB44" i="78"/>
  <c r="OB22"/>
  <c r="OB18"/>
  <c r="OB10"/>
  <c r="OC48"/>
  <c r="OD48" s="1"/>
  <c r="AR49" i="83" s="1"/>
  <c r="OC38" i="78"/>
  <c r="OD38" s="1"/>
  <c r="AR39" i="83" s="1"/>
  <c r="OB34" i="78"/>
  <c r="OC30"/>
  <c r="OD30" s="1"/>
  <c r="AR31" i="83" s="1"/>
  <c r="OB24" i="78"/>
  <c r="OC26"/>
  <c r="OD26" s="1"/>
  <c r="AR27" i="83" s="1"/>
  <c r="OB42" i="78"/>
  <c r="OC12"/>
  <c r="OD12" s="1"/>
  <c r="AR13" i="83" s="1"/>
  <c r="OC46" i="78"/>
  <c r="OD46" s="1"/>
  <c r="AR47" i="83" s="1"/>
  <c r="OB20" i="78"/>
  <c r="OB16"/>
  <c r="OB52"/>
  <c r="OB50"/>
  <c r="OB47"/>
  <c r="OB45"/>
  <c r="OB43"/>
  <c r="OB41"/>
  <c r="OB39"/>
  <c r="OB37"/>
  <c r="OB35"/>
  <c r="OB33"/>
  <c r="OB31"/>
  <c r="OB29"/>
  <c r="OB27"/>
  <c r="OB25"/>
  <c r="OB23"/>
  <c r="OB21"/>
  <c r="OB19"/>
  <c r="OB17"/>
  <c r="OB15"/>
  <c r="OB13"/>
  <c r="OB11"/>
  <c r="OB9"/>
  <c r="OB7"/>
  <c r="OM49"/>
  <c r="E11" i="81"/>
  <c r="PJ44" i="77"/>
  <c r="PK44" s="1"/>
  <c r="AU45" i="82" s="1"/>
  <c r="PI7" i="77"/>
  <c r="OM51" i="78"/>
  <c r="OM47"/>
  <c r="OM41"/>
  <c r="OM25"/>
  <c r="PJ94" i="77"/>
  <c r="PK94" s="1"/>
  <c r="AU95" i="82" s="1"/>
  <c r="PI46" i="77"/>
  <c r="PI96"/>
  <c r="PJ74"/>
  <c r="PK74" s="1"/>
  <c r="AU75" i="82" s="1"/>
  <c r="PI24" i="77"/>
  <c r="PI68"/>
  <c r="PI38"/>
  <c r="PI12"/>
  <c r="PJ92"/>
  <c r="PK92" s="1"/>
  <c r="AU93" i="82" s="1"/>
  <c r="PI18" i="77"/>
  <c r="PI11"/>
  <c r="PI66"/>
  <c r="PI87"/>
  <c r="PI62"/>
  <c r="PI54"/>
  <c r="PI9"/>
  <c r="PI77"/>
  <c r="PI42"/>
  <c r="PI34"/>
  <c r="PI26"/>
  <c r="PJ52"/>
  <c r="PK52" s="1"/>
  <c r="AU53" i="82" s="1"/>
  <c r="PI85" i="77"/>
  <c r="PI72"/>
  <c r="PI60"/>
  <c r="PI16"/>
  <c r="PJ40"/>
  <c r="PK40" s="1"/>
  <c r="AU41" i="82" s="1"/>
  <c r="PJ32" i="77"/>
  <c r="PK32" s="1"/>
  <c r="AU33" i="82" s="1"/>
  <c r="PI50" i="77"/>
  <c r="PI70"/>
  <c r="PJ58"/>
  <c r="PK58" s="1"/>
  <c r="AU59" i="82" s="1"/>
  <c r="PI22" i="77"/>
  <c r="PJ14"/>
  <c r="PK14" s="1"/>
  <c r="AU15" i="82" s="1"/>
  <c r="PI90" i="77"/>
  <c r="PI83"/>
  <c r="PJ30"/>
  <c r="PK30" s="1"/>
  <c r="AU31" i="82" s="1"/>
  <c r="PI48" i="77"/>
  <c r="PJ81"/>
  <c r="PK81" s="1"/>
  <c r="AU82" i="82" s="1"/>
  <c r="PI56" i="77"/>
  <c r="PI64"/>
  <c r="PI20"/>
  <c r="PJ36"/>
  <c r="PK36" s="1"/>
  <c r="AU37" i="82" s="1"/>
  <c r="PI28" i="77"/>
  <c r="PI95"/>
  <c r="PI93"/>
  <c r="PI91"/>
  <c r="PI89"/>
  <c r="PI88"/>
  <c r="PI86"/>
  <c r="PI84"/>
  <c r="PI82"/>
  <c r="PI80"/>
  <c r="PI79"/>
  <c r="PI78"/>
  <c r="PI76"/>
  <c r="PI75"/>
  <c r="PI73"/>
  <c r="PI71"/>
  <c r="PI69"/>
  <c r="PI67"/>
  <c r="PI65"/>
  <c r="PI63"/>
  <c r="PI61"/>
  <c r="PI59"/>
  <c r="PI57"/>
  <c r="PI55"/>
  <c r="PI53"/>
  <c r="PI51"/>
  <c r="PI49"/>
  <c r="PI47"/>
  <c r="PI45"/>
  <c r="PI43"/>
  <c r="PI41"/>
  <c r="PI39"/>
  <c r="PI37"/>
  <c r="PI35"/>
  <c r="PI33"/>
  <c r="PI31"/>
  <c r="PI29"/>
  <c r="PI27"/>
  <c r="PI25"/>
  <c r="PI23"/>
  <c r="PI21"/>
  <c r="PI19"/>
  <c r="PI17"/>
  <c r="PI15"/>
  <c r="PI13"/>
  <c r="PI10"/>
  <c r="PI8"/>
  <c r="PI6"/>
  <c r="OM46" i="78"/>
  <c r="ON40"/>
  <c r="OO40" s="1"/>
  <c r="AS41" i="83" s="1"/>
  <c r="OM35" i="78"/>
  <c r="ON30"/>
  <c r="OO30" s="1"/>
  <c r="AS31" i="83" s="1"/>
  <c r="OM24" i="78"/>
  <c r="OM19"/>
  <c r="OM14"/>
  <c r="OM9"/>
  <c r="OM48"/>
  <c r="ON42"/>
  <c r="OO42" s="1"/>
  <c r="AS43" i="83" s="1"/>
  <c r="OM36" i="78"/>
  <c r="OM31"/>
  <c r="ON26"/>
  <c r="OO26" s="1"/>
  <c r="AS27" i="83" s="1"/>
  <c r="OM20" i="78"/>
  <c r="OM15"/>
  <c r="ON10"/>
  <c r="OO10" s="1"/>
  <c r="AS11" i="83" s="1"/>
  <c r="OM11" i="78"/>
  <c r="OM50"/>
  <c r="ON43"/>
  <c r="OO43" s="1"/>
  <c r="AS44" i="83" s="1"/>
  <c r="OM37" i="78"/>
  <c r="OM32"/>
  <c r="OM27"/>
  <c r="OM21"/>
  <c r="OM16"/>
  <c r="ON38"/>
  <c r="OO38" s="1"/>
  <c r="AS39" i="83" s="1"/>
  <c r="ON33" i="78"/>
  <c r="OO33" s="1"/>
  <c r="AS34" i="83" s="1"/>
  <c r="ON28" i="78"/>
  <c r="OO28" s="1"/>
  <c r="AS29" i="83" s="1"/>
  <c r="ON52" i="78"/>
  <c r="OO52" s="1"/>
  <c r="AS53" i="83" s="1"/>
  <c r="OM44" i="78"/>
  <c r="ON22"/>
  <c r="OO22" s="1"/>
  <c r="AS23" i="83" s="1"/>
  <c r="OM17" i="78"/>
  <c r="OM12"/>
  <c r="OM7"/>
  <c r="OM18"/>
  <c r="ON8"/>
  <c r="OO8" s="1"/>
  <c r="AS9" i="83" s="1"/>
  <c r="OM45" i="78"/>
  <c r="OM39"/>
  <c r="OM34"/>
  <c r="OM29"/>
  <c r="ON23"/>
  <c r="OO23" s="1"/>
  <c r="AS24" i="83" s="1"/>
  <c r="OM13" i="78"/>
  <c r="EG96" i="77"/>
  <c r="EH96" s="1"/>
  <c r="EF96"/>
  <c r="PE46" i="78" l="1"/>
  <c r="OE42"/>
  <c r="PE42"/>
  <c r="OE52"/>
  <c r="PE52"/>
  <c r="PE26"/>
  <c r="PE38"/>
  <c r="PE14"/>
  <c r="PE49"/>
  <c r="OE20"/>
  <c r="PE20"/>
  <c r="OE28"/>
  <c r="PE28"/>
  <c r="OE44"/>
  <c r="PE44"/>
  <c r="OE13"/>
  <c r="PE13"/>
  <c r="OE21"/>
  <c r="PE21"/>
  <c r="OE29"/>
  <c r="PE29"/>
  <c r="OE37"/>
  <c r="PE37"/>
  <c r="OE45"/>
  <c r="PE45"/>
  <c r="OE10"/>
  <c r="PE10"/>
  <c r="OE19"/>
  <c r="PE19"/>
  <c r="OE35"/>
  <c r="PE35"/>
  <c r="OE43"/>
  <c r="PE43"/>
  <c r="PE36"/>
  <c r="PE51"/>
  <c r="OE22"/>
  <c r="PE22"/>
  <c r="OE7"/>
  <c r="PE7"/>
  <c r="OE15"/>
  <c r="PE15"/>
  <c r="OE23"/>
  <c r="PE23"/>
  <c r="OE31"/>
  <c r="PE31"/>
  <c r="OE39"/>
  <c r="PE39"/>
  <c r="OE47"/>
  <c r="PE47"/>
  <c r="PE48"/>
  <c r="OE18"/>
  <c r="PE18"/>
  <c r="OE34"/>
  <c r="PE34"/>
  <c r="OE11"/>
  <c r="PE11"/>
  <c r="OE27"/>
  <c r="PE27"/>
  <c r="PE12"/>
  <c r="PE30"/>
  <c r="PE32"/>
  <c r="PE40"/>
  <c r="OE8"/>
  <c r="PE8"/>
  <c r="OE16"/>
  <c r="PE16"/>
  <c r="OE24"/>
  <c r="PE24"/>
  <c r="OE9"/>
  <c r="PE9"/>
  <c r="OE17"/>
  <c r="PE17"/>
  <c r="OE25"/>
  <c r="PE25"/>
  <c r="OE33"/>
  <c r="PE33"/>
  <c r="OE41"/>
  <c r="PE41"/>
  <c r="OE50"/>
  <c r="PE50"/>
  <c r="PL19" i="77"/>
  <c r="PL55"/>
  <c r="PL86"/>
  <c r="PL7"/>
  <c r="PL18"/>
  <c r="PL26"/>
  <c r="PL38"/>
  <c r="PL50"/>
  <c r="PL66"/>
  <c r="PL90"/>
  <c r="PL10"/>
  <c r="PL27"/>
  <c r="PL39"/>
  <c r="PL51"/>
  <c r="PL61"/>
  <c r="PL75"/>
  <c r="PL80"/>
  <c r="PL91"/>
  <c r="PL9"/>
  <c r="PL12"/>
  <c r="PL16"/>
  <c r="PL20"/>
  <c r="PL24"/>
  <c r="PL28"/>
  <c r="PL48"/>
  <c r="PL56"/>
  <c r="PL60"/>
  <c r="PL64"/>
  <c r="PL68"/>
  <c r="PL77"/>
  <c r="PL87"/>
  <c r="PL96"/>
  <c r="PL23"/>
  <c r="PL35"/>
  <c r="PL47"/>
  <c r="PL59"/>
  <c r="PL73"/>
  <c r="PL84"/>
  <c r="PL95"/>
  <c r="PL8"/>
  <c r="PL15"/>
  <c r="PL25"/>
  <c r="PL37"/>
  <c r="PL49"/>
  <c r="PL63"/>
  <c r="PL71"/>
  <c r="PL82"/>
  <c r="PL93"/>
  <c r="PL33"/>
  <c r="PL69"/>
  <c r="PL42"/>
  <c r="PL83"/>
  <c r="PL70"/>
  <c r="PL44"/>
  <c r="PL85"/>
  <c r="PL45"/>
  <c r="PL76"/>
  <c r="PL11"/>
  <c r="PL22"/>
  <c r="PL34"/>
  <c r="PL46"/>
  <c r="PL54"/>
  <c r="PL62"/>
  <c r="PL72"/>
  <c r="PL17"/>
  <c r="PL29"/>
  <c r="PL41"/>
  <c r="PL53"/>
  <c r="PL65"/>
  <c r="PL78"/>
  <c r="PL89"/>
  <c r="PL6"/>
  <c r="PL13"/>
  <c r="PL21"/>
  <c r="PL31"/>
  <c r="PL43"/>
  <c r="PL57"/>
  <c r="PL67"/>
  <c r="PL79"/>
  <c r="PL88"/>
  <c r="OP38" i="78"/>
  <c r="OE49"/>
  <c r="OP22"/>
  <c r="OP42"/>
  <c r="OP40"/>
  <c r="OE51"/>
  <c r="OP8"/>
  <c r="OP28"/>
  <c r="OP43"/>
  <c r="OE12"/>
  <c r="OE30"/>
  <c r="OE32"/>
  <c r="OE40"/>
  <c r="OP26"/>
  <c r="OE26"/>
  <c r="OE38"/>
  <c r="OE14"/>
  <c r="OP33"/>
  <c r="OE36"/>
  <c r="OP23"/>
  <c r="OP52"/>
  <c r="OP10"/>
  <c r="OP30"/>
  <c r="OE46"/>
  <c r="OE48"/>
  <c r="PL36" i="77"/>
  <c r="PL58"/>
  <c r="PL40"/>
  <c r="PL74"/>
  <c r="PL30"/>
  <c r="PL32"/>
  <c r="PL94"/>
  <c r="PL14"/>
  <c r="PL81"/>
  <c r="PL52"/>
  <c r="PL92"/>
  <c r="K1" i="83"/>
  <c r="NH3" i="78"/>
  <c r="NM3"/>
  <c r="NH4"/>
  <c r="NM4"/>
  <c r="NH5"/>
  <c r="NM5"/>
  <c r="NH6"/>
  <c r="NM6"/>
  <c r="NH7"/>
  <c r="NM7"/>
  <c r="NH8"/>
  <c r="NM8"/>
  <c r="NH9"/>
  <c r="NM9"/>
  <c r="NH10"/>
  <c r="NM10"/>
  <c r="NH11"/>
  <c r="NM11"/>
  <c r="NH12"/>
  <c r="NM12"/>
  <c r="NH13"/>
  <c r="NM13"/>
  <c r="NH14"/>
  <c r="NM14"/>
  <c r="NH15"/>
  <c r="NM15"/>
  <c r="NH16"/>
  <c r="NM16"/>
  <c r="NH17"/>
  <c r="NM17"/>
  <c r="NH18"/>
  <c r="NM18"/>
  <c r="NH19"/>
  <c r="NM19"/>
  <c r="NH20"/>
  <c r="NM20"/>
  <c r="NH21"/>
  <c r="NM21"/>
  <c r="NH22"/>
  <c r="NM22"/>
  <c r="NH23"/>
  <c r="NM23"/>
  <c r="NH24"/>
  <c r="NM24"/>
  <c r="NH25"/>
  <c r="NM25"/>
  <c r="NH26"/>
  <c r="NM26"/>
  <c r="NH27"/>
  <c r="NM27"/>
  <c r="NH28"/>
  <c r="NM28"/>
  <c r="NH29"/>
  <c r="NM29"/>
  <c r="NH30"/>
  <c r="NM30"/>
  <c r="NH31"/>
  <c r="NM31"/>
  <c r="NH32"/>
  <c r="NM32"/>
  <c r="NH33"/>
  <c r="NM33"/>
  <c r="NH34"/>
  <c r="NM34"/>
  <c r="NH35"/>
  <c r="NM35"/>
  <c r="NH36"/>
  <c r="NM36"/>
  <c r="NH37"/>
  <c r="NM37"/>
  <c r="NH38"/>
  <c r="NM38"/>
  <c r="NH39"/>
  <c r="NM39"/>
  <c r="NH40"/>
  <c r="NM40"/>
  <c r="NH41"/>
  <c r="NM41"/>
  <c r="NH42"/>
  <c r="NM42"/>
  <c r="NH43"/>
  <c r="NM43"/>
  <c r="NH44"/>
  <c r="NM44"/>
  <c r="NH45"/>
  <c r="NM45"/>
  <c r="NH46"/>
  <c r="NM46"/>
  <c r="NH47"/>
  <c r="NM47"/>
  <c r="NH48"/>
  <c r="NM48"/>
  <c r="NH49"/>
  <c r="NM49"/>
  <c r="NH50"/>
  <c r="NM50"/>
  <c r="NH51"/>
  <c r="NM51"/>
  <c r="NH52"/>
  <c r="NM52"/>
  <c r="NM2"/>
  <c r="NH2"/>
  <c r="PC3"/>
  <c r="OX3"/>
  <c r="OY3" s="1"/>
  <c r="AT4" i="83" s="1"/>
  <c r="PC2" i="78"/>
  <c r="OW2"/>
  <c r="OL6"/>
  <c r="OM6" s="1"/>
  <c r="OK6"/>
  <c r="OL5"/>
  <c r="OM5" s="1"/>
  <c r="OK5"/>
  <c r="OL4"/>
  <c r="OM4" s="1"/>
  <c r="OK4"/>
  <c r="OL3"/>
  <c r="OM3" s="1"/>
  <c r="OK3"/>
  <c r="OL2"/>
  <c r="OM2" s="1"/>
  <c r="OK2"/>
  <c r="NZ6"/>
  <c r="OA6"/>
  <c r="OA5"/>
  <c r="NZ5"/>
  <c r="OA4"/>
  <c r="NZ4"/>
  <c r="OA3"/>
  <c r="NZ3"/>
  <c r="OA2"/>
  <c r="NZ2"/>
  <c r="QI9" i="77"/>
  <c r="QD10"/>
  <c r="QE10" s="1"/>
  <c r="AW11" i="82" s="1"/>
  <c r="QI10" i="77"/>
  <c r="QD11"/>
  <c r="QE11" s="1"/>
  <c r="AW12" i="82" s="1"/>
  <c r="QI11" i="77"/>
  <c r="QC12"/>
  <c r="QI12"/>
  <c r="QD13"/>
  <c r="QE13" s="1"/>
  <c r="AW14" i="82" s="1"/>
  <c r="QI13" i="77"/>
  <c r="QC14"/>
  <c r="QI14"/>
  <c r="QI15"/>
  <c r="QI16"/>
  <c r="QD17"/>
  <c r="QE17" s="1"/>
  <c r="AW18" i="82" s="1"/>
  <c r="QI17" i="77"/>
  <c r="QC18"/>
  <c r="QI18"/>
  <c r="QI19"/>
  <c r="QC20"/>
  <c r="QI20"/>
  <c r="QC21"/>
  <c r="QI21"/>
  <c r="QC22"/>
  <c r="QI22"/>
  <c r="QI23"/>
  <c r="QC24"/>
  <c r="QI24"/>
  <c r="QD25"/>
  <c r="QE25" s="1"/>
  <c r="AW26" i="82" s="1"/>
  <c r="QI25" i="77"/>
  <c r="QD26"/>
  <c r="QE26" s="1"/>
  <c r="AW27" i="82" s="1"/>
  <c r="QI26" i="77"/>
  <c r="QI27"/>
  <c r="QC28"/>
  <c r="QI28"/>
  <c r="QI29"/>
  <c r="QD30"/>
  <c r="QE30" s="1"/>
  <c r="AW31" i="82" s="1"/>
  <c r="QI30" i="77"/>
  <c r="QI31"/>
  <c r="QI32"/>
  <c r="QD33"/>
  <c r="QE33" s="1"/>
  <c r="AW34" i="82" s="1"/>
  <c r="QI33" i="77"/>
  <c r="QD34"/>
  <c r="QE34" s="1"/>
  <c r="AW35" i="82" s="1"/>
  <c r="QI34" i="77"/>
  <c r="QI35"/>
  <c r="QC36"/>
  <c r="QI36"/>
  <c r="QD37"/>
  <c r="QE37" s="1"/>
  <c r="AW38" i="82" s="1"/>
  <c r="QI37" i="77"/>
  <c r="QD38"/>
  <c r="QE38" s="1"/>
  <c r="AW39" i="82" s="1"/>
  <c r="QI38" i="77"/>
  <c r="QI39"/>
  <c r="QC40"/>
  <c r="QI40"/>
  <c r="QD41"/>
  <c r="QE41" s="1"/>
  <c r="AW42" i="82" s="1"/>
  <c r="QI41" i="77"/>
  <c r="QD42"/>
  <c r="QE42" s="1"/>
  <c r="AW43" i="82" s="1"/>
  <c r="QI42" i="77"/>
  <c r="QI43"/>
  <c r="QC44"/>
  <c r="QI44"/>
  <c r="QC45"/>
  <c r="QI45"/>
  <c r="QD46"/>
  <c r="QE46" s="1"/>
  <c r="AW47" i="82" s="1"/>
  <c r="QI46" i="77"/>
  <c r="QI47"/>
  <c r="QI48"/>
  <c r="QD49"/>
  <c r="QE49" s="1"/>
  <c r="AW50" i="82" s="1"/>
  <c r="QI49" i="77"/>
  <c r="QC50"/>
  <c r="QI50"/>
  <c r="QI51"/>
  <c r="QC52"/>
  <c r="QI52"/>
  <c r="QC53"/>
  <c r="QI53"/>
  <c r="QC54"/>
  <c r="QI54"/>
  <c r="QI55"/>
  <c r="QC56"/>
  <c r="QI56"/>
  <c r="QD57"/>
  <c r="QE57" s="1"/>
  <c r="AW58" i="82" s="1"/>
  <c r="QI57" i="77"/>
  <c r="QD58"/>
  <c r="QE58" s="1"/>
  <c r="AW59" i="82" s="1"/>
  <c r="QI58" i="77"/>
  <c r="QI59"/>
  <c r="QC60"/>
  <c r="QI60"/>
  <c r="QI61"/>
  <c r="QD62"/>
  <c r="QE62" s="1"/>
  <c r="AW63" i="82" s="1"/>
  <c r="QI62" i="77"/>
  <c r="QC63"/>
  <c r="QI63"/>
  <c r="QC64"/>
  <c r="QI64"/>
  <c r="QC65"/>
  <c r="QI65"/>
  <c r="QD66"/>
  <c r="QE66" s="1"/>
  <c r="AW67" i="82" s="1"/>
  <c r="QI66" i="77"/>
  <c r="QC67"/>
  <c r="QI67"/>
  <c r="QC68"/>
  <c r="QI68"/>
  <c r="QC69"/>
  <c r="QI69"/>
  <c r="QC70"/>
  <c r="QI70"/>
  <c r="QC71"/>
  <c r="QI71"/>
  <c r="QC72"/>
  <c r="QI72"/>
  <c r="QC73"/>
  <c r="QI73"/>
  <c r="QD74"/>
  <c r="QE74" s="1"/>
  <c r="AW75" i="82" s="1"/>
  <c r="QI74" i="77"/>
  <c r="QC75"/>
  <c r="QI75"/>
  <c r="QC76"/>
  <c r="QI76"/>
  <c r="QD77"/>
  <c r="QE77" s="1"/>
  <c r="AW78" i="82" s="1"/>
  <c r="QI77" i="77"/>
  <c r="QC78"/>
  <c r="QI78"/>
  <c r="QC79"/>
  <c r="QI79"/>
  <c r="QD80"/>
  <c r="QE80" s="1"/>
  <c r="AW81" i="82" s="1"/>
  <c r="QI80" i="77"/>
  <c r="QC81"/>
  <c r="QI81"/>
  <c r="QD82"/>
  <c r="QE82" s="1"/>
  <c r="AW83" i="82" s="1"/>
  <c r="QI82" i="77"/>
  <c r="QD83"/>
  <c r="QE83" s="1"/>
  <c r="AW84" i="82" s="1"/>
  <c r="QI83" i="77"/>
  <c r="QC84"/>
  <c r="QI84"/>
  <c r="QI85"/>
  <c r="QD86"/>
  <c r="QE86" s="1"/>
  <c r="AW87" i="82" s="1"/>
  <c r="QI86" i="77"/>
  <c r="QD87"/>
  <c r="QE87" s="1"/>
  <c r="AW88" i="82" s="1"/>
  <c r="QI87" i="77"/>
  <c r="QC88"/>
  <c r="QI88"/>
  <c r="QD89"/>
  <c r="QE89" s="1"/>
  <c r="AW90" i="82" s="1"/>
  <c r="QI89" i="77"/>
  <c r="QD90"/>
  <c r="QE90" s="1"/>
  <c r="AW91" i="82" s="1"/>
  <c r="QI90" i="77"/>
  <c r="QC91"/>
  <c r="QI91"/>
  <c r="QI92"/>
  <c r="QD93"/>
  <c r="QE93" s="1"/>
  <c r="AW94" i="82" s="1"/>
  <c r="QI93" i="77"/>
  <c r="QD94"/>
  <c r="QE94" s="1"/>
  <c r="AW95" i="82" s="1"/>
  <c r="QI94" i="77"/>
  <c r="QC95"/>
  <c r="QI95"/>
  <c r="QI96"/>
  <c r="QI3"/>
  <c r="QI4"/>
  <c r="QI5"/>
  <c r="QI6"/>
  <c r="QI7"/>
  <c r="QI8"/>
  <c r="QI2"/>
  <c r="OO3"/>
  <c r="OT3"/>
  <c r="OO4"/>
  <c r="OT4"/>
  <c r="OO5"/>
  <c r="OT5"/>
  <c r="OO6"/>
  <c r="OT6"/>
  <c r="OO7"/>
  <c r="OT7"/>
  <c r="OO8"/>
  <c r="OT8"/>
  <c r="OO9"/>
  <c r="OT9"/>
  <c r="OO10"/>
  <c r="OT10"/>
  <c r="OO11"/>
  <c r="OT11"/>
  <c r="OO12"/>
  <c r="OT12"/>
  <c r="OO13"/>
  <c r="OT13"/>
  <c r="OO14"/>
  <c r="OT14"/>
  <c r="OO15"/>
  <c r="OT15"/>
  <c r="OO16"/>
  <c r="OT16"/>
  <c r="OO17"/>
  <c r="OT17"/>
  <c r="OO18"/>
  <c r="OT18"/>
  <c r="OO19"/>
  <c r="OT19"/>
  <c r="OO20"/>
  <c r="OT20"/>
  <c r="OO21"/>
  <c r="OT21"/>
  <c r="OO22"/>
  <c r="OT22"/>
  <c r="OO23"/>
  <c r="OT23"/>
  <c r="OO24"/>
  <c r="OT24"/>
  <c r="OO25"/>
  <c r="OT25"/>
  <c r="OO26"/>
  <c r="OT26"/>
  <c r="OO27"/>
  <c r="OT27"/>
  <c r="OO28"/>
  <c r="OT28"/>
  <c r="OO29"/>
  <c r="OT29"/>
  <c r="OO30"/>
  <c r="OT30"/>
  <c r="OO31"/>
  <c r="OT31"/>
  <c r="OO32"/>
  <c r="OT32"/>
  <c r="OO33"/>
  <c r="OT33"/>
  <c r="OO34"/>
  <c r="OT34"/>
  <c r="OO35"/>
  <c r="OT35"/>
  <c r="OO36"/>
  <c r="OT36"/>
  <c r="OO37"/>
  <c r="OT37"/>
  <c r="OO38"/>
  <c r="OT38"/>
  <c r="OO39"/>
  <c r="OT39"/>
  <c r="OO40"/>
  <c r="OT40"/>
  <c r="OO41"/>
  <c r="OT41"/>
  <c r="OO42"/>
  <c r="OT42"/>
  <c r="OO43"/>
  <c r="OT43"/>
  <c r="OO44"/>
  <c r="OT44"/>
  <c r="OO45"/>
  <c r="OT45"/>
  <c r="OO46"/>
  <c r="OT46"/>
  <c r="OO47"/>
  <c r="OT47"/>
  <c r="OO48"/>
  <c r="OT48"/>
  <c r="OO49"/>
  <c r="OT49"/>
  <c r="OO50"/>
  <c r="OT50"/>
  <c r="OO51"/>
  <c r="OT51"/>
  <c r="OO52"/>
  <c r="OT52"/>
  <c r="OO53"/>
  <c r="OT53"/>
  <c r="OO54"/>
  <c r="OT54"/>
  <c r="OO55"/>
  <c r="OT55"/>
  <c r="OO56"/>
  <c r="OT56"/>
  <c r="OO57"/>
  <c r="OT57"/>
  <c r="OO58"/>
  <c r="OT58"/>
  <c r="OO59"/>
  <c r="OT59"/>
  <c r="OO60"/>
  <c r="OT60"/>
  <c r="OO61"/>
  <c r="OT61"/>
  <c r="OO62"/>
  <c r="OT62"/>
  <c r="OO63"/>
  <c r="OT63"/>
  <c r="OO64"/>
  <c r="OT64"/>
  <c r="OO65"/>
  <c r="OT65"/>
  <c r="OO66"/>
  <c r="OT66"/>
  <c r="OO67"/>
  <c r="OT67"/>
  <c r="OO68"/>
  <c r="OT68"/>
  <c r="OO69"/>
  <c r="OT69"/>
  <c r="OO70"/>
  <c r="OT70"/>
  <c r="OO71"/>
  <c r="OT71"/>
  <c r="OO72"/>
  <c r="OT72"/>
  <c r="OO73"/>
  <c r="OT73"/>
  <c r="OO74"/>
  <c r="OT74"/>
  <c r="OO75"/>
  <c r="OT75"/>
  <c r="OO76"/>
  <c r="OT76"/>
  <c r="OO77"/>
  <c r="OT77"/>
  <c r="OO78"/>
  <c r="OT78"/>
  <c r="OO79"/>
  <c r="OT79"/>
  <c r="OO80"/>
  <c r="OT80"/>
  <c r="OO81"/>
  <c r="OT81"/>
  <c r="OO82"/>
  <c r="OT82"/>
  <c r="OO83"/>
  <c r="OT83"/>
  <c r="OO84"/>
  <c r="OT84"/>
  <c r="OO85"/>
  <c r="OT85"/>
  <c r="OO86"/>
  <c r="OT86"/>
  <c r="OO87"/>
  <c r="OT87"/>
  <c r="OO88"/>
  <c r="OT88"/>
  <c r="OO89"/>
  <c r="OT89"/>
  <c r="OO90"/>
  <c r="OT90"/>
  <c r="OO91"/>
  <c r="OT91"/>
  <c r="OO92"/>
  <c r="OT92"/>
  <c r="OO93"/>
  <c r="OT93"/>
  <c r="OO94"/>
  <c r="OT94"/>
  <c r="OO95"/>
  <c r="OT95"/>
  <c r="OO96"/>
  <c r="OT96"/>
  <c r="OT2"/>
  <c r="OO2"/>
  <c r="PG25" i="78" l="1"/>
  <c r="PF25"/>
  <c r="PG47"/>
  <c r="PF47"/>
  <c r="PG15"/>
  <c r="PF15"/>
  <c r="PG13"/>
  <c r="PF13"/>
  <c r="PF50"/>
  <c r="PG50"/>
  <c r="PG41"/>
  <c r="PF41"/>
  <c r="PG9"/>
  <c r="PF9"/>
  <c r="PG40"/>
  <c r="PF40"/>
  <c r="PG27"/>
  <c r="PF27"/>
  <c r="PF18"/>
  <c r="PG18"/>
  <c r="PG48"/>
  <c r="PF48"/>
  <c r="PG31"/>
  <c r="PF31"/>
  <c r="PF22"/>
  <c r="PG22"/>
  <c r="PG29"/>
  <c r="PF29"/>
  <c r="PG28"/>
  <c r="PF28"/>
  <c r="PF42"/>
  <c r="PG42"/>
  <c r="PF46"/>
  <c r="PG46"/>
  <c r="PF16"/>
  <c r="PG16"/>
  <c r="PG12"/>
  <c r="PF12"/>
  <c r="PG49"/>
  <c r="PF49"/>
  <c r="PF38"/>
  <c r="PG38"/>
  <c r="OC2"/>
  <c r="OD2" s="1"/>
  <c r="OE2" s="1"/>
  <c r="PD2"/>
  <c r="OC4"/>
  <c r="OD4" s="1"/>
  <c r="AR5" i="83" s="1"/>
  <c r="PD4" i="78"/>
  <c r="PG33"/>
  <c r="PF33"/>
  <c r="PG24"/>
  <c r="PF24"/>
  <c r="PF30"/>
  <c r="PG30"/>
  <c r="PG11"/>
  <c r="PF11"/>
  <c r="PG23"/>
  <c r="PF23"/>
  <c r="PG51"/>
  <c r="PF51"/>
  <c r="PG43"/>
  <c r="PF43"/>
  <c r="PG10"/>
  <c r="PF10"/>
  <c r="PG21"/>
  <c r="PF21"/>
  <c r="PG20"/>
  <c r="PF20"/>
  <c r="PG14"/>
  <c r="PF14"/>
  <c r="PF26"/>
  <c r="PG26"/>
  <c r="OC6"/>
  <c r="OD6" s="1"/>
  <c r="PD6"/>
  <c r="PG32"/>
  <c r="PF32"/>
  <c r="PF34"/>
  <c r="PG34"/>
  <c r="PG35"/>
  <c r="PF35"/>
  <c r="PG52"/>
  <c r="PF52"/>
  <c r="OC3"/>
  <c r="OD3" s="1"/>
  <c r="AR4" i="83" s="1"/>
  <c r="PD3" i="78"/>
  <c r="OC5"/>
  <c r="OD5" s="1"/>
  <c r="AR6" i="83" s="1"/>
  <c r="PD5" i="78"/>
  <c r="PG17"/>
  <c r="PF17"/>
  <c r="PF8"/>
  <c r="PG8"/>
  <c r="PG39"/>
  <c r="PF39"/>
  <c r="PG7"/>
  <c r="PF7"/>
  <c r="PG36"/>
  <c r="PF36"/>
  <c r="PG19"/>
  <c r="PF19"/>
  <c r="PG45"/>
  <c r="PF45"/>
  <c r="PG37"/>
  <c r="PF37"/>
  <c r="PG44"/>
  <c r="PF44"/>
  <c r="OE3"/>
  <c r="OE4"/>
  <c r="ON4"/>
  <c r="OO4" s="1"/>
  <c r="AS5" i="83" s="1"/>
  <c r="QC13" i="77"/>
  <c r="ON2" i="78"/>
  <c r="OO2" s="1"/>
  <c r="OB2"/>
  <c r="OB3"/>
  <c r="OB4"/>
  <c r="OB5"/>
  <c r="OB6"/>
  <c r="ON6"/>
  <c r="OO6" s="1"/>
  <c r="AS7" i="83" s="1"/>
  <c r="OZ3" i="78"/>
  <c r="OX2"/>
  <c r="OY2" s="1"/>
  <c r="AT3" i="83" s="1"/>
  <c r="OX6" i="78"/>
  <c r="OY6" s="1"/>
  <c r="AT7" i="83" s="1"/>
  <c r="OX4" i="78"/>
  <c r="OY4" s="1"/>
  <c r="AT5" i="83" s="1"/>
  <c r="OX5" i="78"/>
  <c r="OY5" s="1"/>
  <c r="AT6" i="83" s="1"/>
  <c r="ON3" i="78"/>
  <c r="OO3" s="1"/>
  <c r="AS4" i="83" s="1"/>
  <c r="ON5" i="78"/>
  <c r="OO5" s="1"/>
  <c r="AS6" i="83" s="1"/>
  <c r="QD70" i="77"/>
  <c r="QE70" s="1"/>
  <c r="QD53"/>
  <c r="QE53" s="1"/>
  <c r="QD22"/>
  <c r="QE22" s="1"/>
  <c r="QD67"/>
  <c r="QE67" s="1"/>
  <c r="QC33"/>
  <c r="QC26"/>
  <c r="QC90"/>
  <c r="QC82"/>
  <c r="QD73"/>
  <c r="QE73" s="1"/>
  <c r="QD45"/>
  <c r="QE45" s="1"/>
  <c r="QC34"/>
  <c r="QC17"/>
  <c r="QD79"/>
  <c r="QE79" s="1"/>
  <c r="QC58"/>
  <c r="QC46"/>
  <c r="QC77"/>
  <c r="QD75"/>
  <c r="QE75" s="1"/>
  <c r="QC41"/>
  <c r="QC38"/>
  <c r="QC25"/>
  <c r="QD18"/>
  <c r="QE18" s="1"/>
  <c r="QD14"/>
  <c r="QE14" s="1"/>
  <c r="QD65"/>
  <c r="QE65" s="1"/>
  <c r="QD95"/>
  <c r="QE95" s="1"/>
  <c r="QC93"/>
  <c r="QC86"/>
  <c r="QC74"/>
  <c r="QC66"/>
  <c r="QC62"/>
  <c r="QC49"/>
  <c r="QC11"/>
  <c r="QC94"/>
  <c r="QD91"/>
  <c r="QE91" s="1"/>
  <c r="QD88"/>
  <c r="QE88" s="1"/>
  <c r="QC87"/>
  <c r="QD84"/>
  <c r="QE84" s="1"/>
  <c r="QC83"/>
  <c r="QC80"/>
  <c r="QD61"/>
  <c r="QE61" s="1"/>
  <c r="QC57"/>
  <c r="QD54"/>
  <c r="QE54" s="1"/>
  <c r="QD50"/>
  <c r="QE50" s="1"/>
  <c r="QC42"/>
  <c r="QC37"/>
  <c r="QC30"/>
  <c r="QC29"/>
  <c r="QD21"/>
  <c r="QE21" s="1"/>
  <c r="QC10"/>
  <c r="QC89"/>
  <c r="QD81"/>
  <c r="QE81" s="1"/>
  <c r="QC61"/>
  <c r="QD29"/>
  <c r="QE29" s="1"/>
  <c r="QC96"/>
  <c r="QD96"/>
  <c r="QE96" s="1"/>
  <c r="AW97" i="82" s="1"/>
  <c r="QF87" i="77"/>
  <c r="QF62"/>
  <c r="QF90"/>
  <c r="QC85"/>
  <c r="QD85"/>
  <c r="QE85" s="1"/>
  <c r="AW86" i="82" s="1"/>
  <c r="QF82" i="77"/>
  <c r="QD51"/>
  <c r="QE51" s="1"/>
  <c r="AW52" i="82" s="1"/>
  <c r="QC51" i="77"/>
  <c r="QF34"/>
  <c r="QF93"/>
  <c r="QF94"/>
  <c r="QF86"/>
  <c r="QF80"/>
  <c r="QF77"/>
  <c r="QD48"/>
  <c r="QE48" s="1"/>
  <c r="AW49" i="82" s="1"/>
  <c r="QC48" i="77"/>
  <c r="QF46"/>
  <c r="QC92"/>
  <c r="QD92"/>
  <c r="QE92" s="1"/>
  <c r="AW93" i="82" s="1"/>
  <c r="QF89" i="77"/>
  <c r="QF83"/>
  <c r="QF58"/>
  <c r="QF57"/>
  <c r="QF30"/>
  <c r="QF42"/>
  <c r="QD35"/>
  <c r="QE35" s="1"/>
  <c r="AW36" i="82" s="1"/>
  <c r="QC35" i="77"/>
  <c r="QD32"/>
  <c r="QE32" s="1"/>
  <c r="AW33" i="82" s="1"/>
  <c r="QF26" i="77"/>
  <c r="QD19"/>
  <c r="QE19" s="1"/>
  <c r="AW20" i="82" s="1"/>
  <c r="QC19" i="77"/>
  <c r="QF10"/>
  <c r="QD59"/>
  <c r="QE59" s="1"/>
  <c r="AW60" i="82" s="1"/>
  <c r="QC59" i="77"/>
  <c r="QD56"/>
  <c r="QE56" s="1"/>
  <c r="AW57" i="82" s="1"/>
  <c r="QF49" i="77"/>
  <c r="QD43"/>
  <c r="QE43" s="1"/>
  <c r="AW44" i="82" s="1"/>
  <c r="QC43" i="77"/>
  <c r="QD40"/>
  <c r="QE40" s="1"/>
  <c r="AW41" i="82" s="1"/>
  <c r="QF33" i="77"/>
  <c r="QD27"/>
  <c r="QE27" s="1"/>
  <c r="AW28" i="82" s="1"/>
  <c r="QC27" i="77"/>
  <c r="QD24"/>
  <c r="QE24" s="1"/>
  <c r="AW25" i="82" s="1"/>
  <c r="QF17" i="77"/>
  <c r="QD9"/>
  <c r="QE9" s="1"/>
  <c r="AW10" i="82" s="1"/>
  <c r="QD78" i="77"/>
  <c r="QE78" s="1"/>
  <c r="AW79" i="82" s="1"/>
  <c r="QD71" i="77"/>
  <c r="QE71" s="1"/>
  <c r="AW72" i="82" s="1"/>
  <c r="QD63" i="77"/>
  <c r="QE63" s="1"/>
  <c r="AW64" i="82" s="1"/>
  <c r="QF74" i="77"/>
  <c r="QD68"/>
  <c r="QE68" s="1"/>
  <c r="AW69" i="82" s="1"/>
  <c r="QF66" i="77"/>
  <c r="QD60"/>
  <c r="QE60" s="1"/>
  <c r="AW61" i="82" s="1"/>
  <c r="QD47" i="77"/>
  <c r="QE47" s="1"/>
  <c r="AW48" i="82" s="1"/>
  <c r="QC47" i="77"/>
  <c r="QD44"/>
  <c r="QE44" s="1"/>
  <c r="AW45" i="82" s="1"/>
  <c r="QF38" i="77"/>
  <c r="QF37"/>
  <c r="QD31"/>
  <c r="QE31" s="1"/>
  <c r="AW32" i="82" s="1"/>
  <c r="QC31" i="77"/>
  <c r="QD28"/>
  <c r="QE28" s="1"/>
  <c r="AW29" i="82" s="1"/>
  <c r="QD15" i="77"/>
  <c r="QE15" s="1"/>
  <c r="AW16" i="82" s="1"/>
  <c r="QC15" i="77"/>
  <c r="QD12"/>
  <c r="QE12" s="1"/>
  <c r="AW13" i="82" s="1"/>
  <c r="QC9" i="77"/>
  <c r="QF41"/>
  <c r="QF25"/>
  <c r="QD16"/>
  <c r="QE16" s="1"/>
  <c r="AW17" i="82" s="1"/>
  <c r="QF11" i="77"/>
  <c r="QD72"/>
  <c r="QE72" s="1"/>
  <c r="AW73" i="82" s="1"/>
  <c r="QD64" i="77"/>
  <c r="QE64" s="1"/>
  <c r="AW65" i="82" s="1"/>
  <c r="QD55" i="77"/>
  <c r="QE55" s="1"/>
  <c r="AW56" i="82" s="1"/>
  <c r="QC55" i="77"/>
  <c r="QD52"/>
  <c r="QE52" s="1"/>
  <c r="AW53" i="82" s="1"/>
  <c r="QD39" i="77"/>
  <c r="QE39" s="1"/>
  <c r="AW40" i="82" s="1"/>
  <c r="QC39" i="77"/>
  <c r="QD36"/>
  <c r="QE36" s="1"/>
  <c r="AW37" i="82" s="1"/>
  <c r="QD23" i="77"/>
  <c r="QE23" s="1"/>
  <c r="AW24" i="82" s="1"/>
  <c r="QC23" i="77"/>
  <c r="QD20"/>
  <c r="QE20" s="1"/>
  <c r="AW21" i="82" s="1"/>
  <c r="QF13" i="77"/>
  <c r="QD76"/>
  <c r="QE76" s="1"/>
  <c r="AW77" i="82" s="1"/>
  <c r="QD69" i="77"/>
  <c r="QE69" s="1"/>
  <c r="AW70" i="82" s="1"/>
  <c r="QC32" i="77"/>
  <c r="QC16"/>
  <c r="MD95"/>
  <c r="ME95"/>
  <c r="MG95" s="1"/>
  <c r="MH95" s="1"/>
  <c r="AO96" i="82" s="1"/>
  <c r="MD96" i="77"/>
  <c r="ME96"/>
  <c r="MF96" s="1"/>
  <c r="LS95"/>
  <c r="LT95"/>
  <c r="LV95" s="1"/>
  <c r="LW95" s="1"/>
  <c r="AN96" i="82" s="1"/>
  <c r="LS96" i="77"/>
  <c r="LT96"/>
  <c r="LV96" s="1"/>
  <c r="LW96" s="1"/>
  <c r="AN97" i="82" s="1"/>
  <c r="LH95" i="77"/>
  <c r="LI95"/>
  <c r="LK95" s="1"/>
  <c r="LL95" s="1"/>
  <c r="AM96" i="82" s="1"/>
  <c r="LH96" i="77"/>
  <c r="LI96"/>
  <c r="KU95"/>
  <c r="KU96"/>
  <c r="KP95"/>
  <c r="KP96"/>
  <c r="KH95"/>
  <c r="KI95"/>
  <c r="KK95" s="1"/>
  <c r="KL95" s="1"/>
  <c r="AL96" i="82" s="1"/>
  <c r="KH96" i="77"/>
  <c r="KI96"/>
  <c r="KK96" s="1"/>
  <c r="KL96" s="1"/>
  <c r="AL97" i="82" s="1"/>
  <c r="JW95" i="77"/>
  <c r="JX95"/>
  <c r="JZ95" s="1"/>
  <c r="KA95" s="1"/>
  <c r="AK96" i="82" s="1"/>
  <c r="JW96" i="77"/>
  <c r="JX96"/>
  <c r="JZ96" s="1"/>
  <c r="KA96" s="1"/>
  <c r="AK97" i="82" s="1"/>
  <c r="JL95" i="77"/>
  <c r="JM95"/>
  <c r="JO95" s="1"/>
  <c r="JP95" s="1"/>
  <c r="AJ96" i="82" s="1"/>
  <c r="JL96" i="77"/>
  <c r="JM96"/>
  <c r="JO96" s="1"/>
  <c r="JP96" s="1"/>
  <c r="AJ97" i="82" s="1"/>
  <c r="JA95" i="77"/>
  <c r="JB95"/>
  <c r="JD95" s="1"/>
  <c r="JE95" s="1"/>
  <c r="AI96" i="82" s="1"/>
  <c r="JA96" i="77"/>
  <c r="JB96"/>
  <c r="JD96" s="1"/>
  <c r="JE96" s="1"/>
  <c r="AI97" i="82" s="1"/>
  <c r="IP95" i="77"/>
  <c r="IQ95"/>
  <c r="IS95" s="1"/>
  <c r="IT95" s="1"/>
  <c r="AH96" i="82" s="1"/>
  <c r="IP96" i="77"/>
  <c r="IQ96"/>
  <c r="IS96" s="1"/>
  <c r="IT96" s="1"/>
  <c r="AH97" i="82" s="1"/>
  <c r="IE95" i="77"/>
  <c r="IF95"/>
  <c r="IH95" s="1"/>
  <c r="II95" s="1"/>
  <c r="AG96" i="82" s="1"/>
  <c r="IE96" i="77"/>
  <c r="IF96"/>
  <c r="IH96" s="1"/>
  <c r="II96" s="1"/>
  <c r="AG97" i="82" s="1"/>
  <c r="HT95" i="77"/>
  <c r="HU95"/>
  <c r="HW95" s="1"/>
  <c r="HX95" s="1"/>
  <c r="AF96" i="82" s="1"/>
  <c r="HT96" i="77"/>
  <c r="HU96"/>
  <c r="HW96" s="1"/>
  <c r="HX96" s="1"/>
  <c r="AF97" i="82" s="1"/>
  <c r="HI95" i="77"/>
  <c r="HJ95"/>
  <c r="HL95" s="1"/>
  <c r="HM95" s="1"/>
  <c r="AE96" i="82" s="1"/>
  <c r="HI96" i="77"/>
  <c r="HJ96"/>
  <c r="HL96" s="1"/>
  <c r="HM96" s="1"/>
  <c r="AE97" i="82" s="1"/>
  <c r="GX95" i="77"/>
  <c r="GY95"/>
  <c r="HA95" s="1"/>
  <c r="HB95" s="1"/>
  <c r="AD96" i="82" s="1"/>
  <c r="GX96" i="77"/>
  <c r="GY96"/>
  <c r="GZ96" s="1"/>
  <c r="GK95"/>
  <c r="GK96"/>
  <c r="FX95"/>
  <c r="FY95"/>
  <c r="GA95" s="1"/>
  <c r="GB95" s="1"/>
  <c r="AC96" i="82" s="1"/>
  <c r="GF95" i="77"/>
  <c r="FX96"/>
  <c r="FY96"/>
  <c r="FZ96" s="1"/>
  <c r="GF96"/>
  <c r="FM95"/>
  <c r="FN95"/>
  <c r="FP95" s="1"/>
  <c r="FQ95" s="1"/>
  <c r="AB96" i="82" s="1"/>
  <c r="FM96" i="77"/>
  <c r="FN96"/>
  <c r="FP96" s="1"/>
  <c r="FQ96" s="1"/>
  <c r="AB97" i="82" s="1"/>
  <c r="FD96" i="77"/>
  <c r="FE95"/>
  <c r="FF95" s="1"/>
  <c r="AA96" i="82" s="1"/>
  <c r="EQ95" i="77"/>
  <c r="ER95"/>
  <c r="ET95" s="1"/>
  <c r="EU95" s="1"/>
  <c r="Z96" i="82" s="1"/>
  <c r="EQ96" i="77"/>
  <c r="ER96"/>
  <c r="ET96" s="1"/>
  <c r="EU96" s="1"/>
  <c r="Z97" i="82" s="1"/>
  <c r="EI95" i="77"/>
  <c r="EJ95" s="1"/>
  <c r="Y96" i="82" s="1"/>
  <c r="EI96" i="77"/>
  <c r="EJ96" s="1"/>
  <c r="Y97" i="82" s="1"/>
  <c r="DX95" i="77"/>
  <c r="DY95" s="1"/>
  <c r="X96" i="82" s="1"/>
  <c r="DU96" i="77"/>
  <c r="DV96"/>
  <c r="DX96" s="1"/>
  <c r="DY96" s="1"/>
  <c r="X97" i="82" s="1"/>
  <c r="DM95" i="77"/>
  <c r="DN95" s="1"/>
  <c r="W96" i="82" s="1"/>
  <c r="DJ96" i="77"/>
  <c r="DK96"/>
  <c r="DM96" s="1"/>
  <c r="DN96" s="1"/>
  <c r="W97" i="82" s="1"/>
  <c r="CY95" i="77"/>
  <c r="CZ95"/>
  <c r="DB95" s="1"/>
  <c r="DC95" s="1"/>
  <c r="V96" i="82" s="1"/>
  <c r="CY96" i="77"/>
  <c r="CZ96"/>
  <c r="CP95"/>
  <c r="CP96"/>
  <c r="CC95"/>
  <c r="CD95"/>
  <c r="CF95" s="1"/>
  <c r="CG95" s="1"/>
  <c r="U96" i="82" s="1"/>
  <c r="CK95" i="77"/>
  <c r="CC96"/>
  <c r="CD96"/>
  <c r="CF96" s="1"/>
  <c r="CG96" s="1"/>
  <c r="U97" i="82" s="1"/>
  <c r="CK96" i="77"/>
  <c r="BR95"/>
  <c r="BS95"/>
  <c r="BU95" s="1"/>
  <c r="BV95" s="1"/>
  <c r="T96" i="82" s="1"/>
  <c r="BR96" i="77"/>
  <c r="BS96"/>
  <c r="BU96" s="1"/>
  <c r="BV96" s="1"/>
  <c r="T97" i="82" s="1"/>
  <c r="BG95" i="77"/>
  <c r="BH95"/>
  <c r="BJ95" s="1"/>
  <c r="BK95" s="1"/>
  <c r="S96" i="82" s="1"/>
  <c r="BG96" i="77"/>
  <c r="BH96"/>
  <c r="BI96" s="1"/>
  <c r="AV95"/>
  <c r="AW95"/>
  <c r="AY95" s="1"/>
  <c r="AZ95" s="1"/>
  <c r="R96" i="82" s="1"/>
  <c r="AV96" i="77"/>
  <c r="AW96"/>
  <c r="AY96" s="1"/>
  <c r="AZ96" s="1"/>
  <c r="R97" i="82" s="1"/>
  <c r="AK95" i="77"/>
  <c r="AL95"/>
  <c r="AN95" s="1"/>
  <c r="AO95" s="1"/>
  <c r="AK96"/>
  <c r="AL96"/>
  <c r="AN96" s="1"/>
  <c r="AO96" s="1"/>
  <c r="Q97" i="82" s="1"/>
  <c r="AR3" i="83" l="1"/>
  <c r="OE5" i="78"/>
  <c r="OE6"/>
  <c r="AR7" i="83"/>
  <c r="AP95" i="77"/>
  <c r="Q96" i="82"/>
  <c r="QF54" i="77"/>
  <c r="AW55" i="82"/>
  <c r="QF91" i="77"/>
  <c r="AW92" i="82"/>
  <c r="QF18" i="77"/>
  <c r="AW19" i="82"/>
  <c r="QF75" i="77"/>
  <c r="AW76" i="82"/>
  <c r="QF45" i="77"/>
  <c r="AW46" i="82"/>
  <c r="QF53" i="77"/>
  <c r="AW54" i="82"/>
  <c r="QF21" i="77"/>
  <c r="AW22" i="82"/>
  <c r="QF61" i="77"/>
  <c r="AW62" i="82"/>
  <c r="QF81" i="77"/>
  <c r="AW82" i="82"/>
  <c r="QF50" i="77"/>
  <c r="AW51" i="82"/>
  <c r="QF88" i="77"/>
  <c r="AW89" i="82"/>
  <c r="QF14" i="77"/>
  <c r="AW15" i="82"/>
  <c r="QF22" i="77"/>
  <c r="AW23" i="82"/>
  <c r="QF65" i="77"/>
  <c r="AW66" i="82"/>
  <c r="QF67" i="77"/>
  <c r="AW68" i="82"/>
  <c r="QF29" i="77"/>
  <c r="AW30" i="82"/>
  <c r="QF84" i="77"/>
  <c r="AW85" i="82"/>
  <c r="QF95" i="77"/>
  <c r="AW96" i="82"/>
  <c r="QF79" i="77"/>
  <c r="AW80" i="82"/>
  <c r="QF73" i="77"/>
  <c r="AW74" i="82"/>
  <c r="QF70" i="77"/>
  <c r="AW71" i="82"/>
  <c r="PE3" i="78"/>
  <c r="PE4"/>
  <c r="PE6"/>
  <c r="PE2"/>
  <c r="PE5"/>
  <c r="OP5"/>
  <c r="OP4"/>
  <c r="OP2"/>
  <c r="AS3" i="83"/>
  <c r="OP3" i="78"/>
  <c r="OP6"/>
  <c r="GO96" i="77"/>
  <c r="KY96" s="1"/>
  <c r="OX96" s="1"/>
  <c r="OZ6" i="78"/>
  <c r="OZ2"/>
  <c r="OZ5"/>
  <c r="OZ4"/>
  <c r="QF78" i="77"/>
  <c r="QF69"/>
  <c r="QF20"/>
  <c r="QF23"/>
  <c r="QF44"/>
  <c r="QF47"/>
  <c r="QF68"/>
  <c r="QF24"/>
  <c r="QF27"/>
  <c r="QF19"/>
  <c r="QF32"/>
  <c r="QF35"/>
  <c r="QF48"/>
  <c r="QF36"/>
  <c r="QF72"/>
  <c r="QF28"/>
  <c r="QF43"/>
  <c r="QF92"/>
  <c r="QF64"/>
  <c r="QF16"/>
  <c r="QF60"/>
  <c r="QF71"/>
  <c r="QF9"/>
  <c r="QF51"/>
  <c r="QF85"/>
  <c r="QF96"/>
  <c r="QF39"/>
  <c r="QF31"/>
  <c r="QF63"/>
  <c r="QF40"/>
  <c r="QF76"/>
  <c r="QF52"/>
  <c r="QF55"/>
  <c r="QF12"/>
  <c r="QF15"/>
  <c r="QF56"/>
  <c r="QF59"/>
  <c r="LK96"/>
  <c r="LL96" s="1"/>
  <c r="MG96"/>
  <c r="MH96" s="1"/>
  <c r="AO97" i="82" s="1"/>
  <c r="KJ96" i="77"/>
  <c r="HA96"/>
  <c r="HB96" s="1"/>
  <c r="BJ96"/>
  <c r="BK96" s="1"/>
  <c r="S97" i="82" s="1"/>
  <c r="IR96" i="77"/>
  <c r="LJ96"/>
  <c r="EK96"/>
  <c r="FR96"/>
  <c r="LX96"/>
  <c r="JQ96"/>
  <c r="AP96"/>
  <c r="HY96"/>
  <c r="GC95"/>
  <c r="HC95"/>
  <c r="HN95"/>
  <c r="IJ96"/>
  <c r="IU96"/>
  <c r="IU95"/>
  <c r="JF95"/>
  <c r="KB96"/>
  <c r="KM96"/>
  <c r="KM95"/>
  <c r="AM96"/>
  <c r="KR95"/>
  <c r="KT95" s="1"/>
  <c r="BA95"/>
  <c r="CH95"/>
  <c r="DO96"/>
  <c r="DZ96"/>
  <c r="EK95"/>
  <c r="EV95"/>
  <c r="FG95"/>
  <c r="LM95"/>
  <c r="MI95"/>
  <c r="FO96"/>
  <c r="GN95"/>
  <c r="KX95" s="1"/>
  <c r="OW95" s="1"/>
  <c r="HV96"/>
  <c r="JN96"/>
  <c r="CH96"/>
  <c r="BW96"/>
  <c r="FR95"/>
  <c r="HN96"/>
  <c r="HY95"/>
  <c r="IJ95"/>
  <c r="JF96"/>
  <c r="JQ95"/>
  <c r="KB95"/>
  <c r="GN96"/>
  <c r="KX96" s="1"/>
  <c r="OW96" s="1"/>
  <c r="GG96"/>
  <c r="KQ96"/>
  <c r="LU96"/>
  <c r="BA96"/>
  <c r="BL95"/>
  <c r="BW95"/>
  <c r="DD95"/>
  <c r="DO95"/>
  <c r="DZ95"/>
  <c r="EV96"/>
  <c r="LX95"/>
  <c r="FE96"/>
  <c r="FF96" s="1"/>
  <c r="AA97" i="82" s="1"/>
  <c r="MF95" i="77"/>
  <c r="LU95"/>
  <c r="LJ95"/>
  <c r="KV96"/>
  <c r="KV95"/>
  <c r="KW95"/>
  <c r="KQ95"/>
  <c r="DA96"/>
  <c r="GG95"/>
  <c r="GL96"/>
  <c r="AX96"/>
  <c r="BT96"/>
  <c r="DB96"/>
  <c r="DC96" s="1"/>
  <c r="V97" i="82" s="1"/>
  <c r="DL95" i="77"/>
  <c r="DW96"/>
  <c r="ES96"/>
  <c r="GH95"/>
  <c r="GJ95" s="1"/>
  <c r="GM95"/>
  <c r="HK96"/>
  <c r="IG96"/>
  <c r="JC96"/>
  <c r="JY96"/>
  <c r="KJ95"/>
  <c r="JY95"/>
  <c r="JN95"/>
  <c r="JC95"/>
  <c r="IR95"/>
  <c r="IG95"/>
  <c r="HV95"/>
  <c r="HK95"/>
  <c r="GZ95"/>
  <c r="GO95"/>
  <c r="KY95" s="1"/>
  <c r="OX95" s="1"/>
  <c r="GL95"/>
  <c r="GA96"/>
  <c r="GB96" s="1"/>
  <c r="AC97" i="82" s="1"/>
  <c r="FZ95" i="77"/>
  <c r="FO95"/>
  <c r="FD95"/>
  <c r="ES95"/>
  <c r="EH95"/>
  <c r="DW95"/>
  <c r="DL96"/>
  <c r="DA95"/>
  <c r="CE96"/>
  <c r="CE95"/>
  <c r="BT95"/>
  <c r="BI95"/>
  <c r="AX95"/>
  <c r="AM95"/>
  <c r="L1" i="82"/>
  <c r="C6" i="81"/>
  <c r="C7"/>
  <c r="C8"/>
  <c r="C9"/>
  <c r="C5"/>
  <c r="OG86" i="77"/>
  <c r="OH86"/>
  <c r="OJ86" s="1"/>
  <c r="OK86" s="1"/>
  <c r="AT87" i="82" s="1"/>
  <c r="OG87" i="77"/>
  <c r="OH87"/>
  <c r="OI87" s="1"/>
  <c r="OG88"/>
  <c r="OH88"/>
  <c r="OJ88" s="1"/>
  <c r="OK88" s="1"/>
  <c r="AT89" i="82" s="1"/>
  <c r="OG89" i="77"/>
  <c r="OH89"/>
  <c r="OJ89" s="1"/>
  <c r="OK89" s="1"/>
  <c r="AT90" i="82" s="1"/>
  <c r="OG90" i="77"/>
  <c r="OH90"/>
  <c r="OI90" s="1"/>
  <c r="OG91"/>
  <c r="OH91"/>
  <c r="OJ91" s="1"/>
  <c r="OK91" s="1"/>
  <c r="AT92" i="82" s="1"/>
  <c r="OG92" i="77"/>
  <c r="OH92"/>
  <c r="OI92" s="1"/>
  <c r="OG93"/>
  <c r="OH93"/>
  <c r="OJ93" s="1"/>
  <c r="OK93" s="1"/>
  <c r="AT94" i="82" s="1"/>
  <c r="OG94" i="77"/>
  <c r="OH94"/>
  <c r="OI94" s="1"/>
  <c r="OG95"/>
  <c r="OH95"/>
  <c r="OJ95" s="1"/>
  <c r="OK95" s="1"/>
  <c r="AT96" i="82" s="1"/>
  <c r="OG96" i="77"/>
  <c r="OH96"/>
  <c r="OI96" s="1"/>
  <c r="OG42"/>
  <c r="OH42"/>
  <c r="OJ42" s="1"/>
  <c r="OK42" s="1"/>
  <c r="AT43" i="82" s="1"/>
  <c r="OG43" i="77"/>
  <c r="OH43"/>
  <c r="OI43" s="1"/>
  <c r="OG44"/>
  <c r="OH44"/>
  <c r="OJ44" s="1"/>
  <c r="OK44" s="1"/>
  <c r="AT45" i="82" s="1"/>
  <c r="OG45" i="77"/>
  <c r="OH45"/>
  <c r="OJ45" s="1"/>
  <c r="OK45" s="1"/>
  <c r="AT46" i="82" s="1"/>
  <c r="OG46" i="77"/>
  <c r="OH46"/>
  <c r="OJ46" s="1"/>
  <c r="OK46" s="1"/>
  <c r="AT47" i="82" s="1"/>
  <c r="OG47" i="77"/>
  <c r="OH47"/>
  <c r="OI47" s="1"/>
  <c r="OG48"/>
  <c r="OH48"/>
  <c r="OJ48" s="1"/>
  <c r="OK48" s="1"/>
  <c r="AT49" i="82" s="1"/>
  <c r="OG49" i="77"/>
  <c r="OH49"/>
  <c r="OJ49" s="1"/>
  <c r="OK49" s="1"/>
  <c r="AT50" i="82" s="1"/>
  <c r="OG50" i="77"/>
  <c r="OH50"/>
  <c r="OJ50" s="1"/>
  <c r="OK50" s="1"/>
  <c r="AT51" i="82" s="1"/>
  <c r="OG51" i="77"/>
  <c r="OH51"/>
  <c r="OI51" s="1"/>
  <c r="OG52"/>
  <c r="OH52"/>
  <c r="OJ52" s="1"/>
  <c r="OK52" s="1"/>
  <c r="AT53" i="82" s="1"/>
  <c r="OG53" i="77"/>
  <c r="OH53"/>
  <c r="OI53" s="1"/>
  <c r="OG54"/>
  <c r="OH54"/>
  <c r="OJ54" s="1"/>
  <c r="OK54" s="1"/>
  <c r="AT55" i="82" s="1"/>
  <c r="OG55" i="77"/>
  <c r="OH55"/>
  <c r="OI55" s="1"/>
  <c r="OG56"/>
  <c r="OH56"/>
  <c r="OJ56" s="1"/>
  <c r="OK56" s="1"/>
  <c r="AT57" i="82" s="1"/>
  <c r="OG57" i="77"/>
  <c r="OH57"/>
  <c r="OJ57" s="1"/>
  <c r="OK57" s="1"/>
  <c r="AT58" i="82" s="1"/>
  <c r="OG58" i="77"/>
  <c r="OH58"/>
  <c r="OJ58" s="1"/>
  <c r="OK58" s="1"/>
  <c r="AT59" i="82" s="1"/>
  <c r="OG59" i="77"/>
  <c r="OH59"/>
  <c r="OI59" s="1"/>
  <c r="OG60"/>
  <c r="OH60"/>
  <c r="OJ60" s="1"/>
  <c r="OK60" s="1"/>
  <c r="AT61" i="82" s="1"/>
  <c r="OG61" i="77"/>
  <c r="OH61"/>
  <c r="OI61" s="1"/>
  <c r="OG62"/>
  <c r="OH62"/>
  <c r="OJ62" s="1"/>
  <c r="OK62" s="1"/>
  <c r="AT63" i="82" s="1"/>
  <c r="OG63" i="77"/>
  <c r="OH63"/>
  <c r="OI63" s="1"/>
  <c r="OG64"/>
  <c r="OH64"/>
  <c r="OJ64" s="1"/>
  <c r="OK64" s="1"/>
  <c r="AT65" i="82" s="1"/>
  <c r="OG65" i="77"/>
  <c r="OH65"/>
  <c r="OJ65" s="1"/>
  <c r="OK65" s="1"/>
  <c r="AT66" i="82" s="1"/>
  <c r="OG66" i="77"/>
  <c r="OH66"/>
  <c r="OJ66" s="1"/>
  <c r="OK66" s="1"/>
  <c r="AT67" i="82" s="1"/>
  <c r="OG28" i="77"/>
  <c r="OH28"/>
  <c r="OJ28" s="1"/>
  <c r="OK28" s="1"/>
  <c r="AT29" i="82" s="1"/>
  <c r="OG29" i="77"/>
  <c r="OH29"/>
  <c r="OJ29" s="1"/>
  <c r="OK29" s="1"/>
  <c r="AT30" i="82" s="1"/>
  <c r="OG30" i="77"/>
  <c r="OH30"/>
  <c r="OJ30" s="1"/>
  <c r="OK30" s="1"/>
  <c r="AT31" i="82" s="1"/>
  <c r="OG31" i="77"/>
  <c r="OH31"/>
  <c r="OJ31" s="1"/>
  <c r="OK31" s="1"/>
  <c r="AT32" i="82" s="1"/>
  <c r="OG32" i="77"/>
  <c r="OH32"/>
  <c r="OJ32" s="1"/>
  <c r="OK32" s="1"/>
  <c r="AT33" i="82" s="1"/>
  <c r="OG33" i="77"/>
  <c r="OH33"/>
  <c r="OJ33" s="1"/>
  <c r="OK33" s="1"/>
  <c r="AT34" i="82" s="1"/>
  <c r="OG34" i="77"/>
  <c r="OH34"/>
  <c r="OJ34" s="1"/>
  <c r="OK34" s="1"/>
  <c r="AT35" i="82" s="1"/>
  <c r="OG35" i="77"/>
  <c r="OH35"/>
  <c r="OJ35" s="1"/>
  <c r="OK35" s="1"/>
  <c r="AT36" i="82" s="1"/>
  <c r="OG36" i="77"/>
  <c r="OH36"/>
  <c r="OJ36" s="1"/>
  <c r="OK36" s="1"/>
  <c r="AT37" i="82" s="1"/>
  <c r="QC3" i="77"/>
  <c r="QC4"/>
  <c r="QC5"/>
  <c r="QC6"/>
  <c r="QC7"/>
  <c r="QC8"/>
  <c r="HC96" l="1"/>
  <c r="AD97" i="82"/>
  <c r="LM96" i="77"/>
  <c r="AM97" i="82"/>
  <c r="PG3" i="78"/>
  <c r="PF3"/>
  <c r="PG2"/>
  <c r="PF2"/>
  <c r="PG5"/>
  <c r="PF5"/>
  <c r="PG6"/>
  <c r="PF6"/>
  <c r="PF4"/>
  <c r="PG4"/>
  <c r="C11" i="81"/>
  <c r="MI96" i="77"/>
  <c r="OL36"/>
  <c r="OL33"/>
  <c r="OL31"/>
  <c r="OL64"/>
  <c r="OL60"/>
  <c r="OL56"/>
  <c r="OL52"/>
  <c r="OL48"/>
  <c r="OL34"/>
  <c r="OL30"/>
  <c r="OL65"/>
  <c r="OL57"/>
  <c r="OL49"/>
  <c r="OL45"/>
  <c r="OL32"/>
  <c r="OL28"/>
  <c r="OL35"/>
  <c r="OL29"/>
  <c r="OL66"/>
  <c r="OL62"/>
  <c r="OL58"/>
  <c r="OL54"/>
  <c r="OL50"/>
  <c r="OL46"/>
  <c r="OL44"/>
  <c r="OL42"/>
  <c r="OL95"/>
  <c r="OL93"/>
  <c r="OL91"/>
  <c r="OL89"/>
  <c r="OL88"/>
  <c r="OL86"/>
  <c r="KS95"/>
  <c r="BL96"/>
  <c r="KW96"/>
  <c r="KR96"/>
  <c r="GM96"/>
  <c r="GI95"/>
  <c r="GC96"/>
  <c r="FG96"/>
  <c r="DD96"/>
  <c r="GH96"/>
  <c r="QD3"/>
  <c r="QE3" s="1"/>
  <c r="OJ47"/>
  <c r="OK47" s="1"/>
  <c r="AT48" i="82" s="1"/>
  <c r="OJ63" i="77"/>
  <c r="OK63" s="1"/>
  <c r="AT64" i="82" s="1"/>
  <c r="OJ92" i="77"/>
  <c r="OK92" s="1"/>
  <c r="AT93" i="82" s="1"/>
  <c r="OJ96" i="77"/>
  <c r="OK96" s="1"/>
  <c r="AT97" i="82" s="1"/>
  <c r="OJ55" i="77"/>
  <c r="OK55" s="1"/>
  <c r="AT56" i="82" s="1"/>
  <c r="OJ43" i="77"/>
  <c r="OK43" s="1"/>
  <c r="AT44" i="82" s="1"/>
  <c r="OJ94" i="77"/>
  <c r="OK94" s="1"/>
  <c r="AT95" i="82" s="1"/>
  <c r="OJ90" i="77"/>
  <c r="OK90" s="1"/>
  <c r="AT91" i="82" s="1"/>
  <c r="OJ87" i="77"/>
  <c r="OK87" s="1"/>
  <c r="AT88" i="82" s="1"/>
  <c r="OJ59" i="77"/>
  <c r="OK59" s="1"/>
  <c r="AT60" i="82" s="1"/>
  <c r="OJ51" i="77"/>
  <c r="OK51" s="1"/>
  <c r="AT52" i="82" s="1"/>
  <c r="OI65" i="77"/>
  <c r="OI57"/>
  <c r="OI49"/>
  <c r="OI45"/>
  <c r="OI93"/>
  <c r="OI89"/>
  <c r="OI88"/>
  <c r="OI33"/>
  <c r="OJ61"/>
  <c r="OK61" s="1"/>
  <c r="AT62" i="82" s="1"/>
  <c r="OJ53" i="77"/>
  <c r="OK53" s="1"/>
  <c r="AT54" i="82" s="1"/>
  <c r="OI95" i="77"/>
  <c r="OI91"/>
  <c r="OI86"/>
  <c r="OI35"/>
  <c r="OI31"/>
  <c r="OI29"/>
  <c r="OI36"/>
  <c r="OI34"/>
  <c r="OI32"/>
  <c r="OI30"/>
  <c r="OI28"/>
  <c r="OI66"/>
  <c r="OI64"/>
  <c r="OI62"/>
  <c r="OI60"/>
  <c r="OI58"/>
  <c r="OI56"/>
  <c r="OI54"/>
  <c r="OI52"/>
  <c r="OI50"/>
  <c r="OI48"/>
  <c r="OI46"/>
  <c r="OI44"/>
  <c r="OI42"/>
  <c r="QD8"/>
  <c r="QE8" s="1"/>
  <c r="QD5"/>
  <c r="QE5" s="1"/>
  <c r="QD6"/>
  <c r="QE6" s="1"/>
  <c r="AW7" i="82" s="1"/>
  <c r="QD2" i="77"/>
  <c r="QE2" s="1"/>
  <c r="AW3" i="82" s="1"/>
  <c r="QD4" i="77"/>
  <c r="QE4" s="1"/>
  <c r="AW5" i="82" s="1"/>
  <c r="QD7" i="77"/>
  <c r="QE7" s="1"/>
  <c r="AW8" i="82" s="1"/>
  <c r="QF8" i="77" l="1"/>
  <c r="AW9" i="82"/>
  <c r="QF5" i="77"/>
  <c r="AW6" i="82"/>
  <c r="QF3" i="77"/>
  <c r="AW4" i="82"/>
  <c r="OL61" i="77"/>
  <c r="OL55"/>
  <c r="OL47"/>
  <c r="OL90"/>
  <c r="OL53"/>
  <c r="OL87"/>
  <c r="OL63"/>
  <c r="OL59"/>
  <c r="OL92"/>
  <c r="OL43"/>
  <c r="OL51"/>
  <c r="OL94"/>
  <c r="OL96"/>
  <c r="KT96"/>
  <c r="KS96"/>
  <c r="GJ96"/>
  <c r="GI96"/>
  <c r="QF4"/>
  <c r="QF7"/>
  <c r="QF2"/>
  <c r="QF6"/>
  <c r="NA52" i="78" l="1"/>
  <c r="MZ52"/>
  <c r="MP52"/>
  <c r="MQ52" s="1"/>
  <c r="MO52"/>
  <c r="ME52"/>
  <c r="MD52"/>
  <c r="LT52"/>
  <c r="LV52" s="1"/>
  <c r="LW52" s="1"/>
  <c r="AN53" i="83" s="1"/>
  <c r="LS52" i="78"/>
  <c r="LI52"/>
  <c r="LH52"/>
  <c r="KU52"/>
  <c r="KP52"/>
  <c r="KI52"/>
  <c r="KJ52" s="1"/>
  <c r="KH52"/>
  <c r="JX52"/>
  <c r="JW52"/>
  <c r="JM52"/>
  <c r="JO52" s="1"/>
  <c r="JP52" s="1"/>
  <c r="AJ53" i="83" s="1"/>
  <c r="JL52" i="78"/>
  <c r="JB52"/>
  <c r="JA52"/>
  <c r="IQ52"/>
  <c r="IR52" s="1"/>
  <c r="IP52"/>
  <c r="IF52"/>
  <c r="IE52"/>
  <c r="HU52"/>
  <c r="HW52" s="1"/>
  <c r="HX52" s="1"/>
  <c r="AF53" i="83" s="1"/>
  <c r="HT52" i="78"/>
  <c r="HJ52"/>
  <c r="HI52"/>
  <c r="GY52"/>
  <c r="GZ52" s="1"/>
  <c r="GX52"/>
  <c r="GK52"/>
  <c r="GF52"/>
  <c r="FY52"/>
  <c r="FZ52" s="1"/>
  <c r="FX52"/>
  <c r="FN52"/>
  <c r="FM52"/>
  <c r="FC52"/>
  <c r="FD52" s="1"/>
  <c r="FB52"/>
  <c r="ER52"/>
  <c r="EQ52"/>
  <c r="EG52"/>
  <c r="EH52" s="1"/>
  <c r="EF52"/>
  <c r="DV52"/>
  <c r="DU52"/>
  <c r="DK52"/>
  <c r="DL52" s="1"/>
  <c r="DJ52"/>
  <c r="CZ52"/>
  <c r="CY52"/>
  <c r="CP52"/>
  <c r="CK52"/>
  <c r="CD52"/>
  <c r="CC52"/>
  <c r="BS52"/>
  <c r="BT52" s="1"/>
  <c r="BR52"/>
  <c r="BH52"/>
  <c r="BG52"/>
  <c r="AW52"/>
  <c r="AX52" s="1"/>
  <c r="AV52"/>
  <c r="AL52"/>
  <c r="AK52"/>
  <c r="AC52"/>
  <c r="AD52" s="1"/>
  <c r="P53" i="83" s="1"/>
  <c r="AB52" i="78"/>
  <c r="S52"/>
  <c r="T52" s="1"/>
  <c r="O53" i="83" s="1"/>
  <c r="R52" i="78"/>
  <c r="M52"/>
  <c r="N52" s="1"/>
  <c r="N53" i="83" s="1"/>
  <c r="L52" i="78"/>
  <c r="NA51"/>
  <c r="MZ51"/>
  <c r="MP51"/>
  <c r="MO51"/>
  <c r="ME51"/>
  <c r="MD51"/>
  <c r="LT51"/>
  <c r="LS51"/>
  <c r="LI51"/>
  <c r="LH51"/>
  <c r="KU51"/>
  <c r="KP51"/>
  <c r="KI51"/>
  <c r="KH51"/>
  <c r="JX51"/>
  <c r="JW51"/>
  <c r="JM51"/>
  <c r="JL51"/>
  <c r="JB51"/>
  <c r="JD51" s="1"/>
  <c r="JE51" s="1"/>
  <c r="AI52" i="83" s="1"/>
  <c r="JA51" i="78"/>
  <c r="IQ51"/>
  <c r="IP51"/>
  <c r="IF51"/>
  <c r="IE51"/>
  <c r="HU51"/>
  <c r="HT51"/>
  <c r="HJ51"/>
  <c r="HL51" s="1"/>
  <c r="HM51" s="1"/>
  <c r="AE52" i="83" s="1"/>
  <c r="HI51" i="78"/>
  <c r="GY51"/>
  <c r="GX51"/>
  <c r="GK51"/>
  <c r="GF51"/>
  <c r="FY51"/>
  <c r="FX51"/>
  <c r="FN51"/>
  <c r="FM51"/>
  <c r="FC51"/>
  <c r="FB51"/>
  <c r="ER51"/>
  <c r="ET51" s="1"/>
  <c r="EU51" s="1"/>
  <c r="Z52" i="83" s="1"/>
  <c r="EQ51" i="78"/>
  <c r="EG51"/>
  <c r="EF51"/>
  <c r="DV51"/>
  <c r="DX51" s="1"/>
  <c r="DY51" s="1"/>
  <c r="X52" i="83" s="1"/>
  <c r="DU51" i="78"/>
  <c r="DK51"/>
  <c r="DJ51"/>
  <c r="CZ51"/>
  <c r="CY51"/>
  <c r="CP51"/>
  <c r="CK51"/>
  <c r="CD51"/>
  <c r="CF51" s="1"/>
  <c r="CG51" s="1"/>
  <c r="U52" i="83" s="1"/>
  <c r="CC51" i="78"/>
  <c r="BS51"/>
  <c r="BR51"/>
  <c r="BH51"/>
  <c r="BI51" s="1"/>
  <c r="BG51"/>
  <c r="AW51"/>
  <c r="AV51"/>
  <c r="AL51"/>
  <c r="AN51" s="1"/>
  <c r="AO51" s="1"/>
  <c r="Q52" i="83" s="1"/>
  <c r="AK51" i="78"/>
  <c r="AA51"/>
  <c r="Z51"/>
  <c r="S51"/>
  <c r="T51" s="1"/>
  <c r="O52" i="83" s="1"/>
  <c r="R51" i="78"/>
  <c r="M51"/>
  <c r="N51" s="1"/>
  <c r="N52" i="83" s="1"/>
  <c r="L51" i="78"/>
  <c r="NA50"/>
  <c r="NB50" s="1"/>
  <c r="MZ50"/>
  <c r="MP50"/>
  <c r="MO50"/>
  <c r="ME50"/>
  <c r="MG50" s="1"/>
  <c r="MH50" s="1"/>
  <c r="AO51" i="83" s="1"/>
  <c r="MD50" i="78"/>
  <c r="LT50"/>
  <c r="LS50"/>
  <c r="LI50"/>
  <c r="LH50"/>
  <c r="KU50"/>
  <c r="KP50"/>
  <c r="KI50"/>
  <c r="KH50"/>
  <c r="JX50"/>
  <c r="JY50" s="1"/>
  <c r="JW50"/>
  <c r="JM50"/>
  <c r="JL50"/>
  <c r="JB50"/>
  <c r="JD50" s="1"/>
  <c r="JE50" s="1"/>
  <c r="AI51" i="83" s="1"/>
  <c r="JA50" i="78"/>
  <c r="IQ50"/>
  <c r="IP50"/>
  <c r="IF50"/>
  <c r="IG50" s="1"/>
  <c r="IE50"/>
  <c r="HU50"/>
  <c r="HT50"/>
  <c r="HJ50"/>
  <c r="HL50" s="1"/>
  <c r="HM50" s="1"/>
  <c r="AE51" i="83" s="1"/>
  <c r="HI50" i="78"/>
  <c r="GY50"/>
  <c r="GX50"/>
  <c r="GK50"/>
  <c r="GF50"/>
  <c r="FY50"/>
  <c r="FX50"/>
  <c r="FN50"/>
  <c r="FO50" s="1"/>
  <c r="FM50"/>
  <c r="FC50"/>
  <c r="FB50"/>
  <c r="ER50"/>
  <c r="EQ50"/>
  <c r="EG50"/>
  <c r="EF50"/>
  <c r="DV50"/>
  <c r="DW50" s="1"/>
  <c r="DU50"/>
  <c r="DK50"/>
  <c r="DJ50"/>
  <c r="CZ50"/>
  <c r="DA50" s="1"/>
  <c r="CY50"/>
  <c r="CP50"/>
  <c r="CK50"/>
  <c r="CD50"/>
  <c r="CE50" s="1"/>
  <c r="CC50"/>
  <c r="BS50"/>
  <c r="BR50"/>
  <c r="BH50"/>
  <c r="BI50" s="1"/>
  <c r="BG50"/>
  <c r="AW50"/>
  <c r="AV50"/>
  <c r="AL50"/>
  <c r="AM50" s="1"/>
  <c r="AK50"/>
  <c r="AA50"/>
  <c r="Z50"/>
  <c r="S50"/>
  <c r="T50" s="1"/>
  <c r="O51" i="83" s="1"/>
  <c r="R50" i="78"/>
  <c r="M50"/>
  <c r="N50" s="1"/>
  <c r="N51" i="83" s="1"/>
  <c r="L50" i="78"/>
  <c r="PS96" i="77"/>
  <c r="PR96"/>
  <c r="NW96"/>
  <c r="NV96"/>
  <c r="NL96"/>
  <c r="NM96" s="1"/>
  <c r="NK96"/>
  <c r="NA96"/>
  <c r="MZ96"/>
  <c r="MP96"/>
  <c r="MO96"/>
  <c r="AA96"/>
  <c r="Z96"/>
  <c r="S96"/>
  <c r="T96" s="1"/>
  <c r="O97" i="82" s="1"/>
  <c r="R96" i="77"/>
  <c r="M96"/>
  <c r="N96" s="1"/>
  <c r="N97" i="82" s="1"/>
  <c r="L96" i="77"/>
  <c r="PS95"/>
  <c r="PR95"/>
  <c r="NW95"/>
  <c r="NX95" s="1"/>
  <c r="NV95"/>
  <c r="NL95"/>
  <c r="NK95"/>
  <c r="NA95"/>
  <c r="MZ95"/>
  <c r="MP95"/>
  <c r="MO95"/>
  <c r="AA95"/>
  <c r="Z95"/>
  <c r="S95"/>
  <c r="T95" s="1"/>
  <c r="O96" i="82" s="1"/>
  <c r="R95" i="77"/>
  <c r="M95"/>
  <c r="N95" s="1"/>
  <c r="N96" i="82" s="1"/>
  <c r="L95" i="77"/>
  <c r="PS94"/>
  <c r="PR94"/>
  <c r="NW94"/>
  <c r="NV94"/>
  <c r="NL94"/>
  <c r="NK94"/>
  <c r="NA94"/>
  <c r="MZ94"/>
  <c r="MP94"/>
  <c r="MQ94" s="1"/>
  <c r="MO94"/>
  <c r="ME94"/>
  <c r="MD94"/>
  <c r="LT94"/>
  <c r="LU94" s="1"/>
  <c r="LS94"/>
  <c r="LI94"/>
  <c r="LH94"/>
  <c r="KU94"/>
  <c r="KP94"/>
  <c r="KI94"/>
  <c r="KH94"/>
  <c r="JX94"/>
  <c r="JY94" s="1"/>
  <c r="JW94"/>
  <c r="JM94"/>
  <c r="JL94"/>
  <c r="JB94"/>
  <c r="JA94"/>
  <c r="IQ94"/>
  <c r="IP94"/>
  <c r="IF94"/>
  <c r="IG94" s="1"/>
  <c r="IE94"/>
  <c r="HU94"/>
  <c r="HT94"/>
  <c r="HJ94"/>
  <c r="HI94"/>
  <c r="GY94"/>
  <c r="GX94"/>
  <c r="GK94"/>
  <c r="GF94"/>
  <c r="FY94"/>
  <c r="FX94"/>
  <c r="FN94"/>
  <c r="FP94" s="1"/>
  <c r="FQ94" s="1"/>
  <c r="AB95" i="82" s="1"/>
  <c r="FM94" i="77"/>
  <c r="FE94"/>
  <c r="FF94" s="1"/>
  <c r="AA95" i="82" s="1"/>
  <c r="FD94" i="77"/>
  <c r="ER94"/>
  <c r="EQ94"/>
  <c r="EG94"/>
  <c r="EI94" s="1"/>
  <c r="EJ94" s="1"/>
  <c r="Y95" i="82" s="1"/>
  <c r="EF94" i="77"/>
  <c r="DV94"/>
  <c r="DU94"/>
  <c r="DK94"/>
  <c r="DL94" s="1"/>
  <c r="DJ94"/>
  <c r="CZ94"/>
  <c r="CY94"/>
  <c r="CP94"/>
  <c r="CK94"/>
  <c r="CD94"/>
  <c r="CC94"/>
  <c r="BS94"/>
  <c r="BT94" s="1"/>
  <c r="BR94"/>
  <c r="BH94"/>
  <c r="BG94"/>
  <c r="AW94"/>
  <c r="AY94" s="1"/>
  <c r="AZ94" s="1"/>
  <c r="R95" i="82" s="1"/>
  <c r="AV94" i="77"/>
  <c r="AL94"/>
  <c r="AK94"/>
  <c r="AA94"/>
  <c r="Z94"/>
  <c r="S94"/>
  <c r="T94" s="1"/>
  <c r="O95" i="82" s="1"/>
  <c r="R94" i="77"/>
  <c r="M94"/>
  <c r="N94" s="1"/>
  <c r="N95" i="82" s="1"/>
  <c r="L94" i="77"/>
  <c r="PS93"/>
  <c r="PR93"/>
  <c r="NW93"/>
  <c r="NV93"/>
  <c r="NL93"/>
  <c r="NN93" s="1"/>
  <c r="NO93" s="1"/>
  <c r="AR94" i="82" s="1"/>
  <c r="NK93" i="77"/>
  <c r="NA93"/>
  <c r="MZ93"/>
  <c r="MP93"/>
  <c r="MO93"/>
  <c r="ME93"/>
  <c r="MD93"/>
  <c r="LT93"/>
  <c r="LU93" s="1"/>
  <c r="LS93"/>
  <c r="LI93"/>
  <c r="LH93"/>
  <c r="KU93"/>
  <c r="KP93"/>
  <c r="KI93"/>
  <c r="KH93"/>
  <c r="JX93"/>
  <c r="JW93"/>
  <c r="JM93"/>
  <c r="JL93"/>
  <c r="JB93"/>
  <c r="JC93" s="1"/>
  <c r="JA93"/>
  <c r="IQ93"/>
  <c r="IP93"/>
  <c r="IF93"/>
  <c r="IE93"/>
  <c r="HU93"/>
  <c r="HT93"/>
  <c r="HJ93"/>
  <c r="HK93" s="1"/>
  <c r="HI93"/>
  <c r="GY93"/>
  <c r="GX93"/>
  <c r="GK93"/>
  <c r="GF93"/>
  <c r="FY93"/>
  <c r="FX93"/>
  <c r="FN93"/>
  <c r="FP93" s="1"/>
  <c r="FQ93" s="1"/>
  <c r="AB94" i="82" s="1"/>
  <c r="FM93" i="77"/>
  <c r="FC93"/>
  <c r="FB93"/>
  <c r="ER93"/>
  <c r="ET93" s="1"/>
  <c r="EU93" s="1"/>
  <c r="Z94" i="82" s="1"/>
  <c r="EQ93" i="77"/>
  <c r="EG93"/>
  <c r="EF93"/>
  <c r="DV93"/>
  <c r="DU93"/>
  <c r="DK93"/>
  <c r="DJ93"/>
  <c r="CZ93"/>
  <c r="DA93" s="1"/>
  <c r="CY93"/>
  <c r="CP93"/>
  <c r="CK93"/>
  <c r="CD93"/>
  <c r="CC93"/>
  <c r="BS93"/>
  <c r="BR93"/>
  <c r="BH93"/>
  <c r="BG93"/>
  <c r="AW93"/>
  <c r="AV93"/>
  <c r="AL93"/>
  <c r="AM93" s="1"/>
  <c r="AK93"/>
  <c r="AA93"/>
  <c r="Z93"/>
  <c r="S93"/>
  <c r="T93" s="1"/>
  <c r="O94" i="82" s="1"/>
  <c r="R93" i="77"/>
  <c r="M93"/>
  <c r="N93" s="1"/>
  <c r="N94" i="82" s="1"/>
  <c r="L93" i="77"/>
  <c r="PS92"/>
  <c r="PR92"/>
  <c r="NW92"/>
  <c r="NV92"/>
  <c r="NL92"/>
  <c r="NK92"/>
  <c r="NA92"/>
  <c r="MZ92"/>
  <c r="MP92"/>
  <c r="MO92"/>
  <c r="ME92"/>
  <c r="MF92" s="1"/>
  <c r="MD92"/>
  <c r="LT92"/>
  <c r="LS92"/>
  <c r="LI92"/>
  <c r="LH92"/>
  <c r="KU92"/>
  <c r="KP92"/>
  <c r="KI92"/>
  <c r="KJ92" s="1"/>
  <c r="KH92"/>
  <c r="JX92"/>
  <c r="JW92"/>
  <c r="JM92"/>
  <c r="JL92"/>
  <c r="JB92"/>
  <c r="JA92"/>
  <c r="IQ92"/>
  <c r="IS92" s="1"/>
  <c r="IT92" s="1"/>
  <c r="AH93" i="82" s="1"/>
  <c r="IP92" i="77"/>
  <c r="IF92"/>
  <c r="IE92"/>
  <c r="HU92"/>
  <c r="HW92" s="1"/>
  <c r="HX92" s="1"/>
  <c r="AF93" i="82" s="1"/>
  <c r="HT92" i="77"/>
  <c r="HJ92"/>
  <c r="HI92"/>
  <c r="GY92"/>
  <c r="GZ92" s="1"/>
  <c r="GX92"/>
  <c r="GK92"/>
  <c r="GF92"/>
  <c r="FY92"/>
  <c r="FX92"/>
  <c r="FN92"/>
  <c r="FO92" s="1"/>
  <c r="FM92"/>
  <c r="FC92"/>
  <c r="FD92" s="1"/>
  <c r="FB92"/>
  <c r="ER92"/>
  <c r="ET92" s="1"/>
  <c r="EU92" s="1"/>
  <c r="Z93" i="82" s="1"/>
  <c r="EQ92" i="77"/>
  <c r="EG92"/>
  <c r="EH92" s="1"/>
  <c r="EF92"/>
  <c r="DV92"/>
  <c r="DX92" s="1"/>
  <c r="DY92" s="1"/>
  <c r="X93" i="82" s="1"/>
  <c r="DU92" i="77"/>
  <c r="DK92"/>
  <c r="DM92" s="1"/>
  <c r="DN92" s="1"/>
  <c r="W93" i="82" s="1"/>
  <c r="DJ92" i="77"/>
  <c r="CZ92"/>
  <c r="DA92" s="1"/>
  <c r="CY92"/>
  <c r="CP92"/>
  <c r="CK92"/>
  <c r="CD92"/>
  <c r="CF92" s="1"/>
  <c r="CG92" s="1"/>
  <c r="U93" i="82" s="1"/>
  <c r="CC92" i="77"/>
  <c r="BS92"/>
  <c r="BU92" s="1"/>
  <c r="BV92" s="1"/>
  <c r="T93" i="82" s="1"/>
  <c r="BR92" i="77"/>
  <c r="BH92"/>
  <c r="BG92"/>
  <c r="AW92"/>
  <c r="AV92"/>
  <c r="AL92"/>
  <c r="AM92" s="1"/>
  <c r="AK92"/>
  <c r="AA92"/>
  <c r="AB92" s="1"/>
  <c r="Z92"/>
  <c r="S92"/>
  <c r="T92" s="1"/>
  <c r="O93" i="82" s="1"/>
  <c r="R92" i="77"/>
  <c r="M92"/>
  <c r="N92" s="1"/>
  <c r="N93" i="82" s="1"/>
  <c r="L92" i="77"/>
  <c r="PS91"/>
  <c r="PR91"/>
  <c r="NW91"/>
  <c r="NY91" s="1"/>
  <c r="NZ91" s="1"/>
  <c r="AS92" i="82" s="1"/>
  <c r="NV91" i="77"/>
  <c r="NL91"/>
  <c r="NK91"/>
  <c r="NA91"/>
  <c r="MZ91"/>
  <c r="MP91"/>
  <c r="MR91" s="1"/>
  <c r="MS91" s="1"/>
  <c r="AP92" i="82" s="1"/>
  <c r="MO91" i="77"/>
  <c r="ME91"/>
  <c r="MG91" s="1"/>
  <c r="MH91" s="1"/>
  <c r="AO92" i="82" s="1"/>
  <c r="MD91" i="77"/>
  <c r="LT91"/>
  <c r="LU91" s="1"/>
  <c r="LS91"/>
  <c r="LI91"/>
  <c r="LH91"/>
  <c r="KU91"/>
  <c r="KP91"/>
  <c r="KI91"/>
  <c r="KK91" s="1"/>
  <c r="KL91" s="1"/>
  <c r="AL92" i="82" s="1"/>
  <c r="KH91" i="77"/>
  <c r="JX91"/>
  <c r="JW91"/>
  <c r="JM91"/>
  <c r="JL91"/>
  <c r="JB91"/>
  <c r="JC91" s="1"/>
  <c r="JA91"/>
  <c r="IQ91"/>
  <c r="IP91"/>
  <c r="IF91"/>
  <c r="IE91"/>
  <c r="HU91"/>
  <c r="HT91"/>
  <c r="HJ91"/>
  <c r="HK91" s="1"/>
  <c r="HI91"/>
  <c r="GY91"/>
  <c r="GX91"/>
  <c r="GK91"/>
  <c r="GF91"/>
  <c r="FY91"/>
  <c r="FX91"/>
  <c r="FN91"/>
  <c r="FP91" s="1"/>
  <c r="FQ91" s="1"/>
  <c r="AB92" i="82" s="1"/>
  <c r="FM91" i="77"/>
  <c r="FC91"/>
  <c r="FE91" s="1"/>
  <c r="FF91" s="1"/>
  <c r="AA92" i="82" s="1"/>
  <c r="FB91" i="77"/>
  <c r="ER91"/>
  <c r="ES91" s="1"/>
  <c r="EQ91"/>
  <c r="EG91"/>
  <c r="EF91"/>
  <c r="DV91"/>
  <c r="DW91" s="1"/>
  <c r="DU91"/>
  <c r="DK91"/>
  <c r="DM91" s="1"/>
  <c r="DN91" s="1"/>
  <c r="W92" i="82" s="1"/>
  <c r="DJ91" i="77"/>
  <c r="CZ91"/>
  <c r="DA91" s="1"/>
  <c r="CY91"/>
  <c r="CP91"/>
  <c r="CK91"/>
  <c r="CD91"/>
  <c r="CF91" s="1"/>
  <c r="CG91" s="1"/>
  <c r="U92" i="82" s="1"/>
  <c r="CC91" i="77"/>
  <c r="BS91"/>
  <c r="BU91" s="1"/>
  <c r="BV91" s="1"/>
  <c r="T92" i="82" s="1"/>
  <c r="BR91" i="77"/>
  <c r="BH91"/>
  <c r="BI91" s="1"/>
  <c r="BG91"/>
  <c r="AW91"/>
  <c r="AY91" s="1"/>
  <c r="AZ91" s="1"/>
  <c r="R92" i="82" s="1"/>
  <c r="AV91" i="77"/>
  <c r="AL91"/>
  <c r="AM91" s="1"/>
  <c r="AK91"/>
  <c r="AA91"/>
  <c r="Z91"/>
  <c r="S91"/>
  <c r="T91" s="1"/>
  <c r="O92" i="82" s="1"/>
  <c r="R91" i="77"/>
  <c r="M91"/>
  <c r="N91" s="1"/>
  <c r="N92" i="82" s="1"/>
  <c r="L91" i="77"/>
  <c r="PS90"/>
  <c r="PR90"/>
  <c r="NW90"/>
  <c r="NV90"/>
  <c r="NL90"/>
  <c r="NK90"/>
  <c r="NA90"/>
  <c r="NC90" s="1"/>
  <c r="ND90" s="1"/>
  <c r="AQ91" i="82" s="1"/>
  <c r="MZ90" i="77"/>
  <c r="MP90"/>
  <c r="MO90"/>
  <c r="ME90"/>
  <c r="MD90"/>
  <c r="LT90"/>
  <c r="LS90"/>
  <c r="LI90"/>
  <c r="LH90"/>
  <c r="KU90"/>
  <c r="KP90"/>
  <c r="KI90"/>
  <c r="KJ90" s="1"/>
  <c r="KH90"/>
  <c r="JX90"/>
  <c r="JZ90" s="1"/>
  <c r="KA90" s="1"/>
  <c r="AK91" i="82" s="1"/>
  <c r="JW90" i="77"/>
  <c r="JM90"/>
  <c r="JO90" s="1"/>
  <c r="JP90" s="1"/>
  <c r="AJ91" i="82" s="1"/>
  <c r="JL90" i="77"/>
  <c r="JB90"/>
  <c r="JD90" s="1"/>
  <c r="JE90" s="1"/>
  <c r="AI91" i="82" s="1"/>
  <c r="JA90" i="77"/>
  <c r="IQ90"/>
  <c r="IR90" s="1"/>
  <c r="IP90"/>
  <c r="IF90"/>
  <c r="IH90" s="1"/>
  <c r="II90" s="1"/>
  <c r="AG91" i="82" s="1"/>
  <c r="IE90" i="77"/>
  <c r="HU90"/>
  <c r="HW90" s="1"/>
  <c r="HX90" s="1"/>
  <c r="AF91" i="82" s="1"/>
  <c r="HT90" i="77"/>
  <c r="HJ90"/>
  <c r="HL90" s="1"/>
  <c r="HM90" s="1"/>
  <c r="AE91" i="82" s="1"/>
  <c r="HI90" i="77"/>
  <c r="GY90"/>
  <c r="GX90"/>
  <c r="GK90"/>
  <c r="GF90"/>
  <c r="FY90"/>
  <c r="FX90"/>
  <c r="FN90"/>
  <c r="FM90"/>
  <c r="FC90"/>
  <c r="FB90"/>
  <c r="ER90"/>
  <c r="EQ90"/>
  <c r="EG90"/>
  <c r="EF90"/>
  <c r="DV90"/>
  <c r="DU90"/>
  <c r="DK90"/>
  <c r="DJ90"/>
  <c r="CZ90"/>
  <c r="DB90" s="1"/>
  <c r="DC90" s="1"/>
  <c r="V91" i="82" s="1"/>
  <c r="CY90" i="77"/>
  <c r="CP90"/>
  <c r="CK90"/>
  <c r="CD90"/>
  <c r="CC90"/>
  <c r="BS90"/>
  <c r="BT90" s="1"/>
  <c r="BR90"/>
  <c r="BH90"/>
  <c r="BJ90" s="1"/>
  <c r="BK90" s="1"/>
  <c r="S91" i="82" s="1"/>
  <c r="BG90" i="77"/>
  <c r="AW90"/>
  <c r="AV90"/>
  <c r="AL90"/>
  <c r="AK90"/>
  <c r="AA90"/>
  <c r="AB90" s="1"/>
  <c r="Z90"/>
  <c r="S90"/>
  <c r="T90" s="1"/>
  <c r="O91" i="82" s="1"/>
  <c r="R90" i="77"/>
  <c r="M90"/>
  <c r="N90" s="1"/>
  <c r="N91" i="82" s="1"/>
  <c r="L90" i="77"/>
  <c r="PS89"/>
  <c r="PR89"/>
  <c r="NW89"/>
  <c r="NV89"/>
  <c r="NL89"/>
  <c r="NK89"/>
  <c r="NA89"/>
  <c r="MZ89"/>
  <c r="MP89"/>
  <c r="MR89" s="1"/>
  <c r="MS89" s="1"/>
  <c r="AP90" i="82" s="1"/>
  <c r="MO89" i="77"/>
  <c r="ME89"/>
  <c r="MD89"/>
  <c r="LT89"/>
  <c r="LS89"/>
  <c r="LI89"/>
  <c r="LH89"/>
  <c r="KU89"/>
  <c r="KP89"/>
  <c r="KI89"/>
  <c r="KK89" s="1"/>
  <c r="KL89" s="1"/>
  <c r="AL90" i="82" s="1"/>
  <c r="KH89" i="77"/>
  <c r="JX89"/>
  <c r="JW89"/>
  <c r="JM89"/>
  <c r="JL89"/>
  <c r="JB89"/>
  <c r="JD89" s="1"/>
  <c r="JE89" s="1"/>
  <c r="AI90" i="82" s="1"/>
  <c r="JA89" i="77"/>
  <c r="IQ89"/>
  <c r="IP89"/>
  <c r="IF89"/>
  <c r="IH89" s="1"/>
  <c r="II89" s="1"/>
  <c r="AG90" i="82" s="1"/>
  <c r="IE89" i="77"/>
  <c r="HU89"/>
  <c r="HT89"/>
  <c r="HJ89"/>
  <c r="HL89" s="1"/>
  <c r="HM89" s="1"/>
  <c r="AE90" i="82" s="1"/>
  <c r="HI89" i="77"/>
  <c r="GY89"/>
  <c r="GZ89" s="1"/>
  <c r="GX89"/>
  <c r="GK89"/>
  <c r="GF89"/>
  <c r="FY89"/>
  <c r="FX89"/>
  <c r="FN89"/>
  <c r="FM89"/>
  <c r="FC89"/>
  <c r="FB89"/>
  <c r="ER89"/>
  <c r="ET89" s="1"/>
  <c r="EU89" s="1"/>
  <c r="Z90" i="82" s="1"/>
  <c r="EQ89" i="77"/>
  <c r="EG89"/>
  <c r="EI89" s="1"/>
  <c r="EJ89" s="1"/>
  <c r="Y90" i="82" s="1"/>
  <c r="EF89" i="77"/>
  <c r="DV89"/>
  <c r="DU89"/>
  <c r="DK89"/>
  <c r="DJ89"/>
  <c r="CZ89"/>
  <c r="CY89"/>
  <c r="CP89"/>
  <c r="CK89"/>
  <c r="CD89"/>
  <c r="CF89" s="1"/>
  <c r="CG89" s="1"/>
  <c r="U90" i="82" s="1"/>
  <c r="CC89" i="77"/>
  <c r="BS89"/>
  <c r="BU89" s="1"/>
  <c r="BV89" s="1"/>
  <c r="T90" i="82" s="1"/>
  <c r="BR89" i="77"/>
  <c r="BH89"/>
  <c r="BG89"/>
  <c r="AW89"/>
  <c r="AY89" s="1"/>
  <c r="AZ89" s="1"/>
  <c r="R90" i="82" s="1"/>
  <c r="AV89" i="77"/>
  <c r="AL89"/>
  <c r="AM89" s="1"/>
  <c r="AK89"/>
  <c r="AA89"/>
  <c r="AC89" s="1"/>
  <c r="AD89" s="1"/>
  <c r="P90" i="82" s="1"/>
  <c r="Z89" i="77"/>
  <c r="S89"/>
  <c r="T89" s="1"/>
  <c r="O90" i="82" s="1"/>
  <c r="R89" i="77"/>
  <c r="M89"/>
  <c r="N89" s="1"/>
  <c r="N90" i="82" s="1"/>
  <c r="L89" i="77"/>
  <c r="PS88"/>
  <c r="PR88"/>
  <c r="NW88"/>
  <c r="NX88" s="1"/>
  <c r="NV88"/>
  <c r="NL88"/>
  <c r="NN88" s="1"/>
  <c r="NO88" s="1"/>
  <c r="AR89" i="82" s="1"/>
  <c r="NK88" i="77"/>
  <c r="NA88"/>
  <c r="MZ88"/>
  <c r="MP88"/>
  <c r="MR88" s="1"/>
  <c r="MS88" s="1"/>
  <c r="AP89" i="82" s="1"/>
  <c r="MO88" i="77"/>
  <c r="ME88"/>
  <c r="MD88"/>
  <c r="LT88"/>
  <c r="LS88"/>
  <c r="LI88"/>
  <c r="LH88"/>
  <c r="KU88"/>
  <c r="KP88"/>
  <c r="KI88"/>
  <c r="KK88" s="1"/>
  <c r="KL88" s="1"/>
  <c r="AL89" i="82" s="1"/>
  <c r="KH88" i="77"/>
  <c r="JX88"/>
  <c r="JW88"/>
  <c r="JM88"/>
  <c r="JN88" s="1"/>
  <c r="JL88"/>
  <c r="JB88"/>
  <c r="JD88" s="1"/>
  <c r="JE88" s="1"/>
  <c r="AI89" i="82" s="1"/>
  <c r="JA88" i="77"/>
  <c r="IQ88"/>
  <c r="IS88" s="1"/>
  <c r="IT88" s="1"/>
  <c r="AH89" i="82" s="1"/>
  <c r="IP88" i="77"/>
  <c r="IF88"/>
  <c r="IE88"/>
  <c r="HU88"/>
  <c r="HV88" s="1"/>
  <c r="HT88"/>
  <c r="HJ88"/>
  <c r="HL88" s="1"/>
  <c r="HM88" s="1"/>
  <c r="AE89" i="82" s="1"/>
  <c r="HI88" i="77"/>
  <c r="GY88"/>
  <c r="HA88" s="1"/>
  <c r="HB88" s="1"/>
  <c r="AD89" i="82" s="1"/>
  <c r="GX88" i="77"/>
  <c r="GK88"/>
  <c r="GF88"/>
  <c r="FY88"/>
  <c r="FZ88" s="1"/>
  <c r="FX88"/>
  <c r="FN88"/>
  <c r="FP88" s="1"/>
  <c r="FQ88" s="1"/>
  <c r="AB89" i="82" s="1"/>
  <c r="FM88" i="77"/>
  <c r="FC88"/>
  <c r="FB88"/>
  <c r="ER88"/>
  <c r="EQ88"/>
  <c r="EG88"/>
  <c r="EH88" s="1"/>
  <c r="EF88"/>
  <c r="DV88"/>
  <c r="DX88" s="1"/>
  <c r="DY88" s="1"/>
  <c r="X89" i="82" s="1"/>
  <c r="DU88" i="77"/>
  <c r="DK88"/>
  <c r="DM88" s="1"/>
  <c r="DN88" s="1"/>
  <c r="W89" i="82" s="1"/>
  <c r="DJ88" i="77"/>
  <c r="CZ88"/>
  <c r="CY88"/>
  <c r="CP88"/>
  <c r="CK88"/>
  <c r="CD88"/>
  <c r="CF88" s="1"/>
  <c r="CG88" s="1"/>
  <c r="U89" i="82" s="1"/>
  <c r="CC88" i="77"/>
  <c r="BS88"/>
  <c r="BT88" s="1"/>
  <c r="BR88"/>
  <c r="BH88"/>
  <c r="BJ88" s="1"/>
  <c r="BK88" s="1"/>
  <c r="S89" i="82" s="1"/>
  <c r="BG88" i="77"/>
  <c r="AW88"/>
  <c r="AY88" s="1"/>
  <c r="AZ88" s="1"/>
  <c r="R89" i="82" s="1"/>
  <c r="AV88" i="77"/>
  <c r="AL88"/>
  <c r="AN88" s="1"/>
  <c r="AO88" s="1"/>
  <c r="Q89" i="82" s="1"/>
  <c r="AK88" i="77"/>
  <c r="AA88"/>
  <c r="AC88" s="1"/>
  <c r="AD88" s="1"/>
  <c r="P89" i="82" s="1"/>
  <c r="Z88" i="77"/>
  <c r="S88"/>
  <c r="T88" s="1"/>
  <c r="O89" i="82" s="1"/>
  <c r="R88" i="77"/>
  <c r="M88"/>
  <c r="N88" s="1"/>
  <c r="N89" i="82" s="1"/>
  <c r="L88" i="77"/>
  <c r="PS87"/>
  <c r="PR87"/>
  <c r="NW87"/>
  <c r="NY87" s="1"/>
  <c r="NZ87" s="1"/>
  <c r="AS88" i="82" s="1"/>
  <c r="NV87" i="77"/>
  <c r="NL87"/>
  <c r="NN87" s="1"/>
  <c r="NO87" s="1"/>
  <c r="AR88" i="82" s="1"/>
  <c r="NK87" i="77"/>
  <c r="NA87"/>
  <c r="NC87" s="1"/>
  <c r="ND87" s="1"/>
  <c r="AQ88" i="82" s="1"/>
  <c r="MZ87" i="77"/>
  <c r="MP87"/>
  <c r="MQ87" s="1"/>
  <c r="MO87"/>
  <c r="ME87"/>
  <c r="MG87" s="1"/>
  <c r="MH87" s="1"/>
  <c r="AO88" i="82" s="1"/>
  <c r="MD87" i="77"/>
  <c r="LT87"/>
  <c r="LS87"/>
  <c r="LI87"/>
  <c r="LH87"/>
  <c r="KU87"/>
  <c r="KP87"/>
  <c r="KI87"/>
  <c r="KK87" s="1"/>
  <c r="KL87" s="1"/>
  <c r="AL88" i="82" s="1"/>
  <c r="KH87" i="77"/>
  <c r="JX87"/>
  <c r="JY87" s="1"/>
  <c r="JW87"/>
  <c r="JM87"/>
  <c r="JO87" s="1"/>
  <c r="JP87" s="1"/>
  <c r="AJ88" i="82" s="1"/>
  <c r="JL87" i="77"/>
  <c r="JB87"/>
  <c r="JA87"/>
  <c r="IQ87"/>
  <c r="IS87" s="1"/>
  <c r="IT87" s="1"/>
  <c r="AH88" i="82" s="1"/>
  <c r="IP87" i="77"/>
  <c r="IF87"/>
  <c r="IG87" s="1"/>
  <c r="IE87"/>
  <c r="HU87"/>
  <c r="HW87" s="1"/>
  <c r="HX87" s="1"/>
  <c r="AF88" i="82" s="1"/>
  <c r="HT87" i="77"/>
  <c r="HJ87"/>
  <c r="HI87"/>
  <c r="GY87"/>
  <c r="GX87"/>
  <c r="GK87"/>
  <c r="GF87"/>
  <c r="FY87"/>
  <c r="GA87" s="1"/>
  <c r="GB87" s="1"/>
  <c r="AC88" i="82" s="1"/>
  <c r="FX87" i="77"/>
  <c r="FN87"/>
  <c r="FP87" s="1"/>
  <c r="FQ87" s="1"/>
  <c r="AB88" i="82" s="1"/>
  <c r="FM87" i="77"/>
  <c r="FC87"/>
  <c r="FE87" s="1"/>
  <c r="FF87" s="1"/>
  <c r="AA88" i="82" s="1"/>
  <c r="FB87" i="77"/>
  <c r="ER87"/>
  <c r="ET87" s="1"/>
  <c r="EU87" s="1"/>
  <c r="Z88" i="82" s="1"/>
  <c r="EQ87" i="77"/>
  <c r="EG87"/>
  <c r="EI87" s="1"/>
  <c r="EJ87" s="1"/>
  <c r="Y88" i="82" s="1"/>
  <c r="EF87" i="77"/>
  <c r="DV87"/>
  <c r="DU87"/>
  <c r="DK87"/>
  <c r="DM87" s="1"/>
  <c r="DN87" s="1"/>
  <c r="W88" i="82" s="1"/>
  <c r="DJ87" i="77"/>
  <c r="CZ87"/>
  <c r="DA87" s="1"/>
  <c r="CY87"/>
  <c r="CP87"/>
  <c r="CK87"/>
  <c r="CD87"/>
  <c r="CE87" s="1"/>
  <c r="CC87"/>
  <c r="BS87"/>
  <c r="BU87" s="1"/>
  <c r="BV87" s="1"/>
  <c r="T88" i="82" s="1"/>
  <c r="BR87" i="77"/>
  <c r="BH87"/>
  <c r="BI87" s="1"/>
  <c r="BG87"/>
  <c r="AW87"/>
  <c r="AY87" s="1"/>
  <c r="AZ87" s="1"/>
  <c r="R88" i="82" s="1"/>
  <c r="AV87" i="77"/>
  <c r="AL87"/>
  <c r="AM87" s="1"/>
  <c r="AK87"/>
  <c r="AA87"/>
  <c r="AC87" s="1"/>
  <c r="AD87" s="1"/>
  <c r="P88" i="82" s="1"/>
  <c r="Z87" i="77"/>
  <c r="S87"/>
  <c r="T87" s="1"/>
  <c r="O88" i="82" s="1"/>
  <c r="R87" i="77"/>
  <c r="M87"/>
  <c r="N87" s="1"/>
  <c r="N88" i="82" s="1"/>
  <c r="L87" i="77"/>
  <c r="PS86"/>
  <c r="PR86"/>
  <c r="NW86"/>
  <c r="NY86" s="1"/>
  <c r="NZ86" s="1"/>
  <c r="AS87" i="82" s="1"/>
  <c r="NV86" i="77"/>
  <c r="NL86"/>
  <c r="NK86"/>
  <c r="NA86"/>
  <c r="NB86" s="1"/>
  <c r="MZ86"/>
  <c r="MP86"/>
  <c r="MR86" s="1"/>
  <c r="MS86" s="1"/>
  <c r="AP87" i="82" s="1"/>
  <c r="MO86" i="77"/>
  <c r="ME86"/>
  <c r="MD86"/>
  <c r="LT86"/>
  <c r="LS86"/>
  <c r="LI86"/>
  <c r="LH86"/>
  <c r="KU86"/>
  <c r="KP86"/>
  <c r="KI86"/>
  <c r="KJ86" s="1"/>
  <c r="KH86"/>
  <c r="JX86"/>
  <c r="JZ86" s="1"/>
  <c r="KA86" s="1"/>
  <c r="AK87" i="82" s="1"/>
  <c r="JW86" i="77"/>
  <c r="JM86"/>
  <c r="JN86" s="1"/>
  <c r="JL86"/>
  <c r="JB86"/>
  <c r="JD86" s="1"/>
  <c r="JE86" s="1"/>
  <c r="AI87" i="82" s="1"/>
  <c r="JA86" i="77"/>
  <c r="IQ86"/>
  <c r="IR86" s="1"/>
  <c r="IP86"/>
  <c r="IF86"/>
  <c r="IE86"/>
  <c r="HU86"/>
  <c r="HT86"/>
  <c r="HJ86"/>
  <c r="HL86" s="1"/>
  <c r="HM86" s="1"/>
  <c r="AE87" i="82" s="1"/>
  <c r="HI86" i="77"/>
  <c r="GY86"/>
  <c r="GZ86" s="1"/>
  <c r="GX86"/>
  <c r="GK86"/>
  <c r="GF86"/>
  <c r="FY86"/>
  <c r="FZ86" s="1"/>
  <c r="FX86"/>
  <c r="FN86"/>
  <c r="FP86" s="1"/>
  <c r="FQ86" s="1"/>
  <c r="AB87" i="82" s="1"/>
  <c r="FM86" i="77"/>
  <c r="FC86"/>
  <c r="FE86" s="1"/>
  <c r="FF86" s="1"/>
  <c r="AA87" i="82" s="1"/>
  <c r="FB86" i="77"/>
  <c r="ER86"/>
  <c r="EQ86"/>
  <c r="EG86"/>
  <c r="EH86" s="1"/>
  <c r="EF86"/>
  <c r="DV86"/>
  <c r="DU86"/>
  <c r="DK86"/>
  <c r="DM86" s="1"/>
  <c r="DN86" s="1"/>
  <c r="W87" i="82" s="1"/>
  <c r="DJ86" i="77"/>
  <c r="CZ86"/>
  <c r="CY86"/>
  <c r="CP86"/>
  <c r="CK86"/>
  <c r="CD86"/>
  <c r="CF86" s="1"/>
  <c r="CG86" s="1"/>
  <c r="U87" i="82" s="1"/>
  <c r="CC86" i="77"/>
  <c r="BS86"/>
  <c r="BU86" s="1"/>
  <c r="BV86" s="1"/>
  <c r="T87" i="82" s="1"/>
  <c r="BR86" i="77"/>
  <c r="BH86"/>
  <c r="BG86"/>
  <c r="AW86"/>
  <c r="AY86" s="1"/>
  <c r="AZ86" s="1"/>
  <c r="R87" i="82" s="1"/>
  <c r="AV86" i="77"/>
  <c r="AL86"/>
  <c r="AK86"/>
  <c r="AA86"/>
  <c r="AC86" s="1"/>
  <c r="AD86" s="1"/>
  <c r="P87" i="82" s="1"/>
  <c r="Z86" i="77"/>
  <c r="S86"/>
  <c r="T86" s="1"/>
  <c r="O87" i="82" s="1"/>
  <c r="R86" i="77"/>
  <c r="M86"/>
  <c r="N86" s="1"/>
  <c r="N87" i="82" s="1"/>
  <c r="L86" i="77"/>
  <c r="PS85"/>
  <c r="PR85"/>
  <c r="OH85"/>
  <c r="OG85"/>
  <c r="NW85"/>
  <c r="NY85" s="1"/>
  <c r="NZ85" s="1"/>
  <c r="AS86" i="82" s="1"/>
  <c r="NV85" i="77"/>
  <c r="NL85"/>
  <c r="NN85" s="1"/>
  <c r="NO85" s="1"/>
  <c r="AR86" i="82" s="1"/>
  <c r="NK85" i="77"/>
  <c r="NA85"/>
  <c r="NC85" s="1"/>
  <c r="ND85" s="1"/>
  <c r="AQ86" i="82" s="1"/>
  <c r="MZ85" i="77"/>
  <c r="MP85"/>
  <c r="MQ85" s="1"/>
  <c r="MO85"/>
  <c r="ME85"/>
  <c r="MG85" s="1"/>
  <c r="MH85" s="1"/>
  <c r="AO86" i="82" s="1"/>
  <c r="MD85" i="77"/>
  <c r="LT85"/>
  <c r="LS85"/>
  <c r="LI85"/>
  <c r="LH85"/>
  <c r="KU85"/>
  <c r="KP85"/>
  <c r="KI85"/>
  <c r="KH85"/>
  <c r="JX85"/>
  <c r="JW85"/>
  <c r="JM85"/>
  <c r="JL85"/>
  <c r="JB85"/>
  <c r="JD85" s="1"/>
  <c r="JE85" s="1"/>
  <c r="AI86" i="82" s="1"/>
  <c r="JA85" i="77"/>
  <c r="IQ85"/>
  <c r="IP85"/>
  <c r="IF85"/>
  <c r="IH85" s="1"/>
  <c r="II85" s="1"/>
  <c r="AG86" i="82" s="1"/>
  <c r="IE85" i="77"/>
  <c r="HU85"/>
  <c r="HT85"/>
  <c r="HJ85"/>
  <c r="HI85"/>
  <c r="GY85"/>
  <c r="GX85"/>
  <c r="GK85"/>
  <c r="GF85"/>
  <c r="FY85"/>
  <c r="GA85" s="1"/>
  <c r="GB85" s="1"/>
  <c r="AC86" i="82" s="1"/>
  <c r="FX85" i="77"/>
  <c r="FN85"/>
  <c r="FP85" s="1"/>
  <c r="FQ85" s="1"/>
  <c r="AB86" i="82" s="1"/>
  <c r="FM85" i="77"/>
  <c r="FC85"/>
  <c r="FE85" s="1"/>
  <c r="FF85" s="1"/>
  <c r="AA86" i="82" s="1"/>
  <c r="FB85" i="77"/>
  <c r="ER85"/>
  <c r="ES85" s="1"/>
  <c r="EQ85"/>
  <c r="EG85"/>
  <c r="EI85" s="1"/>
  <c r="EJ85" s="1"/>
  <c r="Y86" i="82" s="1"/>
  <c r="EF85" i="77"/>
  <c r="DV85"/>
  <c r="DX85" s="1"/>
  <c r="DY85" s="1"/>
  <c r="X86" i="82" s="1"/>
  <c r="DU85" i="77"/>
  <c r="DK85"/>
  <c r="DJ85"/>
  <c r="CZ85"/>
  <c r="CY85"/>
  <c r="CP85"/>
  <c r="CK85"/>
  <c r="CD85"/>
  <c r="CF85" s="1"/>
  <c r="CG85" s="1"/>
  <c r="U86" i="82" s="1"/>
  <c r="CC85" i="77"/>
  <c r="BS85"/>
  <c r="BU85" s="1"/>
  <c r="BV85" s="1"/>
  <c r="T86" i="82" s="1"/>
  <c r="BR85" i="77"/>
  <c r="BH85"/>
  <c r="BG85"/>
  <c r="AW85"/>
  <c r="AY85" s="1"/>
  <c r="AZ85" s="1"/>
  <c r="R86" i="82" s="1"/>
  <c r="AV85" i="77"/>
  <c r="AL85"/>
  <c r="AN85" s="1"/>
  <c r="AO85" s="1"/>
  <c r="Q86" i="82" s="1"/>
  <c r="AK85" i="77"/>
  <c r="AA85"/>
  <c r="Z85"/>
  <c r="S85"/>
  <c r="T85" s="1"/>
  <c r="O86" i="82" s="1"/>
  <c r="R85" i="77"/>
  <c r="M85"/>
  <c r="N85" s="1"/>
  <c r="N86" i="82" s="1"/>
  <c r="L85" i="77"/>
  <c r="PS84"/>
  <c r="PR84"/>
  <c r="OH84"/>
  <c r="OG84"/>
  <c r="NW84"/>
  <c r="NY84" s="1"/>
  <c r="NZ84" s="1"/>
  <c r="AS85" i="82" s="1"/>
  <c r="NV84" i="77"/>
  <c r="NL84"/>
  <c r="NK84"/>
  <c r="NA84"/>
  <c r="NC84" s="1"/>
  <c r="ND84" s="1"/>
  <c r="AQ85" i="82" s="1"/>
  <c r="MZ84" i="77"/>
  <c r="MP84"/>
  <c r="MO84"/>
  <c r="ME84"/>
  <c r="MG84" s="1"/>
  <c r="MH84" s="1"/>
  <c r="AO85" i="82" s="1"/>
  <c r="MD84" i="77"/>
  <c r="LT84"/>
  <c r="LS84"/>
  <c r="LI84"/>
  <c r="LH84"/>
  <c r="KU84"/>
  <c r="KP84"/>
  <c r="KI84"/>
  <c r="KK84" s="1"/>
  <c r="KL84" s="1"/>
  <c r="AL85" i="82" s="1"/>
  <c r="KH84" i="77"/>
  <c r="JX84"/>
  <c r="JW84"/>
  <c r="JM84"/>
  <c r="JO84" s="1"/>
  <c r="JP84" s="1"/>
  <c r="AJ85" i="82" s="1"/>
  <c r="JL84" i="77"/>
  <c r="JB84"/>
  <c r="JA84"/>
  <c r="IQ84"/>
  <c r="IS84" s="1"/>
  <c r="IT84" s="1"/>
  <c r="AH85" i="82" s="1"/>
  <c r="IP84" i="77"/>
  <c r="IF84"/>
  <c r="IE84"/>
  <c r="HU84"/>
  <c r="HW84" s="1"/>
  <c r="HX84" s="1"/>
  <c r="AF85" i="82" s="1"/>
  <c r="HT84" i="77"/>
  <c r="HJ84"/>
  <c r="HI84"/>
  <c r="GY84"/>
  <c r="GX84"/>
  <c r="GK84"/>
  <c r="GF84"/>
  <c r="FY84"/>
  <c r="GA84" s="1"/>
  <c r="GB84" s="1"/>
  <c r="AC85" i="82" s="1"/>
  <c r="FX84" i="77"/>
  <c r="FN84"/>
  <c r="FM84"/>
  <c r="FC84"/>
  <c r="FE84" s="1"/>
  <c r="FF84" s="1"/>
  <c r="AA85" i="82" s="1"/>
  <c r="FB84" i="77"/>
  <c r="ER84"/>
  <c r="EQ84"/>
  <c r="EG84"/>
  <c r="EI84" s="1"/>
  <c r="EJ84" s="1"/>
  <c r="Y85" i="82" s="1"/>
  <c r="EF84" i="77"/>
  <c r="DV84"/>
  <c r="DU84"/>
  <c r="DK84"/>
  <c r="DM84" s="1"/>
  <c r="DN84" s="1"/>
  <c r="W85" i="82" s="1"/>
  <c r="DJ84" i="77"/>
  <c r="CZ84"/>
  <c r="CY84"/>
  <c r="CP84"/>
  <c r="CK84"/>
  <c r="CD84"/>
  <c r="CF84" s="1"/>
  <c r="CG84" s="1"/>
  <c r="U85" i="82" s="1"/>
  <c r="CC84" i="77"/>
  <c r="BS84"/>
  <c r="BU84" s="1"/>
  <c r="BV84" s="1"/>
  <c r="T85" i="82" s="1"/>
  <c r="BR84" i="77"/>
  <c r="BH84"/>
  <c r="BJ84" s="1"/>
  <c r="BK84" s="1"/>
  <c r="S85" i="82" s="1"/>
  <c r="BG84" i="77"/>
  <c r="AW84"/>
  <c r="AV84"/>
  <c r="AL84"/>
  <c r="AN84" s="1"/>
  <c r="AO84" s="1"/>
  <c r="Q85" i="82" s="1"/>
  <c r="AK84" i="77"/>
  <c r="AA84"/>
  <c r="AC84" s="1"/>
  <c r="AD84" s="1"/>
  <c r="P85" i="82" s="1"/>
  <c r="Z84" i="77"/>
  <c r="S84"/>
  <c r="T84" s="1"/>
  <c r="O85" i="82" s="1"/>
  <c r="R84" i="77"/>
  <c r="M84"/>
  <c r="N84" s="1"/>
  <c r="N85" i="82" s="1"/>
  <c r="L84" i="77"/>
  <c r="PS83"/>
  <c r="PR83"/>
  <c r="OH83"/>
  <c r="OJ83" s="1"/>
  <c r="OK83" s="1"/>
  <c r="AT84" i="82" s="1"/>
  <c r="OG83" i="77"/>
  <c r="NW83"/>
  <c r="NV83"/>
  <c r="NL83"/>
  <c r="NK83"/>
  <c r="NA83"/>
  <c r="NC83" s="1"/>
  <c r="ND83" s="1"/>
  <c r="AQ84" i="82" s="1"/>
  <c r="MZ83" i="77"/>
  <c r="MP83"/>
  <c r="MO83"/>
  <c r="ME83"/>
  <c r="MG83" s="1"/>
  <c r="MH83" s="1"/>
  <c r="AO84" i="82" s="1"/>
  <c r="MD83" i="77"/>
  <c r="LT83"/>
  <c r="LU83" s="1"/>
  <c r="LS83"/>
  <c r="LI83"/>
  <c r="LH83"/>
  <c r="KU83"/>
  <c r="KP83"/>
  <c r="KI83"/>
  <c r="KK83" s="1"/>
  <c r="KL83" s="1"/>
  <c r="AL84" i="82" s="1"/>
  <c r="KH83" i="77"/>
  <c r="JX83"/>
  <c r="JZ83" s="1"/>
  <c r="KA83" s="1"/>
  <c r="AK84" i="82" s="1"/>
  <c r="JW83" i="77"/>
  <c r="JM83"/>
  <c r="JO83" s="1"/>
  <c r="JP83" s="1"/>
  <c r="AJ84" i="82" s="1"/>
  <c r="JL83" i="77"/>
  <c r="JB83"/>
  <c r="JA83"/>
  <c r="IQ83"/>
  <c r="IS83" s="1"/>
  <c r="IT83" s="1"/>
  <c r="AH84" i="82" s="1"/>
  <c r="IP83" i="77"/>
  <c r="IF83"/>
  <c r="IH83" s="1"/>
  <c r="II83" s="1"/>
  <c r="AG84" i="82" s="1"/>
  <c r="IE83" i="77"/>
  <c r="HU83"/>
  <c r="HW83" s="1"/>
  <c r="HX83" s="1"/>
  <c r="AF84" i="82" s="1"/>
  <c r="HT83" i="77"/>
  <c r="HJ83"/>
  <c r="HL83" s="1"/>
  <c r="HM83" s="1"/>
  <c r="AE84" i="82" s="1"/>
  <c r="HI83" i="77"/>
  <c r="GY83"/>
  <c r="GZ83" s="1"/>
  <c r="GX83"/>
  <c r="GK83"/>
  <c r="GF83"/>
  <c r="FY83"/>
  <c r="GA83" s="1"/>
  <c r="GB83" s="1"/>
  <c r="AC84" i="82" s="1"/>
  <c r="FX83" i="77"/>
  <c r="FN83"/>
  <c r="FM83"/>
  <c r="FC83"/>
  <c r="FE83" s="1"/>
  <c r="FF83" s="1"/>
  <c r="AA84" i="82" s="1"/>
  <c r="FB83" i="77"/>
  <c r="ER83"/>
  <c r="EQ83"/>
  <c r="EG83"/>
  <c r="EI83" s="1"/>
  <c r="EJ83" s="1"/>
  <c r="Y84" i="82" s="1"/>
  <c r="EF83" i="77"/>
  <c r="DV83"/>
  <c r="DW83" s="1"/>
  <c r="DU83"/>
  <c r="DK83"/>
  <c r="DM83" s="1"/>
  <c r="DN83" s="1"/>
  <c r="W84" i="82" s="1"/>
  <c r="DJ83" i="77"/>
  <c r="CZ83"/>
  <c r="CY83"/>
  <c r="CP83"/>
  <c r="CK83"/>
  <c r="CD83"/>
  <c r="CF83" s="1"/>
  <c r="CG83" s="1"/>
  <c r="U84" i="82" s="1"/>
  <c r="CC83" i="77"/>
  <c r="BS83"/>
  <c r="BU83" s="1"/>
  <c r="BV83" s="1"/>
  <c r="T84" i="82" s="1"/>
  <c r="BR83" i="77"/>
  <c r="BH83"/>
  <c r="BG83"/>
  <c r="AW83"/>
  <c r="AY83" s="1"/>
  <c r="AZ83" s="1"/>
  <c r="R84" i="82" s="1"/>
  <c r="AV83" i="77"/>
  <c r="AL83"/>
  <c r="AK83"/>
  <c r="AA83"/>
  <c r="Z83"/>
  <c r="S83"/>
  <c r="T83" s="1"/>
  <c r="O84" i="82" s="1"/>
  <c r="R83" i="77"/>
  <c r="M83"/>
  <c r="N83" s="1"/>
  <c r="N84" i="82" s="1"/>
  <c r="L83" i="77"/>
  <c r="PS82"/>
  <c r="PR82"/>
  <c r="OH82"/>
  <c r="OJ82" s="1"/>
  <c r="OK82" s="1"/>
  <c r="AT83" i="82" s="1"/>
  <c r="OG82" i="77"/>
  <c r="NW82"/>
  <c r="NY82" s="1"/>
  <c r="NZ82" s="1"/>
  <c r="AS83" i="82" s="1"/>
  <c r="NV82" i="77"/>
  <c r="NL82"/>
  <c r="NN82" s="1"/>
  <c r="NO82" s="1"/>
  <c r="AR83" i="82" s="1"/>
  <c r="NK82" i="77"/>
  <c r="NA82"/>
  <c r="NC82" s="1"/>
  <c r="ND82" s="1"/>
  <c r="AQ83" i="82" s="1"/>
  <c r="MZ82" i="77"/>
  <c r="MP82"/>
  <c r="MR82" s="1"/>
  <c r="MS82" s="1"/>
  <c r="AP83" i="82" s="1"/>
  <c r="MO82" i="77"/>
  <c r="ME82"/>
  <c r="MD82"/>
  <c r="LT82"/>
  <c r="LV82" s="1"/>
  <c r="LW82" s="1"/>
  <c r="AN83" i="82" s="1"/>
  <c r="LS82" i="77"/>
  <c r="LI82"/>
  <c r="LH82"/>
  <c r="KU82"/>
  <c r="KP82"/>
  <c r="KI82"/>
  <c r="KK82" s="1"/>
  <c r="KL82" s="1"/>
  <c r="AL83" i="82" s="1"/>
  <c r="KH82" i="77"/>
  <c r="JX82"/>
  <c r="JZ82" s="1"/>
  <c r="KA82" s="1"/>
  <c r="AK83" i="82" s="1"/>
  <c r="JW82" i="77"/>
  <c r="JM82"/>
  <c r="JO82" s="1"/>
  <c r="JP82" s="1"/>
  <c r="AJ83" i="82" s="1"/>
  <c r="JL82" i="77"/>
  <c r="JB82"/>
  <c r="JD82" s="1"/>
  <c r="JE82" s="1"/>
  <c r="AI83" i="82" s="1"/>
  <c r="JA82" i="77"/>
  <c r="IQ82"/>
  <c r="IS82" s="1"/>
  <c r="IT82" s="1"/>
  <c r="AH83" i="82" s="1"/>
  <c r="IP82" i="77"/>
  <c r="IF82"/>
  <c r="IH82" s="1"/>
  <c r="II82" s="1"/>
  <c r="AG83" i="82" s="1"/>
  <c r="IE82" i="77"/>
  <c r="HU82"/>
  <c r="HT82"/>
  <c r="HJ82"/>
  <c r="HI82"/>
  <c r="GY82"/>
  <c r="GZ82" s="1"/>
  <c r="GX82"/>
  <c r="GK82"/>
  <c r="GF82"/>
  <c r="FY82"/>
  <c r="GA82" s="1"/>
  <c r="GB82" s="1"/>
  <c r="AC83" i="82" s="1"/>
  <c r="FX82" i="77"/>
  <c r="FN82"/>
  <c r="FP82" s="1"/>
  <c r="FQ82" s="1"/>
  <c r="AB83" i="82" s="1"/>
  <c r="FM82" i="77"/>
  <c r="FC82"/>
  <c r="FB82"/>
  <c r="ER82"/>
  <c r="ET82" s="1"/>
  <c r="EU82" s="1"/>
  <c r="Z83" i="82" s="1"/>
  <c r="EQ82" i="77"/>
  <c r="EG82"/>
  <c r="EF82"/>
  <c r="DV82"/>
  <c r="DX82" s="1"/>
  <c r="DY82" s="1"/>
  <c r="X83" i="82" s="1"/>
  <c r="DU82" i="77"/>
  <c r="DK82"/>
  <c r="DM82" s="1"/>
  <c r="DN82" s="1"/>
  <c r="W83" i="82" s="1"/>
  <c r="DJ82" i="77"/>
  <c r="CZ82"/>
  <c r="CY82"/>
  <c r="CP82"/>
  <c r="CK82"/>
  <c r="CD82"/>
  <c r="CF82" s="1"/>
  <c r="CG82" s="1"/>
  <c r="U83" i="82" s="1"/>
  <c r="CC82" i="77"/>
  <c r="BS82"/>
  <c r="BR82"/>
  <c r="BH82"/>
  <c r="BJ82" s="1"/>
  <c r="BK82" s="1"/>
  <c r="S83" i="82" s="1"/>
  <c r="BG82" i="77"/>
  <c r="AW82"/>
  <c r="AV82"/>
  <c r="AL82"/>
  <c r="AN82" s="1"/>
  <c r="AO82" s="1"/>
  <c r="Q83" i="82" s="1"/>
  <c r="AK82" i="77"/>
  <c r="AA82"/>
  <c r="AB82" s="1"/>
  <c r="Z82"/>
  <c r="S82"/>
  <c r="T82" s="1"/>
  <c r="O83" i="82" s="1"/>
  <c r="R82" i="77"/>
  <c r="M82"/>
  <c r="N82" s="1"/>
  <c r="N83" i="82" s="1"/>
  <c r="L82" i="77"/>
  <c r="PS81"/>
  <c r="PR81"/>
  <c r="OH81"/>
  <c r="OG81"/>
  <c r="NW81"/>
  <c r="NY81" s="1"/>
  <c r="NZ81" s="1"/>
  <c r="AS82" i="82" s="1"/>
  <c r="NV81" i="77"/>
  <c r="NL81"/>
  <c r="NK81"/>
  <c r="NA81"/>
  <c r="MZ81"/>
  <c r="MP81"/>
  <c r="MO81"/>
  <c r="ME81"/>
  <c r="MG81" s="1"/>
  <c r="MH81" s="1"/>
  <c r="AO82" i="82" s="1"/>
  <c r="MD81" i="77"/>
  <c r="LT81"/>
  <c r="LS81"/>
  <c r="LI81"/>
  <c r="LH81"/>
  <c r="KU81"/>
  <c r="KP81"/>
  <c r="KI81"/>
  <c r="KK81" s="1"/>
  <c r="KL81" s="1"/>
  <c r="AL82" i="82" s="1"/>
  <c r="KH81" i="77"/>
  <c r="JX81"/>
  <c r="JW81"/>
  <c r="JM81"/>
  <c r="JL81"/>
  <c r="JB81"/>
  <c r="JA81"/>
  <c r="IQ81"/>
  <c r="IR81" s="1"/>
  <c r="IP81"/>
  <c r="IF81"/>
  <c r="IE81"/>
  <c r="HU81"/>
  <c r="HV81" s="1"/>
  <c r="HT81"/>
  <c r="HJ81"/>
  <c r="HI81"/>
  <c r="GY81"/>
  <c r="GX81"/>
  <c r="GK81"/>
  <c r="GF81"/>
  <c r="FY81"/>
  <c r="FX81"/>
  <c r="FN81"/>
  <c r="FM81"/>
  <c r="FC81"/>
  <c r="FD81" s="1"/>
  <c r="FB81"/>
  <c r="ER81"/>
  <c r="EQ81"/>
  <c r="EG81"/>
  <c r="EF81"/>
  <c r="DV81"/>
  <c r="DU81"/>
  <c r="DK81"/>
  <c r="DM81" s="1"/>
  <c r="DN81" s="1"/>
  <c r="W82" i="82" s="1"/>
  <c r="DJ81" i="77"/>
  <c r="CZ81"/>
  <c r="CY81"/>
  <c r="CP81"/>
  <c r="CK81"/>
  <c r="CD81"/>
  <c r="CC81"/>
  <c r="BS81"/>
  <c r="BU81" s="1"/>
  <c r="BV81" s="1"/>
  <c r="T82" i="82" s="1"/>
  <c r="BR81" i="77"/>
  <c r="BH81"/>
  <c r="BG81"/>
  <c r="AW81"/>
  <c r="AY81" s="1"/>
  <c r="AZ81" s="1"/>
  <c r="R82" i="82" s="1"/>
  <c r="AV81" i="77"/>
  <c r="AL81"/>
  <c r="AK81"/>
  <c r="AA81"/>
  <c r="Z81"/>
  <c r="S81"/>
  <c r="T81" s="1"/>
  <c r="O82" i="82" s="1"/>
  <c r="R81" i="77"/>
  <c r="M81"/>
  <c r="N81" s="1"/>
  <c r="N82" i="82" s="1"/>
  <c r="L81" i="77"/>
  <c r="NA49" i="78"/>
  <c r="MZ49"/>
  <c r="MP49"/>
  <c r="MO49"/>
  <c r="ME49"/>
  <c r="MD49"/>
  <c r="LT49"/>
  <c r="LV49" s="1"/>
  <c r="LW49" s="1"/>
  <c r="AN50" i="83" s="1"/>
  <c r="LS49" i="78"/>
  <c r="LI49"/>
  <c r="LH49"/>
  <c r="KU49"/>
  <c r="KP49"/>
  <c r="KI49"/>
  <c r="KK49" s="1"/>
  <c r="KL49" s="1"/>
  <c r="AL50" i="83" s="1"/>
  <c r="KH49" i="78"/>
  <c r="JX49"/>
  <c r="JW49"/>
  <c r="JM49"/>
  <c r="JO49" s="1"/>
  <c r="JP49" s="1"/>
  <c r="AJ50" i="83" s="1"/>
  <c r="JL49" i="78"/>
  <c r="JB49"/>
  <c r="JA49"/>
  <c r="IQ49"/>
  <c r="IP49"/>
  <c r="IF49"/>
  <c r="IE49"/>
  <c r="HU49"/>
  <c r="HV49" s="1"/>
  <c r="HT49"/>
  <c r="HJ49"/>
  <c r="HI49"/>
  <c r="GY49"/>
  <c r="GX49"/>
  <c r="GK49"/>
  <c r="GF49"/>
  <c r="FY49"/>
  <c r="FX49"/>
  <c r="FN49"/>
  <c r="FM49"/>
  <c r="FC49"/>
  <c r="FB49"/>
  <c r="ER49"/>
  <c r="EQ49"/>
  <c r="EG49"/>
  <c r="EF49"/>
  <c r="DX49"/>
  <c r="DY49" s="1"/>
  <c r="X50" i="83" s="1"/>
  <c r="DW49" i="78"/>
  <c r="DM49"/>
  <c r="DN49" s="1"/>
  <c r="W50" i="83" s="1"/>
  <c r="DL49" i="78"/>
  <c r="CZ49"/>
  <c r="CY49"/>
  <c r="CP49"/>
  <c r="CK49"/>
  <c r="CD49"/>
  <c r="CC49"/>
  <c r="BS49"/>
  <c r="BR49"/>
  <c r="BH49"/>
  <c r="BG49"/>
  <c r="AW49"/>
  <c r="AX49" s="1"/>
  <c r="AV49"/>
  <c r="AL49"/>
  <c r="AK49"/>
  <c r="AA49"/>
  <c r="AB49" s="1"/>
  <c r="Z49"/>
  <c r="S49"/>
  <c r="T49" s="1"/>
  <c r="O50" i="83" s="1"/>
  <c r="R49" i="78"/>
  <c r="M49"/>
  <c r="N49" s="1"/>
  <c r="N50" i="83" s="1"/>
  <c r="L49" i="78"/>
  <c r="NA48"/>
  <c r="NB48" s="1"/>
  <c r="MZ48"/>
  <c r="MP48"/>
  <c r="MO48"/>
  <c r="ME48"/>
  <c r="MF48" s="1"/>
  <c r="MD48"/>
  <c r="LT48"/>
  <c r="LS48"/>
  <c r="LI48"/>
  <c r="LH48"/>
  <c r="KU48"/>
  <c r="KP48"/>
  <c r="KI48"/>
  <c r="KH48"/>
  <c r="JX48"/>
  <c r="JW48"/>
  <c r="JM48"/>
  <c r="JL48"/>
  <c r="JB48"/>
  <c r="JC48" s="1"/>
  <c r="JA48"/>
  <c r="IQ48"/>
  <c r="IP48"/>
  <c r="IF48"/>
  <c r="IG48" s="1"/>
  <c r="IE48"/>
  <c r="HU48"/>
  <c r="HT48"/>
  <c r="HJ48"/>
  <c r="HI48"/>
  <c r="GY48"/>
  <c r="GX48"/>
  <c r="GK48"/>
  <c r="GF48"/>
  <c r="FY48"/>
  <c r="FX48"/>
  <c r="FN48"/>
  <c r="FM48"/>
  <c r="FC48"/>
  <c r="FB48"/>
  <c r="ER48"/>
  <c r="ES48" s="1"/>
  <c r="EQ48"/>
  <c r="EG48"/>
  <c r="EF48"/>
  <c r="DV48"/>
  <c r="DX48" s="1"/>
  <c r="DY48" s="1"/>
  <c r="X49" i="83" s="1"/>
  <c r="DU48" i="78"/>
  <c r="DK48"/>
  <c r="DJ48"/>
  <c r="CZ48"/>
  <c r="DB48" s="1"/>
  <c r="DC48" s="1"/>
  <c r="V49" i="83" s="1"/>
  <c r="CY48" i="78"/>
  <c r="CP48"/>
  <c r="CK48"/>
  <c r="CD48"/>
  <c r="CC48"/>
  <c r="BS48"/>
  <c r="BR48"/>
  <c r="BH48"/>
  <c r="BI48" s="1"/>
  <c r="BG48"/>
  <c r="AW48"/>
  <c r="AV48"/>
  <c r="AL48"/>
  <c r="AK48"/>
  <c r="AA48"/>
  <c r="Z48"/>
  <c r="S48"/>
  <c r="T48" s="1"/>
  <c r="O49" i="83" s="1"/>
  <c r="R48" i="78"/>
  <c r="M48"/>
  <c r="N48" s="1"/>
  <c r="N49" i="83" s="1"/>
  <c r="L48" i="78"/>
  <c r="NA47"/>
  <c r="MZ47"/>
  <c r="MP47"/>
  <c r="MO47"/>
  <c r="ME47"/>
  <c r="MG47" s="1"/>
  <c r="MH47" s="1"/>
  <c r="AO48" i="83" s="1"/>
  <c r="MD47" i="78"/>
  <c r="LT47"/>
  <c r="LS47"/>
  <c r="LI47"/>
  <c r="LH47"/>
  <c r="KU47"/>
  <c r="KP47"/>
  <c r="KI47"/>
  <c r="KH47"/>
  <c r="JX47"/>
  <c r="JW47"/>
  <c r="JM47"/>
  <c r="JL47"/>
  <c r="JB47"/>
  <c r="JA47"/>
  <c r="IQ47"/>
  <c r="IP47"/>
  <c r="IF47"/>
  <c r="IG47" s="1"/>
  <c r="IE47"/>
  <c r="HU47"/>
  <c r="HT47"/>
  <c r="HJ47"/>
  <c r="HK47" s="1"/>
  <c r="HI47"/>
  <c r="GY47"/>
  <c r="GX47"/>
  <c r="GK47"/>
  <c r="GF47"/>
  <c r="FY47"/>
  <c r="FX47"/>
  <c r="FN47"/>
  <c r="FM47"/>
  <c r="FC47"/>
  <c r="FB47"/>
  <c r="ER47"/>
  <c r="EQ47"/>
  <c r="EG47"/>
  <c r="EF47"/>
  <c r="DV47"/>
  <c r="DW47" s="1"/>
  <c r="DU47"/>
  <c r="DK47"/>
  <c r="DJ47"/>
  <c r="CZ47"/>
  <c r="DB47" s="1"/>
  <c r="DC47" s="1"/>
  <c r="V48" i="83" s="1"/>
  <c r="CY47" i="78"/>
  <c r="CP47"/>
  <c r="CK47"/>
  <c r="CD47"/>
  <c r="CC47"/>
  <c r="BS47"/>
  <c r="BR47"/>
  <c r="BH47"/>
  <c r="BG47"/>
  <c r="AW47"/>
  <c r="AV47"/>
  <c r="AL47"/>
  <c r="AM47" s="1"/>
  <c r="AK47"/>
  <c r="AA47"/>
  <c r="Z47"/>
  <c r="S47"/>
  <c r="T47" s="1"/>
  <c r="O48" i="83" s="1"/>
  <c r="R47" i="78"/>
  <c r="M47"/>
  <c r="N47" s="1"/>
  <c r="N48" i="83" s="1"/>
  <c r="L47" i="78"/>
  <c r="NA46"/>
  <c r="MZ46"/>
  <c r="MP46"/>
  <c r="MO46"/>
  <c r="ME46"/>
  <c r="MD46"/>
  <c r="LT46"/>
  <c r="LS46"/>
  <c r="LI46"/>
  <c r="LH46"/>
  <c r="KU46"/>
  <c r="KP46"/>
  <c r="KI46"/>
  <c r="KH46"/>
  <c r="JX46"/>
  <c r="JW46"/>
  <c r="JM46"/>
  <c r="JL46"/>
  <c r="JB46"/>
  <c r="JA46"/>
  <c r="IQ46"/>
  <c r="IP46"/>
  <c r="IF46"/>
  <c r="IE46"/>
  <c r="HU46"/>
  <c r="HT46"/>
  <c r="HJ46"/>
  <c r="HK46" s="1"/>
  <c r="HI46"/>
  <c r="GY46"/>
  <c r="GX46"/>
  <c r="GK46"/>
  <c r="GF46"/>
  <c r="FY46"/>
  <c r="FX46"/>
  <c r="FN46"/>
  <c r="FO46" s="1"/>
  <c r="FM46"/>
  <c r="FC46"/>
  <c r="FB46"/>
  <c r="ER46"/>
  <c r="EQ46"/>
  <c r="EG46"/>
  <c r="EF46"/>
  <c r="DV46"/>
  <c r="DU46"/>
  <c r="DK46"/>
  <c r="DJ46"/>
  <c r="CZ46"/>
  <c r="DB46" s="1"/>
  <c r="DC46" s="1"/>
  <c r="V47" i="83" s="1"/>
  <c r="CY46" i="78"/>
  <c r="CP46"/>
  <c r="CK46"/>
  <c r="CD46"/>
  <c r="CF46" s="1"/>
  <c r="CG46" s="1"/>
  <c r="U47" i="83" s="1"/>
  <c r="CC46" i="78"/>
  <c r="BS46"/>
  <c r="BR46"/>
  <c r="BH46"/>
  <c r="BG46"/>
  <c r="AW46"/>
  <c r="AV46"/>
  <c r="AL46"/>
  <c r="AK46"/>
  <c r="AA46"/>
  <c r="Z46"/>
  <c r="S46"/>
  <c r="T46" s="1"/>
  <c r="O47" i="83" s="1"/>
  <c r="R46" i="78"/>
  <c r="M46"/>
  <c r="N46" s="1"/>
  <c r="N47" i="83" s="1"/>
  <c r="L46" i="78"/>
  <c r="NA45"/>
  <c r="NB45" s="1"/>
  <c r="MZ45"/>
  <c r="MP45"/>
  <c r="MO45"/>
  <c r="ME45"/>
  <c r="MD45"/>
  <c r="LT45"/>
  <c r="LS45"/>
  <c r="LI45"/>
  <c r="LH45"/>
  <c r="KU45"/>
  <c r="KP45"/>
  <c r="KI45"/>
  <c r="KH45"/>
  <c r="JX45"/>
  <c r="JY45" s="1"/>
  <c r="JW45"/>
  <c r="JM45"/>
  <c r="JL45"/>
  <c r="JB45"/>
  <c r="JA45"/>
  <c r="IQ45"/>
  <c r="IP45"/>
  <c r="IF45"/>
  <c r="IE45"/>
  <c r="HU45"/>
  <c r="HT45"/>
  <c r="HJ45"/>
  <c r="HI45"/>
  <c r="GY45"/>
  <c r="GX45"/>
  <c r="GK45"/>
  <c r="GF45"/>
  <c r="FY45"/>
  <c r="FX45"/>
  <c r="FN45"/>
  <c r="FO45" s="1"/>
  <c r="FM45"/>
  <c r="FC45"/>
  <c r="FB45"/>
  <c r="ER45"/>
  <c r="ES45" s="1"/>
  <c r="EQ45"/>
  <c r="EG45"/>
  <c r="EH45" s="1"/>
  <c r="EF45"/>
  <c r="DV45"/>
  <c r="DU45"/>
  <c r="DK45"/>
  <c r="DJ45"/>
  <c r="CZ45"/>
  <c r="CY45"/>
  <c r="CP45"/>
  <c r="CK45"/>
  <c r="CD45"/>
  <c r="CC45"/>
  <c r="BS45"/>
  <c r="BT45" s="1"/>
  <c r="BR45"/>
  <c r="BH45"/>
  <c r="BG45"/>
  <c r="AW45"/>
  <c r="AV45"/>
  <c r="AL45"/>
  <c r="AK45"/>
  <c r="AA45"/>
  <c r="Z45"/>
  <c r="S45"/>
  <c r="T45" s="1"/>
  <c r="O46" i="83" s="1"/>
  <c r="R45" i="78"/>
  <c r="M45"/>
  <c r="N45" s="1"/>
  <c r="N46" i="83" s="1"/>
  <c r="L45" i="78"/>
  <c r="NA44"/>
  <c r="NC44" s="1"/>
  <c r="ND44" s="1"/>
  <c r="AQ45" i="83" s="1"/>
  <c r="MZ44" i="78"/>
  <c r="MP44"/>
  <c r="MO44"/>
  <c r="ME44"/>
  <c r="MG44" s="1"/>
  <c r="MH44" s="1"/>
  <c r="AO45" i="83" s="1"/>
  <c r="MD44" i="78"/>
  <c r="LT44"/>
  <c r="LS44"/>
  <c r="LI44"/>
  <c r="LH44"/>
  <c r="KU44"/>
  <c r="KP44"/>
  <c r="KI44"/>
  <c r="KH44"/>
  <c r="JX44"/>
  <c r="JW44"/>
  <c r="JM44"/>
  <c r="JL44"/>
  <c r="JB44"/>
  <c r="JA44"/>
  <c r="IQ44"/>
  <c r="IP44"/>
  <c r="IF44"/>
  <c r="IG44" s="1"/>
  <c r="IE44"/>
  <c r="HU44"/>
  <c r="HT44"/>
  <c r="HJ44"/>
  <c r="HK44" s="1"/>
  <c r="HI44"/>
  <c r="GY44"/>
  <c r="HA44" s="1"/>
  <c r="HB44" s="1"/>
  <c r="AD45" i="83" s="1"/>
  <c r="GX44" i="78"/>
  <c r="GK44"/>
  <c r="GF44"/>
  <c r="FY44"/>
  <c r="FZ44" s="1"/>
  <c r="FX44"/>
  <c r="FN44"/>
  <c r="FM44"/>
  <c r="FC44"/>
  <c r="FD44" s="1"/>
  <c r="FB44"/>
  <c r="ER44"/>
  <c r="ES44" s="1"/>
  <c r="EQ44"/>
  <c r="EG44"/>
  <c r="EH44" s="1"/>
  <c r="EF44"/>
  <c r="DV44"/>
  <c r="DU44"/>
  <c r="DK44"/>
  <c r="DL44" s="1"/>
  <c r="DJ44"/>
  <c r="CZ44"/>
  <c r="DB44" s="1"/>
  <c r="DC44" s="1"/>
  <c r="V45" i="83" s="1"/>
  <c r="CY44" i="78"/>
  <c r="CP44"/>
  <c r="CK44"/>
  <c r="CD44"/>
  <c r="CE44" s="1"/>
  <c r="CC44"/>
  <c r="BS44"/>
  <c r="BT44" s="1"/>
  <c r="BR44"/>
  <c r="BH44"/>
  <c r="BI44" s="1"/>
  <c r="BG44"/>
  <c r="AW44"/>
  <c r="AX44" s="1"/>
  <c r="AV44"/>
  <c r="AL44"/>
  <c r="AM44" s="1"/>
  <c r="AK44"/>
  <c r="AA44"/>
  <c r="AC44" s="1"/>
  <c r="AD44" s="1"/>
  <c r="P45" i="83" s="1"/>
  <c r="Z44" i="78"/>
  <c r="S44"/>
  <c r="T44" s="1"/>
  <c r="O45" i="83" s="1"/>
  <c r="R44" i="78"/>
  <c r="M44"/>
  <c r="N44" s="1"/>
  <c r="N45" i="83" s="1"/>
  <c r="L44" i="78"/>
  <c r="NA43"/>
  <c r="MZ43"/>
  <c r="MP43"/>
  <c r="MO43"/>
  <c r="ME43"/>
  <c r="MD43"/>
  <c r="LT43"/>
  <c r="LS43"/>
  <c r="LI43"/>
  <c r="LH43"/>
  <c r="KU43"/>
  <c r="KP43"/>
  <c r="KI43"/>
  <c r="KH43"/>
  <c r="JX43"/>
  <c r="JY43" s="1"/>
  <c r="JW43"/>
  <c r="JM43"/>
  <c r="JN43" s="1"/>
  <c r="JL43"/>
  <c r="JB43"/>
  <c r="JA43"/>
  <c r="IQ43"/>
  <c r="IR43" s="1"/>
  <c r="IP43"/>
  <c r="IF43"/>
  <c r="IG43" s="1"/>
  <c r="IE43"/>
  <c r="HU43"/>
  <c r="HV43" s="1"/>
  <c r="HT43"/>
  <c r="HJ43"/>
  <c r="HI43"/>
  <c r="GY43"/>
  <c r="HA43" s="1"/>
  <c r="HB43" s="1"/>
  <c r="AD44" i="83" s="1"/>
  <c r="GX43" i="78"/>
  <c r="GK43"/>
  <c r="GF43"/>
  <c r="FY43"/>
  <c r="FX43"/>
  <c r="FN43"/>
  <c r="FO43" s="1"/>
  <c r="FM43"/>
  <c r="FC43"/>
  <c r="FB43"/>
  <c r="ER43"/>
  <c r="ES43" s="1"/>
  <c r="EQ43"/>
  <c r="EG43"/>
  <c r="EF43"/>
  <c r="DV43"/>
  <c r="DW43" s="1"/>
  <c r="DU43"/>
  <c r="DK43"/>
  <c r="DL43" s="1"/>
  <c r="DJ43"/>
  <c r="CZ43"/>
  <c r="CY43"/>
  <c r="CP43"/>
  <c r="CK43"/>
  <c r="CD43"/>
  <c r="CE43" s="1"/>
  <c r="CC43"/>
  <c r="BS43"/>
  <c r="BT43" s="1"/>
  <c r="BR43"/>
  <c r="BH43"/>
  <c r="BI43" s="1"/>
  <c r="BG43"/>
  <c r="AW43"/>
  <c r="AX43" s="1"/>
  <c r="AV43"/>
  <c r="AL43"/>
  <c r="AM43" s="1"/>
  <c r="AK43"/>
  <c r="AA43"/>
  <c r="AC43" s="1"/>
  <c r="AD43" s="1"/>
  <c r="P44" i="83" s="1"/>
  <c r="Z43" i="78"/>
  <c r="S43"/>
  <c r="T43" s="1"/>
  <c r="O44" i="83" s="1"/>
  <c r="R43" i="78"/>
  <c r="M43"/>
  <c r="N43" s="1"/>
  <c r="N44" i="83" s="1"/>
  <c r="L43" i="78"/>
  <c r="NA42"/>
  <c r="NB42" s="1"/>
  <c r="MZ42"/>
  <c r="MP42"/>
  <c r="MO42"/>
  <c r="ME42"/>
  <c r="MD42"/>
  <c r="LT42"/>
  <c r="LU42" s="1"/>
  <c r="LS42"/>
  <c r="LI42"/>
  <c r="LH42"/>
  <c r="KU42"/>
  <c r="KP42"/>
  <c r="KI42"/>
  <c r="KH42"/>
  <c r="JX42"/>
  <c r="JY42" s="1"/>
  <c r="JW42"/>
  <c r="JM42"/>
  <c r="JN42" s="1"/>
  <c r="JL42"/>
  <c r="JB42"/>
  <c r="JA42"/>
  <c r="IQ42"/>
  <c r="IP42"/>
  <c r="IF42"/>
  <c r="IG42" s="1"/>
  <c r="IE42"/>
  <c r="HU42"/>
  <c r="HV42" s="1"/>
  <c r="HT42"/>
  <c r="HJ42"/>
  <c r="HI42"/>
  <c r="GY42"/>
  <c r="GX42"/>
  <c r="GK42"/>
  <c r="GF42"/>
  <c r="FY42"/>
  <c r="FX42"/>
  <c r="FN42"/>
  <c r="FM42"/>
  <c r="FC42"/>
  <c r="FD42" s="1"/>
  <c r="FB42"/>
  <c r="ER42"/>
  <c r="ES42" s="1"/>
  <c r="EQ42"/>
  <c r="EG42"/>
  <c r="EF42"/>
  <c r="DV42"/>
  <c r="DU42"/>
  <c r="DK42"/>
  <c r="DL42" s="1"/>
  <c r="DJ42"/>
  <c r="CZ42"/>
  <c r="DB42" s="1"/>
  <c r="DC42" s="1"/>
  <c r="V43" i="83" s="1"/>
  <c r="CY42" i="78"/>
  <c r="CP42"/>
  <c r="CK42"/>
  <c r="CD42"/>
  <c r="CE42" s="1"/>
  <c r="CC42"/>
  <c r="BS42"/>
  <c r="BT42" s="1"/>
  <c r="BR42"/>
  <c r="BH42"/>
  <c r="BI42" s="1"/>
  <c r="BG42"/>
  <c r="AW42"/>
  <c r="AX42" s="1"/>
  <c r="AV42"/>
  <c r="AL42"/>
  <c r="AM42" s="1"/>
  <c r="AK42"/>
  <c r="AA42"/>
  <c r="AC42" s="1"/>
  <c r="AD42" s="1"/>
  <c r="P43" i="83" s="1"/>
  <c r="Z42" i="78"/>
  <c r="S42"/>
  <c r="T42" s="1"/>
  <c r="O43" i="83" s="1"/>
  <c r="R42" i="78"/>
  <c r="M42"/>
  <c r="N42" s="1"/>
  <c r="N43" i="83" s="1"/>
  <c r="L42" i="78"/>
  <c r="NA41"/>
  <c r="MZ41"/>
  <c r="MP41"/>
  <c r="MQ41" s="1"/>
  <c r="MO41"/>
  <c r="ME41"/>
  <c r="MD41"/>
  <c r="LT41"/>
  <c r="LS41"/>
  <c r="LI41"/>
  <c r="LH41"/>
  <c r="KU41"/>
  <c r="KP41"/>
  <c r="KI41"/>
  <c r="KJ41" s="1"/>
  <c r="KH41"/>
  <c r="JX41"/>
  <c r="JY41" s="1"/>
  <c r="JW41"/>
  <c r="JM41"/>
  <c r="JL41"/>
  <c r="JB41"/>
  <c r="JC41" s="1"/>
  <c r="JA41"/>
  <c r="IQ41"/>
  <c r="IP41"/>
  <c r="IF41"/>
  <c r="IE41"/>
  <c r="HU41"/>
  <c r="HT41"/>
  <c r="HJ41"/>
  <c r="HK41" s="1"/>
  <c r="HI41"/>
  <c r="GY41"/>
  <c r="HA41" s="1"/>
  <c r="HB41" s="1"/>
  <c r="AD42" i="83" s="1"/>
  <c r="GX41" i="78"/>
  <c r="GK41"/>
  <c r="GF41"/>
  <c r="FY41"/>
  <c r="FZ41" s="1"/>
  <c r="FX41"/>
  <c r="FN41"/>
  <c r="FM41"/>
  <c r="FC41"/>
  <c r="FB41"/>
  <c r="ER41"/>
  <c r="EQ41"/>
  <c r="EG41"/>
  <c r="EH41" s="1"/>
  <c r="EF41"/>
  <c r="DV41"/>
  <c r="DW41" s="1"/>
  <c r="DU41"/>
  <c r="DK41"/>
  <c r="DJ41"/>
  <c r="CZ41"/>
  <c r="CY41"/>
  <c r="CP41"/>
  <c r="CK41"/>
  <c r="CD41"/>
  <c r="CE41" s="1"/>
  <c r="CC41"/>
  <c r="BS41"/>
  <c r="BT41" s="1"/>
  <c r="BR41"/>
  <c r="BH41"/>
  <c r="BI41" s="1"/>
  <c r="BG41"/>
  <c r="AW41"/>
  <c r="AX41" s="1"/>
  <c r="AV41"/>
  <c r="AL41"/>
  <c r="AM41" s="1"/>
  <c r="AK41"/>
  <c r="AA41"/>
  <c r="AC41" s="1"/>
  <c r="AD41" s="1"/>
  <c r="P42" i="83" s="1"/>
  <c r="Z41" i="78"/>
  <c r="S41"/>
  <c r="T41" s="1"/>
  <c r="O42" i="83" s="1"/>
  <c r="R41" i="78"/>
  <c r="M41"/>
  <c r="N41" s="1"/>
  <c r="N42" i="83" s="1"/>
  <c r="L41" i="78"/>
  <c r="NA40"/>
  <c r="NB40" s="1"/>
  <c r="MZ40"/>
  <c r="MP40"/>
  <c r="MO40"/>
  <c r="ME40"/>
  <c r="MD40"/>
  <c r="LT40"/>
  <c r="LU40" s="1"/>
  <c r="LS40"/>
  <c r="LI40"/>
  <c r="LH40"/>
  <c r="KU40"/>
  <c r="KP40"/>
  <c r="KI40"/>
  <c r="KH40"/>
  <c r="JX40"/>
  <c r="JY40" s="1"/>
  <c r="JW40"/>
  <c r="JM40"/>
  <c r="JL40"/>
  <c r="JB40"/>
  <c r="JC40" s="1"/>
  <c r="JA40"/>
  <c r="IQ40"/>
  <c r="IP40"/>
  <c r="IF40"/>
  <c r="IG40" s="1"/>
  <c r="IE40"/>
  <c r="HU40"/>
  <c r="HT40"/>
  <c r="HJ40"/>
  <c r="HI40"/>
  <c r="GY40"/>
  <c r="GX40"/>
  <c r="GK40"/>
  <c r="GF40"/>
  <c r="FY40"/>
  <c r="FZ40" s="1"/>
  <c r="FX40"/>
  <c r="FN40"/>
  <c r="FM40"/>
  <c r="FC40"/>
  <c r="FD40" s="1"/>
  <c r="FB40"/>
  <c r="ER40"/>
  <c r="ET40" s="1"/>
  <c r="EU40" s="1"/>
  <c r="Z41" i="83" s="1"/>
  <c r="EQ40" i="78"/>
  <c r="EG40"/>
  <c r="EF40"/>
  <c r="DV40"/>
  <c r="DX40" s="1"/>
  <c r="DY40" s="1"/>
  <c r="X41" i="83" s="1"/>
  <c r="DU40" i="78"/>
  <c r="DK40"/>
  <c r="DJ40"/>
  <c r="CZ40"/>
  <c r="CY40"/>
  <c r="CP40"/>
  <c r="CK40"/>
  <c r="CD40"/>
  <c r="CF40" s="1"/>
  <c r="CG40" s="1"/>
  <c r="U41" i="83" s="1"/>
  <c r="CC40" i="78"/>
  <c r="BS40"/>
  <c r="BR40"/>
  <c r="BH40"/>
  <c r="BJ40" s="1"/>
  <c r="BK40" s="1"/>
  <c r="S41" i="83" s="1"/>
  <c r="BG40" i="78"/>
  <c r="AW40"/>
  <c r="AV40"/>
  <c r="AL40"/>
  <c r="AK40"/>
  <c r="AA40"/>
  <c r="Z40"/>
  <c r="S40"/>
  <c r="T40" s="1"/>
  <c r="O41" i="83" s="1"/>
  <c r="R40" i="78"/>
  <c r="M40"/>
  <c r="N40" s="1"/>
  <c r="N41" i="83" s="1"/>
  <c r="L40" i="78"/>
  <c r="NA39"/>
  <c r="NB39" s="1"/>
  <c r="MZ39"/>
  <c r="MP39"/>
  <c r="MO39"/>
  <c r="ME39"/>
  <c r="MD39"/>
  <c r="LT39"/>
  <c r="LS39"/>
  <c r="LI39"/>
  <c r="LH39"/>
  <c r="KU39"/>
  <c r="KP39"/>
  <c r="KI39"/>
  <c r="KK39" s="1"/>
  <c r="KL39" s="1"/>
  <c r="AL40" i="83" s="1"/>
  <c r="KH39" i="78"/>
  <c r="JX39"/>
  <c r="JW39"/>
  <c r="JM39"/>
  <c r="JL39"/>
  <c r="JB39"/>
  <c r="JC39" s="1"/>
  <c r="JA39"/>
  <c r="IQ39"/>
  <c r="IS39" s="1"/>
  <c r="IT39" s="1"/>
  <c r="AH40" i="83" s="1"/>
  <c r="IP39" i="78"/>
  <c r="IF39"/>
  <c r="IE39"/>
  <c r="HU39"/>
  <c r="HT39"/>
  <c r="HJ39"/>
  <c r="HL39" s="1"/>
  <c r="HM39" s="1"/>
  <c r="AE40" i="83" s="1"/>
  <c r="HI39" i="78"/>
  <c r="GY39"/>
  <c r="GZ39" s="1"/>
  <c r="GX39"/>
  <c r="GK39"/>
  <c r="GF39"/>
  <c r="FY39"/>
  <c r="GA39" s="1"/>
  <c r="GB39" s="1"/>
  <c r="AC40" i="83" s="1"/>
  <c r="FX39" i="78"/>
  <c r="FN39"/>
  <c r="FM39"/>
  <c r="FC39"/>
  <c r="FB39"/>
  <c r="ER39"/>
  <c r="EQ39"/>
  <c r="EG39"/>
  <c r="EI39" s="1"/>
  <c r="EJ39" s="1"/>
  <c r="Y40" i="83" s="1"/>
  <c r="EF39" i="78"/>
  <c r="DV39"/>
  <c r="DW39" s="1"/>
  <c r="DU39"/>
  <c r="DK39"/>
  <c r="DJ39"/>
  <c r="CZ39"/>
  <c r="CY39"/>
  <c r="CP39"/>
  <c r="CK39"/>
  <c r="CD39"/>
  <c r="CF39" s="1"/>
  <c r="CG39" s="1"/>
  <c r="U40" i="83" s="1"/>
  <c r="CC39" i="78"/>
  <c r="BS39"/>
  <c r="BU39" s="1"/>
  <c r="BV39" s="1"/>
  <c r="T40" i="83" s="1"/>
  <c r="BR39" i="78"/>
  <c r="BH39"/>
  <c r="BG39"/>
  <c r="AW39"/>
  <c r="AY39" s="1"/>
  <c r="AZ39" s="1"/>
  <c r="R40" i="83" s="1"/>
  <c r="AV39" i="78"/>
  <c r="AL39"/>
  <c r="AN39" s="1"/>
  <c r="AO39" s="1"/>
  <c r="Q40" i="83" s="1"/>
  <c r="AK39" i="78"/>
  <c r="AA39"/>
  <c r="AC39" s="1"/>
  <c r="AD39" s="1"/>
  <c r="P40" i="83" s="1"/>
  <c r="Z39" i="78"/>
  <c r="S39"/>
  <c r="T39" s="1"/>
  <c r="O40" i="83" s="1"/>
  <c r="R39" i="78"/>
  <c r="M39"/>
  <c r="N39" s="1"/>
  <c r="N40" i="83" s="1"/>
  <c r="L39" i="78"/>
  <c r="NA38"/>
  <c r="NC38" s="1"/>
  <c r="ND38" s="1"/>
  <c r="AQ39" i="83" s="1"/>
  <c r="MZ38" i="78"/>
  <c r="MP38"/>
  <c r="MR38" s="1"/>
  <c r="MS38" s="1"/>
  <c r="AP39" i="83" s="1"/>
  <c r="MO38" i="78"/>
  <c r="ME38"/>
  <c r="MD38"/>
  <c r="LT38"/>
  <c r="LV38" s="1"/>
  <c r="LW38" s="1"/>
  <c r="AN39" i="83" s="1"/>
  <c r="LS38" i="78"/>
  <c r="LI38"/>
  <c r="LH38"/>
  <c r="KU38"/>
  <c r="KP38"/>
  <c r="KI38"/>
  <c r="KH38"/>
  <c r="JX38"/>
  <c r="JW38"/>
  <c r="JM38"/>
  <c r="JO38" s="1"/>
  <c r="JP38" s="1"/>
  <c r="AJ39" i="83" s="1"/>
  <c r="JL38" i="78"/>
  <c r="JB38"/>
  <c r="JA38"/>
  <c r="IQ38"/>
  <c r="IP38"/>
  <c r="IF38"/>
  <c r="IE38"/>
  <c r="HU38"/>
  <c r="HW38" s="1"/>
  <c r="HX38" s="1"/>
  <c r="AF39" i="83" s="1"/>
  <c r="HT38" i="78"/>
  <c r="HJ38"/>
  <c r="HI38"/>
  <c r="GY38"/>
  <c r="GZ38" s="1"/>
  <c r="GX38"/>
  <c r="GK38"/>
  <c r="GF38"/>
  <c r="FY38"/>
  <c r="GA38" s="1"/>
  <c r="GB38" s="1"/>
  <c r="AC39" i="83" s="1"/>
  <c r="FX38" i="78"/>
  <c r="FN38"/>
  <c r="FP38" s="1"/>
  <c r="FQ38" s="1"/>
  <c r="AB39" i="83" s="1"/>
  <c r="FM38" i="78"/>
  <c r="FC38"/>
  <c r="FE38" s="1"/>
  <c r="FF38" s="1"/>
  <c r="AA39" i="83" s="1"/>
  <c r="FB38" i="78"/>
  <c r="ER38"/>
  <c r="EQ38"/>
  <c r="EG38"/>
  <c r="EF38"/>
  <c r="DV38"/>
  <c r="DX38" s="1"/>
  <c r="DY38" s="1"/>
  <c r="X39" i="83" s="1"/>
  <c r="DU38" i="78"/>
  <c r="DK38"/>
  <c r="DM38" s="1"/>
  <c r="DN38" s="1"/>
  <c r="W39" i="83" s="1"/>
  <c r="DJ38" i="78"/>
  <c r="CZ38"/>
  <c r="DB38" s="1"/>
  <c r="DC38" s="1"/>
  <c r="V39" i="83" s="1"/>
  <c r="CY38" i="78"/>
  <c r="CP38"/>
  <c r="CK38"/>
  <c r="CD38"/>
  <c r="CF38" s="1"/>
  <c r="CG38" s="1"/>
  <c r="U39" i="83" s="1"/>
  <c r="CC38" i="78"/>
  <c r="BS38"/>
  <c r="BU38" s="1"/>
  <c r="BV38" s="1"/>
  <c r="T39" i="83" s="1"/>
  <c r="BR38" i="78"/>
  <c r="BH38"/>
  <c r="BJ38" s="1"/>
  <c r="BK38" s="1"/>
  <c r="S39" i="83" s="1"/>
  <c r="BG38" i="78"/>
  <c r="AW38"/>
  <c r="AV38"/>
  <c r="AL38"/>
  <c r="AK38"/>
  <c r="AA38"/>
  <c r="Z38"/>
  <c r="S38"/>
  <c r="T38" s="1"/>
  <c r="O39" i="83" s="1"/>
  <c r="R38" i="78"/>
  <c r="M38"/>
  <c r="N38" s="1"/>
  <c r="N39" i="83" s="1"/>
  <c r="L38" i="78"/>
  <c r="NA37"/>
  <c r="MZ37"/>
  <c r="MP37"/>
  <c r="MR37" s="1"/>
  <c r="MS37" s="1"/>
  <c r="AP38" i="83" s="1"/>
  <c r="MO37" i="78"/>
  <c r="ME37"/>
  <c r="MG37" s="1"/>
  <c r="MH37" s="1"/>
  <c r="AO38" i="83" s="1"/>
  <c r="MD37" i="78"/>
  <c r="LT37"/>
  <c r="LS37"/>
  <c r="LI37"/>
  <c r="LH37"/>
  <c r="KU37"/>
  <c r="KP37"/>
  <c r="KI37"/>
  <c r="KH37"/>
  <c r="JX37"/>
  <c r="JY37" s="1"/>
  <c r="JW37"/>
  <c r="JM37"/>
  <c r="JO37" s="1"/>
  <c r="JP37" s="1"/>
  <c r="AJ38" i="83" s="1"/>
  <c r="JL37" i="78"/>
  <c r="JB37"/>
  <c r="JA37"/>
  <c r="IQ37"/>
  <c r="IP37"/>
  <c r="IF37"/>
  <c r="IG37" s="1"/>
  <c r="IE37"/>
  <c r="HU37"/>
  <c r="HW37" s="1"/>
  <c r="HX37" s="1"/>
  <c r="AF38" i="83" s="1"/>
  <c r="HT37" i="78"/>
  <c r="HJ37"/>
  <c r="HI37"/>
  <c r="GY37"/>
  <c r="GX37"/>
  <c r="GK37"/>
  <c r="GF37"/>
  <c r="FY37"/>
  <c r="FX37"/>
  <c r="FN37"/>
  <c r="FM37"/>
  <c r="FC37"/>
  <c r="FE37" s="1"/>
  <c r="FF37" s="1"/>
  <c r="AA38" i="83" s="1"/>
  <c r="FB37" i="78"/>
  <c r="ER37"/>
  <c r="ES37" s="1"/>
  <c r="EQ37"/>
  <c r="EG37"/>
  <c r="EF37"/>
  <c r="DV37"/>
  <c r="DU37"/>
  <c r="DK37"/>
  <c r="DJ37"/>
  <c r="CZ37"/>
  <c r="CY37"/>
  <c r="CP37"/>
  <c r="CK37"/>
  <c r="CD37"/>
  <c r="CC37"/>
  <c r="BS37"/>
  <c r="BU37" s="1"/>
  <c r="BV37" s="1"/>
  <c r="T38" i="83" s="1"/>
  <c r="BR37" i="78"/>
  <c r="BH37"/>
  <c r="BI37" s="1"/>
  <c r="BG37"/>
  <c r="AW37"/>
  <c r="AY37" s="1"/>
  <c r="AZ37" s="1"/>
  <c r="R38" i="83" s="1"/>
  <c r="AV37" i="78"/>
  <c r="AL37"/>
  <c r="AK37"/>
  <c r="AA37"/>
  <c r="Z37"/>
  <c r="S37"/>
  <c r="T37" s="1"/>
  <c r="O38" i="83" s="1"/>
  <c r="R37" i="78"/>
  <c r="M37"/>
  <c r="N37" s="1"/>
  <c r="N38" i="83" s="1"/>
  <c r="L37" i="78"/>
  <c r="PS80" i="77"/>
  <c r="PR80"/>
  <c r="OH80"/>
  <c r="OG80"/>
  <c r="NW80"/>
  <c r="NV80"/>
  <c r="NL80"/>
  <c r="NN80" s="1"/>
  <c r="NO80" s="1"/>
  <c r="AR81" i="82" s="1"/>
  <c r="NK80" i="77"/>
  <c r="NA80"/>
  <c r="NC80" s="1"/>
  <c r="ND80" s="1"/>
  <c r="AQ81" i="82" s="1"/>
  <c r="MZ80" i="77"/>
  <c r="MP80"/>
  <c r="MQ80" s="1"/>
  <c r="MO80"/>
  <c r="ME80"/>
  <c r="MD80"/>
  <c r="LT80"/>
  <c r="LU80" s="1"/>
  <c r="LS80"/>
  <c r="LI80"/>
  <c r="LH80"/>
  <c r="KU80"/>
  <c r="KP80"/>
  <c r="KI80"/>
  <c r="KK80" s="1"/>
  <c r="KL80" s="1"/>
  <c r="AL81" i="82" s="1"/>
  <c r="KH80" i="77"/>
  <c r="JX80"/>
  <c r="JY80" s="1"/>
  <c r="JW80"/>
  <c r="JM80"/>
  <c r="JO80" s="1"/>
  <c r="JP80" s="1"/>
  <c r="AJ81" i="82" s="1"/>
  <c r="JL80" i="77"/>
  <c r="JB80"/>
  <c r="JC80" s="1"/>
  <c r="JA80"/>
  <c r="IQ80"/>
  <c r="IS80" s="1"/>
  <c r="IT80" s="1"/>
  <c r="AH81" i="82" s="1"/>
  <c r="IP80" i="77"/>
  <c r="IF80"/>
  <c r="IG80" s="1"/>
  <c r="IE80"/>
  <c r="HU80"/>
  <c r="HW80" s="1"/>
  <c r="HX80" s="1"/>
  <c r="AF81" i="82" s="1"/>
  <c r="HT80" i="77"/>
  <c r="HJ80"/>
  <c r="HK80" s="1"/>
  <c r="HI80"/>
  <c r="GY80"/>
  <c r="GX80"/>
  <c r="GK80"/>
  <c r="GF80"/>
  <c r="FY80"/>
  <c r="GA80" s="1"/>
  <c r="GB80" s="1"/>
  <c r="AC81" i="82" s="1"/>
  <c r="FX80" i="77"/>
  <c r="FN80"/>
  <c r="FO80" s="1"/>
  <c r="FM80"/>
  <c r="FE80"/>
  <c r="FF80" s="1"/>
  <c r="AA81" i="82" s="1"/>
  <c r="FD80" i="77"/>
  <c r="ER80"/>
  <c r="EQ80"/>
  <c r="EG80"/>
  <c r="EF80"/>
  <c r="DX80"/>
  <c r="DY80" s="1"/>
  <c r="X81" i="82" s="1"/>
  <c r="DW80" i="77"/>
  <c r="CZ80"/>
  <c r="DA80" s="1"/>
  <c r="CY80"/>
  <c r="CP80"/>
  <c r="CK80"/>
  <c r="CD80"/>
  <c r="CC80"/>
  <c r="BS80"/>
  <c r="BU80" s="1"/>
  <c r="BV80" s="1"/>
  <c r="T81" i="82" s="1"/>
  <c r="BR80" i="77"/>
  <c r="BH80"/>
  <c r="BI80" s="1"/>
  <c r="BG80"/>
  <c r="AW80"/>
  <c r="AY80" s="1"/>
  <c r="AZ80" s="1"/>
  <c r="R81" i="82" s="1"/>
  <c r="AV80" i="77"/>
  <c r="AL80"/>
  <c r="AM80" s="1"/>
  <c r="AK80"/>
  <c r="AA80"/>
  <c r="Z80"/>
  <c r="S80"/>
  <c r="T80" s="1"/>
  <c r="O81" i="82" s="1"/>
  <c r="R80" i="77"/>
  <c r="M80"/>
  <c r="N80" s="1"/>
  <c r="N81" i="82" s="1"/>
  <c r="L80" i="77"/>
  <c r="PS79"/>
  <c r="PR79"/>
  <c r="OH79"/>
  <c r="OJ79" s="1"/>
  <c r="OK79" s="1"/>
  <c r="AT80" i="82" s="1"/>
  <c r="OG79" i="77"/>
  <c r="NW79"/>
  <c r="NX79" s="1"/>
  <c r="NV79"/>
  <c r="NL79"/>
  <c r="NK79"/>
  <c r="NA79"/>
  <c r="MZ79"/>
  <c r="MP79"/>
  <c r="MO79"/>
  <c r="ME79"/>
  <c r="MD79"/>
  <c r="LT79"/>
  <c r="LS79"/>
  <c r="LI79"/>
  <c r="LH79"/>
  <c r="KU79"/>
  <c r="KP79"/>
  <c r="KI79"/>
  <c r="KK79" s="1"/>
  <c r="KL79" s="1"/>
  <c r="AL80" i="82" s="1"/>
  <c r="KH79" i="77"/>
  <c r="JX79"/>
  <c r="JW79"/>
  <c r="JM79"/>
  <c r="JL79"/>
  <c r="JB79"/>
  <c r="JA79"/>
  <c r="IQ79"/>
  <c r="IR79" s="1"/>
  <c r="IP79"/>
  <c r="IF79"/>
  <c r="IE79"/>
  <c r="HU79"/>
  <c r="HT79"/>
  <c r="HJ79"/>
  <c r="HI79"/>
  <c r="GY79"/>
  <c r="GX79"/>
  <c r="GK79"/>
  <c r="GF79"/>
  <c r="FY79"/>
  <c r="GA79" s="1"/>
  <c r="GB79" s="1"/>
  <c r="AC80" i="82" s="1"/>
  <c r="FX79" i="77"/>
  <c r="FN79"/>
  <c r="FM79"/>
  <c r="FC79"/>
  <c r="FB79"/>
  <c r="ER79"/>
  <c r="EQ79"/>
  <c r="EG79"/>
  <c r="EF79"/>
  <c r="DV79"/>
  <c r="DU79"/>
  <c r="DK79"/>
  <c r="DM79" s="1"/>
  <c r="DN79" s="1"/>
  <c r="W80" i="82" s="1"/>
  <c r="DJ79" i="77"/>
  <c r="CZ79"/>
  <c r="DA79" s="1"/>
  <c r="CY79"/>
  <c r="CP79"/>
  <c r="CK79"/>
  <c r="CD79"/>
  <c r="CC79"/>
  <c r="BS79"/>
  <c r="BR79"/>
  <c r="BH79"/>
  <c r="BJ79" s="1"/>
  <c r="BK79" s="1"/>
  <c r="S80" i="82" s="1"/>
  <c r="BG79" i="77"/>
  <c r="AW79"/>
  <c r="AV79"/>
  <c r="AL79"/>
  <c r="AM79" s="1"/>
  <c r="AK79"/>
  <c r="AA79"/>
  <c r="Z79"/>
  <c r="S79"/>
  <c r="T79" s="1"/>
  <c r="O80" i="82" s="1"/>
  <c r="R79" i="77"/>
  <c r="M79"/>
  <c r="N79" s="1"/>
  <c r="N80" i="82" s="1"/>
  <c r="L79" i="77"/>
  <c r="PS78"/>
  <c r="PR78"/>
  <c r="OH78"/>
  <c r="OG78"/>
  <c r="NW78"/>
  <c r="NV78"/>
  <c r="NL78"/>
  <c r="NN78" s="1"/>
  <c r="NO78" s="1"/>
  <c r="AR79" i="82" s="1"/>
  <c r="NK78" i="77"/>
  <c r="NA78"/>
  <c r="MZ78"/>
  <c r="MP78"/>
  <c r="MR78" s="1"/>
  <c r="MS78" s="1"/>
  <c r="AP79" i="82" s="1"/>
  <c r="MO78" i="77"/>
  <c r="ME78"/>
  <c r="MD78"/>
  <c r="LT78"/>
  <c r="LV78" s="1"/>
  <c r="LW78" s="1"/>
  <c r="AN79" i="82" s="1"/>
  <c r="LS78" i="77"/>
  <c r="LI78"/>
  <c r="LH78"/>
  <c r="KU78"/>
  <c r="KP78"/>
  <c r="KI78"/>
  <c r="KH78"/>
  <c r="JX78"/>
  <c r="JW78"/>
  <c r="JM78"/>
  <c r="JL78"/>
  <c r="JB78"/>
  <c r="JD78" s="1"/>
  <c r="JE78" s="1"/>
  <c r="AI79" i="82" s="1"/>
  <c r="JA78" i="77"/>
  <c r="IQ78"/>
  <c r="IP78"/>
  <c r="IF78"/>
  <c r="IE78"/>
  <c r="HU78"/>
  <c r="HT78"/>
  <c r="HJ78"/>
  <c r="HI78"/>
  <c r="GY78"/>
  <c r="GX78"/>
  <c r="GK78"/>
  <c r="GF78"/>
  <c r="FY78"/>
  <c r="FX78"/>
  <c r="FN78"/>
  <c r="FP78" s="1"/>
  <c r="FQ78" s="1"/>
  <c r="AB79" i="82" s="1"/>
  <c r="FM78" i="77"/>
  <c r="FC78"/>
  <c r="FB78"/>
  <c r="ER78"/>
  <c r="ET78" s="1"/>
  <c r="EU78" s="1"/>
  <c r="Z79" i="82" s="1"/>
  <c r="EQ78" i="77"/>
  <c r="EG78"/>
  <c r="EF78"/>
  <c r="DV78"/>
  <c r="DX78" s="1"/>
  <c r="DY78" s="1"/>
  <c r="X79" i="82" s="1"/>
  <c r="DU78" i="77"/>
  <c r="DK78"/>
  <c r="DJ78"/>
  <c r="CZ78"/>
  <c r="DA78" s="1"/>
  <c r="CY78"/>
  <c r="CP78"/>
  <c r="CK78"/>
  <c r="CD78"/>
  <c r="CC78"/>
  <c r="BS78"/>
  <c r="BR78"/>
  <c r="BH78"/>
  <c r="BJ78" s="1"/>
  <c r="BK78" s="1"/>
  <c r="S79" i="82" s="1"/>
  <c r="BG78" i="77"/>
  <c r="AW78"/>
  <c r="AV78"/>
  <c r="AL78"/>
  <c r="AM78" s="1"/>
  <c r="AK78"/>
  <c r="AA78"/>
  <c r="Z78"/>
  <c r="S78"/>
  <c r="T78" s="1"/>
  <c r="O79" i="82" s="1"/>
  <c r="R78" i="77"/>
  <c r="M78"/>
  <c r="N78" s="1"/>
  <c r="N79" i="82" s="1"/>
  <c r="L78" i="77"/>
  <c r="PS77"/>
  <c r="PR77"/>
  <c r="OH77"/>
  <c r="OG77"/>
  <c r="NW77"/>
  <c r="NV77"/>
  <c r="NL77"/>
  <c r="NN77" s="1"/>
  <c r="NO77" s="1"/>
  <c r="AR78" i="82" s="1"/>
  <c r="NK77" i="77"/>
  <c r="NA77"/>
  <c r="MZ77"/>
  <c r="MP77"/>
  <c r="MR77" s="1"/>
  <c r="MS77" s="1"/>
  <c r="AP78" i="82" s="1"/>
  <c r="MO77" i="77"/>
  <c r="ME77"/>
  <c r="MD77"/>
  <c r="LT77"/>
  <c r="LV77" s="1"/>
  <c r="LW77" s="1"/>
  <c r="AN78" i="82" s="1"/>
  <c r="LS77" i="77"/>
  <c r="LI77"/>
  <c r="LH77"/>
  <c r="KU77"/>
  <c r="KP77"/>
  <c r="KI77"/>
  <c r="KH77"/>
  <c r="JX77"/>
  <c r="JY77" s="1"/>
  <c r="JW77"/>
  <c r="JM77"/>
  <c r="JL77"/>
  <c r="JB77"/>
  <c r="JD77" s="1"/>
  <c r="JE77" s="1"/>
  <c r="AI78" i="82" s="1"/>
  <c r="JA77" i="77"/>
  <c r="IQ77"/>
  <c r="IP77"/>
  <c r="IF77"/>
  <c r="IH77" s="1"/>
  <c r="II77" s="1"/>
  <c r="AG78" i="82" s="1"/>
  <c r="IE77" i="77"/>
  <c r="HU77"/>
  <c r="HT77"/>
  <c r="HJ77"/>
  <c r="HL77" s="1"/>
  <c r="HM77" s="1"/>
  <c r="AE78" i="82" s="1"/>
  <c r="HI77" i="77"/>
  <c r="GY77"/>
  <c r="GX77"/>
  <c r="GK77"/>
  <c r="GF77"/>
  <c r="FY77"/>
  <c r="FX77"/>
  <c r="FN77"/>
  <c r="FM77"/>
  <c r="FE77"/>
  <c r="FF77" s="1"/>
  <c r="AA78" i="82" s="1"/>
  <c r="FD77" i="77"/>
  <c r="ER77"/>
  <c r="EQ77"/>
  <c r="EG77"/>
  <c r="EI77" s="1"/>
  <c r="EJ77" s="1"/>
  <c r="Y78" i="82" s="1"/>
  <c r="EF77" i="77"/>
  <c r="DV77"/>
  <c r="DU77"/>
  <c r="DM77"/>
  <c r="DN77" s="1"/>
  <c r="W78" i="82" s="1"/>
  <c r="DL77" i="77"/>
  <c r="CZ77"/>
  <c r="DB77" s="1"/>
  <c r="DC77" s="1"/>
  <c r="V78" i="82" s="1"/>
  <c r="CY77" i="77"/>
  <c r="CP77"/>
  <c r="CK77"/>
  <c r="CD77"/>
  <c r="CE77" s="1"/>
  <c r="CC77"/>
  <c r="BS77"/>
  <c r="BR77"/>
  <c r="BH77"/>
  <c r="BJ77" s="1"/>
  <c r="BK77" s="1"/>
  <c r="S78" i="82" s="1"/>
  <c r="BG77" i="77"/>
  <c r="AW77"/>
  <c r="AV77"/>
  <c r="AL77"/>
  <c r="AN77" s="1"/>
  <c r="AO77" s="1"/>
  <c r="Q78" i="82" s="1"/>
  <c r="AK77" i="77"/>
  <c r="AA77"/>
  <c r="Z77"/>
  <c r="S77"/>
  <c r="T77" s="1"/>
  <c r="O78" i="82" s="1"/>
  <c r="R77" i="77"/>
  <c r="M77"/>
  <c r="N77" s="1"/>
  <c r="N78" i="82" s="1"/>
  <c r="L77" i="77"/>
  <c r="PS76"/>
  <c r="PR76"/>
  <c r="OH76"/>
  <c r="OI76" s="1"/>
  <c r="OG76"/>
  <c r="NW76"/>
  <c r="NV76"/>
  <c r="NN76"/>
  <c r="NO76" s="1"/>
  <c r="AR77" i="82" s="1"/>
  <c r="NA76" i="77"/>
  <c r="MZ76"/>
  <c r="MP76"/>
  <c r="MO76"/>
  <c r="ME76"/>
  <c r="MD76"/>
  <c r="LT76"/>
  <c r="LV76" s="1"/>
  <c r="LW76" s="1"/>
  <c r="AN77" i="82" s="1"/>
  <c r="LS76" i="77"/>
  <c r="LI76"/>
  <c r="LH76"/>
  <c r="KU76"/>
  <c r="KP76"/>
  <c r="KI76"/>
  <c r="KH76"/>
  <c r="JX76"/>
  <c r="JW76"/>
  <c r="JM76"/>
  <c r="JL76"/>
  <c r="JB76"/>
  <c r="JD76" s="1"/>
  <c r="JE76" s="1"/>
  <c r="AI77" i="82" s="1"/>
  <c r="JA76" i="77"/>
  <c r="IQ76"/>
  <c r="IP76"/>
  <c r="IF76"/>
  <c r="IE76"/>
  <c r="HU76"/>
  <c r="HT76"/>
  <c r="HJ76"/>
  <c r="HL76" s="1"/>
  <c r="HM76" s="1"/>
  <c r="AE77" i="82" s="1"/>
  <c r="HI76" i="77"/>
  <c r="GY76"/>
  <c r="GX76"/>
  <c r="GK76"/>
  <c r="GF76"/>
  <c r="FY76"/>
  <c r="FX76"/>
  <c r="FN76"/>
  <c r="FO76" s="1"/>
  <c r="FM76"/>
  <c r="FC76"/>
  <c r="FB76"/>
  <c r="ER76"/>
  <c r="ET76" s="1"/>
  <c r="EU76" s="1"/>
  <c r="Z77" i="82" s="1"/>
  <c r="EQ76" i="77"/>
  <c r="EG76"/>
  <c r="EF76"/>
  <c r="DV76"/>
  <c r="DX76" s="1"/>
  <c r="DY76" s="1"/>
  <c r="X77" i="82" s="1"/>
  <c r="DU76" i="77"/>
  <c r="DM76"/>
  <c r="DN76" s="1"/>
  <c r="W77" i="82" s="1"/>
  <c r="DL76" i="77"/>
  <c r="CZ76"/>
  <c r="CY76"/>
  <c r="CP76"/>
  <c r="CK76"/>
  <c r="CD76"/>
  <c r="CC76"/>
  <c r="BS76"/>
  <c r="BU76" s="1"/>
  <c r="BV76" s="1"/>
  <c r="T77" i="82" s="1"/>
  <c r="BR76" i="77"/>
  <c r="BH76"/>
  <c r="BG76"/>
  <c r="AW76"/>
  <c r="AX76" s="1"/>
  <c r="AV76"/>
  <c r="AL76"/>
  <c r="AK76"/>
  <c r="AA76"/>
  <c r="AB76" s="1"/>
  <c r="Z76"/>
  <c r="S76"/>
  <c r="T76" s="1"/>
  <c r="O77" i="82" s="1"/>
  <c r="R76" i="77"/>
  <c r="M76"/>
  <c r="N76" s="1"/>
  <c r="N77" i="82" s="1"/>
  <c r="L76" i="77"/>
  <c r="PS75"/>
  <c r="PR75"/>
  <c r="OH75"/>
  <c r="OG75"/>
  <c r="NW75"/>
  <c r="NV75"/>
  <c r="NL75"/>
  <c r="NM75" s="1"/>
  <c r="NK75"/>
  <c r="NA75"/>
  <c r="MZ75"/>
  <c r="MP75"/>
  <c r="MR75" s="1"/>
  <c r="MS75" s="1"/>
  <c r="AP76" i="82" s="1"/>
  <c r="MO75" i="77"/>
  <c r="ME75"/>
  <c r="MD75"/>
  <c r="LT75"/>
  <c r="LS75"/>
  <c r="LI75"/>
  <c r="LH75"/>
  <c r="KU75"/>
  <c r="KP75"/>
  <c r="KI75"/>
  <c r="KH75"/>
  <c r="JX75"/>
  <c r="JZ75" s="1"/>
  <c r="KA75" s="1"/>
  <c r="AK76" i="82" s="1"/>
  <c r="JW75" i="77"/>
  <c r="JM75"/>
  <c r="JL75"/>
  <c r="JB75"/>
  <c r="JA75"/>
  <c r="IQ75"/>
  <c r="IP75"/>
  <c r="IF75"/>
  <c r="IH75" s="1"/>
  <c r="II75" s="1"/>
  <c r="AG76" i="82" s="1"/>
  <c r="IE75" i="77"/>
  <c r="HU75"/>
  <c r="HT75"/>
  <c r="HJ75"/>
  <c r="HL75" s="1"/>
  <c r="HM75" s="1"/>
  <c r="AE76" i="82" s="1"/>
  <c r="HI75" i="77"/>
  <c r="GY75"/>
  <c r="GX75"/>
  <c r="GK75"/>
  <c r="GF75"/>
  <c r="FY75"/>
  <c r="FX75"/>
  <c r="FN75"/>
  <c r="FP75" s="1"/>
  <c r="FQ75" s="1"/>
  <c r="AB76" i="82" s="1"/>
  <c r="FM75" i="77"/>
  <c r="FE75"/>
  <c r="FF75" s="1"/>
  <c r="AA76" i="82" s="1"/>
  <c r="FD75" i="77"/>
  <c r="ER75"/>
  <c r="EQ75"/>
  <c r="EG75"/>
  <c r="EI75" s="1"/>
  <c r="EJ75" s="1"/>
  <c r="Y76" i="82" s="1"/>
  <c r="EF75" i="77"/>
  <c r="DV75"/>
  <c r="DU75"/>
  <c r="DM75"/>
  <c r="DN75" s="1"/>
  <c r="W76" i="82" s="1"/>
  <c r="DL75" i="77"/>
  <c r="CZ75"/>
  <c r="DB75" s="1"/>
  <c r="DC75" s="1"/>
  <c r="V76" i="82" s="1"/>
  <c r="CY75" i="77"/>
  <c r="CP75"/>
  <c r="CK75"/>
  <c r="CD75"/>
  <c r="CF75" s="1"/>
  <c r="CG75" s="1"/>
  <c r="U76" i="82" s="1"/>
  <c r="CC75" i="77"/>
  <c r="BS75"/>
  <c r="BR75"/>
  <c r="BH75"/>
  <c r="BG75"/>
  <c r="AW75"/>
  <c r="AV75"/>
  <c r="AL75"/>
  <c r="AN75" s="1"/>
  <c r="AO75" s="1"/>
  <c r="Q76" i="82" s="1"/>
  <c r="AK75" i="77"/>
  <c r="AA75"/>
  <c r="Z75"/>
  <c r="S75"/>
  <c r="T75" s="1"/>
  <c r="O76" i="82" s="1"/>
  <c r="R75" i="77"/>
  <c r="M75"/>
  <c r="N75" s="1"/>
  <c r="N76" i="82" s="1"/>
  <c r="L75" i="77"/>
  <c r="PS74"/>
  <c r="PR74"/>
  <c r="OH74"/>
  <c r="OJ74" s="1"/>
  <c r="OK74" s="1"/>
  <c r="AT75" i="82" s="1"/>
  <c r="OG74" i="77"/>
  <c r="NW74"/>
  <c r="NV74"/>
  <c r="NL74"/>
  <c r="NK74"/>
  <c r="NA74"/>
  <c r="MZ74"/>
  <c r="MP74"/>
  <c r="MR74" s="1"/>
  <c r="MS74" s="1"/>
  <c r="AP75" i="82" s="1"/>
  <c r="MO74" i="77"/>
  <c r="ME74"/>
  <c r="MD74"/>
  <c r="LT74"/>
  <c r="LV74" s="1"/>
  <c r="LW74" s="1"/>
  <c r="AN75" i="82" s="1"/>
  <c r="LS74" i="77"/>
  <c r="LI74"/>
  <c r="LH74"/>
  <c r="KU74"/>
  <c r="KP74"/>
  <c r="KI74"/>
  <c r="KH74"/>
  <c r="JX74"/>
  <c r="JZ74" s="1"/>
  <c r="KA74" s="1"/>
  <c r="AK75" i="82" s="1"/>
  <c r="JW74" i="77"/>
  <c r="JM74"/>
  <c r="JL74"/>
  <c r="JB74"/>
  <c r="JD74" s="1"/>
  <c r="JE74" s="1"/>
  <c r="AI75" i="82" s="1"/>
  <c r="JA74" i="77"/>
  <c r="IQ74"/>
  <c r="IP74"/>
  <c r="IF74"/>
  <c r="IE74"/>
  <c r="HU74"/>
  <c r="HT74"/>
  <c r="HJ74"/>
  <c r="HI74"/>
  <c r="GY74"/>
  <c r="GX74"/>
  <c r="GK74"/>
  <c r="GF74"/>
  <c r="FY74"/>
  <c r="FX74"/>
  <c r="FN74"/>
  <c r="FP74" s="1"/>
  <c r="FQ74" s="1"/>
  <c r="AB75" i="82" s="1"/>
  <c r="FM74" i="77"/>
  <c r="FC74"/>
  <c r="FB74"/>
  <c r="ER74"/>
  <c r="ES74" s="1"/>
  <c r="EQ74"/>
  <c r="EG74"/>
  <c r="EF74"/>
  <c r="DV74"/>
  <c r="DX74" s="1"/>
  <c r="DY74" s="1"/>
  <c r="X75" i="82" s="1"/>
  <c r="DU74" i="77"/>
  <c r="DK74"/>
  <c r="DJ74"/>
  <c r="CZ74"/>
  <c r="CY74"/>
  <c r="CP74"/>
  <c r="CK74"/>
  <c r="CD74"/>
  <c r="CF74" s="1"/>
  <c r="CG74" s="1"/>
  <c r="U75" i="82" s="1"/>
  <c r="CC74" i="77"/>
  <c r="BS74"/>
  <c r="BR74"/>
  <c r="BH74"/>
  <c r="BJ74" s="1"/>
  <c r="BK74" s="1"/>
  <c r="S75" i="82" s="1"/>
  <c r="BG74" i="77"/>
  <c r="AW74"/>
  <c r="AV74"/>
  <c r="AL74"/>
  <c r="AK74"/>
  <c r="AA74"/>
  <c r="Z74"/>
  <c r="S74"/>
  <c r="T74" s="1"/>
  <c r="O75" i="82" s="1"/>
  <c r="R74" i="77"/>
  <c r="M74"/>
  <c r="N74" s="1"/>
  <c r="N75" i="82" s="1"/>
  <c r="L74" i="77"/>
  <c r="PS73"/>
  <c r="PR73"/>
  <c r="OH73"/>
  <c r="OJ73" s="1"/>
  <c r="OK73" s="1"/>
  <c r="AT74" i="82" s="1"/>
  <c r="OG73" i="77"/>
  <c r="NW73"/>
  <c r="NV73"/>
  <c r="NL73"/>
  <c r="NN73" s="1"/>
  <c r="NO73" s="1"/>
  <c r="AR74" i="82" s="1"/>
  <c r="NK73" i="77"/>
  <c r="NA73"/>
  <c r="MZ73"/>
  <c r="MP73"/>
  <c r="MR73" s="1"/>
  <c r="MS73" s="1"/>
  <c r="AP74" i="82" s="1"/>
  <c r="MO73" i="77"/>
  <c r="ME73"/>
  <c r="MD73"/>
  <c r="LT73"/>
  <c r="LV73" s="1"/>
  <c r="LW73" s="1"/>
  <c r="AN74" i="82" s="1"/>
  <c r="LS73" i="77"/>
  <c r="LI73"/>
  <c r="LH73"/>
  <c r="KU73"/>
  <c r="KP73"/>
  <c r="KI73"/>
  <c r="KH73"/>
  <c r="JX73"/>
  <c r="JW73"/>
  <c r="JM73"/>
  <c r="JL73"/>
  <c r="JB73"/>
  <c r="JA73"/>
  <c r="IQ73"/>
  <c r="IP73"/>
  <c r="IF73"/>
  <c r="IH73" s="1"/>
  <c r="II73" s="1"/>
  <c r="AG74" i="82" s="1"/>
  <c r="IE73" i="77"/>
  <c r="HU73"/>
  <c r="HT73"/>
  <c r="HJ73"/>
  <c r="HK73" s="1"/>
  <c r="HI73"/>
  <c r="GY73"/>
  <c r="GX73"/>
  <c r="GK73"/>
  <c r="GF73"/>
  <c r="FY73"/>
  <c r="FX73"/>
  <c r="FN73"/>
  <c r="FP73" s="1"/>
  <c r="FQ73" s="1"/>
  <c r="AB74" i="82" s="1"/>
  <c r="FM73" i="77"/>
  <c r="FC73"/>
  <c r="FB73"/>
  <c r="ER73"/>
  <c r="EQ73"/>
  <c r="EG73"/>
  <c r="EF73"/>
  <c r="DV73"/>
  <c r="DX73" s="1"/>
  <c r="DY73" s="1"/>
  <c r="X74" i="82" s="1"/>
  <c r="DU73" i="77"/>
  <c r="DK73"/>
  <c r="DJ73"/>
  <c r="CZ73"/>
  <c r="DB73" s="1"/>
  <c r="DC73" s="1"/>
  <c r="V74" i="82" s="1"/>
  <c r="CY73" i="77"/>
  <c r="CP73"/>
  <c r="CK73"/>
  <c r="CD73"/>
  <c r="CC73"/>
  <c r="BS73"/>
  <c r="BR73"/>
  <c r="BH73"/>
  <c r="BJ73" s="1"/>
  <c r="BK73" s="1"/>
  <c r="S74" i="82" s="1"/>
  <c r="BG73" i="77"/>
  <c r="AW73"/>
  <c r="AV73"/>
  <c r="AL73"/>
  <c r="AN73" s="1"/>
  <c r="AO73" s="1"/>
  <c r="Q74" i="82" s="1"/>
  <c r="AK73" i="77"/>
  <c r="AA73"/>
  <c r="Z73"/>
  <c r="S73"/>
  <c r="T73" s="1"/>
  <c r="O74" i="82" s="1"/>
  <c r="R73" i="77"/>
  <c r="M73"/>
  <c r="N73" s="1"/>
  <c r="N74" i="82" s="1"/>
  <c r="L73" i="77"/>
  <c r="PS72"/>
  <c r="PR72"/>
  <c r="OH72"/>
  <c r="OJ72" s="1"/>
  <c r="OK72" s="1"/>
  <c r="AT73" i="82" s="1"/>
  <c r="OG72" i="77"/>
  <c r="NW72"/>
  <c r="NV72"/>
  <c r="NL72"/>
  <c r="NN72" s="1"/>
  <c r="NO72" s="1"/>
  <c r="AR73" i="82" s="1"/>
  <c r="NK72" i="77"/>
  <c r="NA72"/>
  <c r="MZ72"/>
  <c r="MP72"/>
  <c r="MO72"/>
  <c r="ME72"/>
  <c r="MD72"/>
  <c r="LT72"/>
  <c r="LS72"/>
  <c r="LI72"/>
  <c r="LH72"/>
  <c r="KU72"/>
  <c r="KP72"/>
  <c r="KI72"/>
  <c r="KH72"/>
  <c r="JX72"/>
  <c r="JZ72" s="1"/>
  <c r="KA72" s="1"/>
  <c r="AK73" i="82" s="1"/>
  <c r="JW72" i="77"/>
  <c r="JM72"/>
  <c r="JL72"/>
  <c r="JB72"/>
  <c r="JD72" s="1"/>
  <c r="JE72" s="1"/>
  <c r="AI73" i="82" s="1"/>
  <c r="JA72" i="77"/>
  <c r="IQ72"/>
  <c r="IP72"/>
  <c r="IF72"/>
  <c r="IH72" s="1"/>
  <c r="II72" s="1"/>
  <c r="AG73" i="82" s="1"/>
  <c r="IE72" i="77"/>
  <c r="HU72"/>
  <c r="HT72"/>
  <c r="HJ72"/>
  <c r="HI72"/>
  <c r="GY72"/>
  <c r="GX72"/>
  <c r="GK72"/>
  <c r="GF72"/>
  <c r="FY72"/>
  <c r="FX72"/>
  <c r="FN72"/>
  <c r="FP72" s="1"/>
  <c r="FQ72" s="1"/>
  <c r="AB73" i="82" s="1"/>
  <c r="FM72" i="77"/>
  <c r="FC72"/>
  <c r="FB72"/>
  <c r="ER72"/>
  <c r="ET72" s="1"/>
  <c r="EU72" s="1"/>
  <c r="Z73" i="82" s="1"/>
  <c r="EQ72" i="77"/>
  <c r="EG72"/>
  <c r="EF72"/>
  <c r="DV72"/>
  <c r="DU72"/>
  <c r="DK72"/>
  <c r="DJ72"/>
  <c r="CZ72"/>
  <c r="DA72" s="1"/>
  <c r="CY72"/>
  <c r="CP72"/>
  <c r="CK72"/>
  <c r="CD72"/>
  <c r="CC72"/>
  <c r="BS72"/>
  <c r="BR72"/>
  <c r="BH72"/>
  <c r="BI72" s="1"/>
  <c r="BG72"/>
  <c r="AW72"/>
  <c r="AV72"/>
  <c r="AL72"/>
  <c r="AK72"/>
  <c r="AA72"/>
  <c r="Z72"/>
  <c r="S72"/>
  <c r="T72" s="1"/>
  <c r="O73" i="82" s="1"/>
  <c r="R72" i="77"/>
  <c r="M72"/>
  <c r="N72" s="1"/>
  <c r="N73" i="82" s="1"/>
  <c r="L72" i="77"/>
  <c r="PS71"/>
  <c r="PR71"/>
  <c r="OH71"/>
  <c r="OG71"/>
  <c r="NW71"/>
  <c r="NV71"/>
  <c r="NL71"/>
  <c r="NK71"/>
  <c r="NA71"/>
  <c r="MZ71"/>
  <c r="MP71"/>
  <c r="MR71" s="1"/>
  <c r="MS71" s="1"/>
  <c r="AP72" i="82" s="1"/>
  <c r="MO71" i="77"/>
  <c r="ME71"/>
  <c r="MD71"/>
  <c r="LT71"/>
  <c r="LV71" s="1"/>
  <c r="LW71" s="1"/>
  <c r="AN72" i="82" s="1"/>
  <c r="LS71" i="77"/>
  <c r="LI71"/>
  <c r="LH71"/>
  <c r="KU71"/>
  <c r="KP71"/>
  <c r="KI71"/>
  <c r="KH71"/>
  <c r="JX71"/>
  <c r="JY71" s="1"/>
  <c r="JW71"/>
  <c r="JM71"/>
  <c r="JL71"/>
  <c r="JB71"/>
  <c r="JD71" s="1"/>
  <c r="JE71" s="1"/>
  <c r="AI72" i="82" s="1"/>
  <c r="JA71" i="77"/>
  <c r="IQ71"/>
  <c r="IP71"/>
  <c r="IF71"/>
  <c r="IE71"/>
  <c r="HU71"/>
  <c r="HT71"/>
  <c r="HJ71"/>
  <c r="HL71" s="1"/>
  <c r="HM71" s="1"/>
  <c r="AE72" i="82" s="1"/>
  <c r="HI71" i="77"/>
  <c r="GY71"/>
  <c r="GX71"/>
  <c r="GK71"/>
  <c r="GF71"/>
  <c r="FY71"/>
  <c r="FX71"/>
  <c r="FN71"/>
  <c r="FM71"/>
  <c r="FC71"/>
  <c r="FB71"/>
  <c r="ER71"/>
  <c r="ET71" s="1"/>
  <c r="EU71" s="1"/>
  <c r="Z72" i="82" s="1"/>
  <c r="EQ71" i="77"/>
  <c r="EG71"/>
  <c r="EF71"/>
  <c r="DV71"/>
  <c r="DX71" s="1"/>
  <c r="DY71" s="1"/>
  <c r="X72" i="82" s="1"/>
  <c r="DU71" i="77"/>
  <c r="DK71"/>
  <c r="DJ71"/>
  <c r="CZ71"/>
  <c r="DA71" s="1"/>
  <c r="CY71"/>
  <c r="CP71"/>
  <c r="CK71"/>
  <c r="CD71"/>
  <c r="CE71" s="1"/>
  <c r="CC71"/>
  <c r="BS71"/>
  <c r="BT71" s="1"/>
  <c r="BR71"/>
  <c r="BH71"/>
  <c r="BI71" s="1"/>
  <c r="BG71"/>
  <c r="AW71"/>
  <c r="AV71"/>
  <c r="AL71"/>
  <c r="AN71" s="1"/>
  <c r="AO71" s="1"/>
  <c r="Q72" i="82" s="1"/>
  <c r="AK71" i="77"/>
  <c r="AA71"/>
  <c r="AC71" s="1"/>
  <c r="AD71" s="1"/>
  <c r="P72" i="82" s="1"/>
  <c r="Z71" i="77"/>
  <c r="S71"/>
  <c r="T71" s="1"/>
  <c r="O72" i="82" s="1"/>
  <c r="R71" i="77"/>
  <c r="M71"/>
  <c r="N71" s="1"/>
  <c r="N72" i="82" s="1"/>
  <c r="L71" i="77"/>
  <c r="PS70"/>
  <c r="PR70"/>
  <c r="OH70"/>
  <c r="OG70"/>
  <c r="NW70"/>
  <c r="NV70"/>
  <c r="NL70"/>
  <c r="NM70" s="1"/>
  <c r="NK70"/>
  <c r="NA70"/>
  <c r="NB70" s="1"/>
  <c r="MZ70"/>
  <c r="MP70"/>
  <c r="MO70"/>
  <c r="ME70"/>
  <c r="MF70" s="1"/>
  <c r="MD70"/>
  <c r="LT70"/>
  <c r="LU70" s="1"/>
  <c r="LS70"/>
  <c r="LI70"/>
  <c r="LH70"/>
  <c r="KU70"/>
  <c r="KP70"/>
  <c r="KI70"/>
  <c r="KH70"/>
  <c r="JX70"/>
  <c r="JY70" s="1"/>
  <c r="JW70"/>
  <c r="JM70"/>
  <c r="JL70"/>
  <c r="JB70"/>
  <c r="JC70" s="1"/>
  <c r="JA70"/>
  <c r="IQ70"/>
  <c r="IR70" s="1"/>
  <c r="IP70"/>
  <c r="IF70"/>
  <c r="IG70" s="1"/>
  <c r="IE70"/>
  <c r="HU70"/>
  <c r="HT70"/>
  <c r="HJ70"/>
  <c r="HI70"/>
  <c r="GY70"/>
  <c r="GZ70" s="1"/>
  <c r="GX70"/>
  <c r="GK70"/>
  <c r="GF70"/>
  <c r="FY70"/>
  <c r="FX70"/>
  <c r="FN70"/>
  <c r="FM70"/>
  <c r="FC70"/>
  <c r="FD70" s="1"/>
  <c r="FB70"/>
  <c r="ER70"/>
  <c r="ES70" s="1"/>
  <c r="EQ70"/>
  <c r="EG70"/>
  <c r="EH70" s="1"/>
  <c r="EF70"/>
  <c r="DV70"/>
  <c r="DU70"/>
  <c r="DK70"/>
  <c r="DL70" s="1"/>
  <c r="DJ70"/>
  <c r="CZ70"/>
  <c r="DA70" s="1"/>
  <c r="CY70"/>
  <c r="CP70"/>
  <c r="CK70"/>
  <c r="CD70"/>
  <c r="CE70" s="1"/>
  <c r="CC70"/>
  <c r="BS70"/>
  <c r="BR70"/>
  <c r="BH70"/>
  <c r="BJ70" s="1"/>
  <c r="BK70" s="1"/>
  <c r="S71" i="82" s="1"/>
  <c r="BG70" i="77"/>
  <c r="AW70"/>
  <c r="AV70"/>
  <c r="AL70"/>
  <c r="AN70" s="1"/>
  <c r="AO70" s="1"/>
  <c r="Q71" i="82" s="1"/>
  <c r="AK70" i="77"/>
  <c r="AA70"/>
  <c r="Z70"/>
  <c r="S70"/>
  <c r="T70" s="1"/>
  <c r="O71" i="82" s="1"/>
  <c r="R70" i="77"/>
  <c r="M70"/>
  <c r="N70" s="1"/>
  <c r="N71" i="82" s="1"/>
  <c r="L70" i="77"/>
  <c r="PS69"/>
  <c r="PR69"/>
  <c r="OH69"/>
  <c r="OJ69" s="1"/>
  <c r="OK69" s="1"/>
  <c r="AT70" i="82" s="1"/>
  <c r="OG69" i="77"/>
  <c r="NW69"/>
  <c r="NV69"/>
  <c r="NL69"/>
  <c r="NK69"/>
  <c r="NA69"/>
  <c r="MZ69"/>
  <c r="MP69"/>
  <c r="MR69" s="1"/>
  <c r="MS69" s="1"/>
  <c r="AP70" i="82" s="1"/>
  <c r="MO69" i="77"/>
  <c r="ME69"/>
  <c r="MD69"/>
  <c r="LT69"/>
  <c r="LS69"/>
  <c r="LI69"/>
  <c r="LH69"/>
  <c r="KU69"/>
  <c r="KP69"/>
  <c r="KI69"/>
  <c r="KH69"/>
  <c r="JX69"/>
  <c r="JZ69" s="1"/>
  <c r="KA69" s="1"/>
  <c r="AK70" i="82" s="1"/>
  <c r="JW69" i="77"/>
  <c r="JM69"/>
  <c r="JL69"/>
  <c r="JB69"/>
  <c r="JD69" s="1"/>
  <c r="JE69" s="1"/>
  <c r="AI70" i="82" s="1"/>
  <c r="JA69" i="77"/>
  <c r="IQ69"/>
  <c r="IP69"/>
  <c r="IF69"/>
  <c r="IH69" s="1"/>
  <c r="II69" s="1"/>
  <c r="AG70" i="82" s="1"/>
  <c r="IE69" i="77"/>
  <c r="HU69"/>
  <c r="HV69" s="1"/>
  <c r="HT69"/>
  <c r="HJ69"/>
  <c r="HL69" s="1"/>
  <c r="HM69" s="1"/>
  <c r="AE70" i="82" s="1"/>
  <c r="HI69" i="77"/>
  <c r="GY69"/>
  <c r="GX69"/>
  <c r="GK69"/>
  <c r="GF69"/>
  <c r="FY69"/>
  <c r="FX69"/>
  <c r="FN69"/>
  <c r="FM69"/>
  <c r="FC69"/>
  <c r="FD69" s="1"/>
  <c r="FB69"/>
  <c r="ER69"/>
  <c r="ET69" s="1"/>
  <c r="EU69" s="1"/>
  <c r="Z70" i="82" s="1"/>
  <c r="EQ69" i="77"/>
  <c r="EG69"/>
  <c r="EF69"/>
  <c r="DV69"/>
  <c r="DX69" s="1"/>
  <c r="DY69" s="1"/>
  <c r="X70" i="82" s="1"/>
  <c r="DU69" i="77"/>
  <c r="DK69"/>
  <c r="DL69" s="1"/>
  <c r="DJ69"/>
  <c r="CZ69"/>
  <c r="DB69" s="1"/>
  <c r="DC69" s="1"/>
  <c r="V70" i="82" s="1"/>
  <c r="CY69" i="77"/>
  <c r="CP69"/>
  <c r="CK69"/>
  <c r="CD69"/>
  <c r="CE69" s="1"/>
  <c r="CC69"/>
  <c r="BS69"/>
  <c r="BT69" s="1"/>
  <c r="BR69"/>
  <c r="BH69"/>
  <c r="BJ69" s="1"/>
  <c r="BK69" s="1"/>
  <c r="S70" i="82" s="1"/>
  <c r="BG69" i="77"/>
  <c r="AW69"/>
  <c r="AX69" s="1"/>
  <c r="AV69"/>
  <c r="AL69"/>
  <c r="AM69" s="1"/>
  <c r="AK69"/>
  <c r="AA69"/>
  <c r="Z69"/>
  <c r="S69"/>
  <c r="T69" s="1"/>
  <c r="O70" i="82" s="1"/>
  <c r="R69" i="77"/>
  <c r="M69"/>
  <c r="N69" s="1"/>
  <c r="N70" i="82" s="1"/>
  <c r="L69" i="77"/>
  <c r="PS68"/>
  <c r="PR68"/>
  <c r="OH68"/>
  <c r="OI68" s="1"/>
  <c r="OG68"/>
  <c r="NW68"/>
  <c r="NX68" s="1"/>
  <c r="NV68"/>
  <c r="NL68"/>
  <c r="NK68"/>
  <c r="NA68"/>
  <c r="NB68" s="1"/>
  <c r="MZ68"/>
  <c r="MP68"/>
  <c r="MR68" s="1"/>
  <c r="MS68" s="1"/>
  <c r="AP69" i="82" s="1"/>
  <c r="MO68" i="77"/>
  <c r="ME68"/>
  <c r="MD68"/>
  <c r="LT68"/>
  <c r="LU68" s="1"/>
  <c r="LS68"/>
  <c r="LI68"/>
  <c r="LH68"/>
  <c r="KU68"/>
  <c r="KP68"/>
  <c r="KI68"/>
  <c r="KJ68" s="1"/>
  <c r="KH68"/>
  <c r="JX68"/>
  <c r="JY68" s="1"/>
  <c r="JW68"/>
  <c r="JM68"/>
  <c r="JN68" s="1"/>
  <c r="JL68"/>
  <c r="JB68"/>
  <c r="JA68"/>
  <c r="IQ68"/>
  <c r="IP68"/>
  <c r="IF68"/>
  <c r="IH68" s="1"/>
  <c r="II68" s="1"/>
  <c r="AG69" i="82" s="1"/>
  <c r="IE68" i="77"/>
  <c r="HU68"/>
  <c r="HV68" s="1"/>
  <c r="HT68"/>
  <c r="HJ68"/>
  <c r="HK68" s="1"/>
  <c r="HI68"/>
  <c r="GY68"/>
  <c r="GZ68" s="1"/>
  <c r="GX68"/>
  <c r="GK68"/>
  <c r="GF68"/>
  <c r="FY68"/>
  <c r="FZ68" s="1"/>
  <c r="FX68"/>
  <c r="FN68"/>
  <c r="FO68" s="1"/>
  <c r="FM68"/>
  <c r="FC68"/>
  <c r="FD68" s="1"/>
  <c r="FB68"/>
  <c r="ER68"/>
  <c r="EQ68"/>
  <c r="EG68"/>
  <c r="EH68" s="1"/>
  <c r="EF68"/>
  <c r="DV68"/>
  <c r="DX68" s="1"/>
  <c r="DY68" s="1"/>
  <c r="X69" i="82" s="1"/>
  <c r="DU68" i="77"/>
  <c r="DK68"/>
  <c r="DL68" s="1"/>
  <c r="DJ68"/>
  <c r="CZ68"/>
  <c r="DA68" s="1"/>
  <c r="CY68"/>
  <c r="CP68"/>
  <c r="CK68"/>
  <c r="CD68"/>
  <c r="CF68" s="1"/>
  <c r="CG68" s="1"/>
  <c r="U69" i="82" s="1"/>
  <c r="CC68" i="77"/>
  <c r="BS68"/>
  <c r="BT68" s="1"/>
  <c r="BR68"/>
  <c r="BH68"/>
  <c r="BJ68" s="1"/>
  <c r="BK68" s="1"/>
  <c r="S69" i="82" s="1"/>
  <c r="BG68" i="77"/>
  <c r="AW68"/>
  <c r="AV68"/>
  <c r="AL68"/>
  <c r="AK68"/>
  <c r="AA68"/>
  <c r="AC68" s="1"/>
  <c r="AD68" s="1"/>
  <c r="P69" i="82" s="1"/>
  <c r="Z68" i="77"/>
  <c r="S68"/>
  <c r="T68" s="1"/>
  <c r="O69" i="82" s="1"/>
  <c r="R68" i="77"/>
  <c r="M68"/>
  <c r="N68" s="1"/>
  <c r="N69" i="82" s="1"/>
  <c r="L68" i="77"/>
  <c r="PS67"/>
  <c r="PR67"/>
  <c r="OH67"/>
  <c r="OI67" s="1"/>
  <c r="OG67"/>
  <c r="NW67"/>
  <c r="NV67"/>
  <c r="NL67"/>
  <c r="NM67" s="1"/>
  <c r="NK67"/>
  <c r="NA67"/>
  <c r="NC67" s="1"/>
  <c r="ND67" s="1"/>
  <c r="AQ68" i="82" s="1"/>
  <c r="MZ67" i="77"/>
  <c r="MP67"/>
  <c r="MQ67" s="1"/>
  <c r="MO67"/>
  <c r="ME67"/>
  <c r="MD67"/>
  <c r="LT67"/>
  <c r="LU67" s="1"/>
  <c r="LS67"/>
  <c r="LI67"/>
  <c r="LH67"/>
  <c r="KU67"/>
  <c r="KP67"/>
  <c r="KI67"/>
  <c r="KJ67" s="1"/>
  <c r="KH67"/>
  <c r="JX67"/>
  <c r="JY67" s="1"/>
  <c r="JW67"/>
  <c r="JM67"/>
  <c r="JO67" s="1"/>
  <c r="JP67" s="1"/>
  <c r="AJ68" i="82" s="1"/>
  <c r="JL67" i="77"/>
  <c r="JB67"/>
  <c r="JC67" s="1"/>
  <c r="JA67"/>
  <c r="IQ67"/>
  <c r="IS67" s="1"/>
  <c r="IT67" s="1"/>
  <c r="AH68" i="82" s="1"/>
  <c r="IP67" i="77"/>
  <c r="IF67"/>
  <c r="IG67" s="1"/>
  <c r="IE67"/>
  <c r="HU67"/>
  <c r="HW67" s="1"/>
  <c r="HX67" s="1"/>
  <c r="AF68" i="82" s="1"/>
  <c r="HT67" i="77"/>
  <c r="HJ67"/>
  <c r="HK67" s="1"/>
  <c r="HI67"/>
  <c r="GY67"/>
  <c r="HA67" s="1"/>
  <c r="HB67" s="1"/>
  <c r="AD68" i="82" s="1"/>
  <c r="GX67" i="77"/>
  <c r="GK67"/>
  <c r="GF67"/>
  <c r="FY67"/>
  <c r="GA67" s="1"/>
  <c r="GB67" s="1"/>
  <c r="AC68" i="82" s="1"/>
  <c r="FX67" i="77"/>
  <c r="FN67"/>
  <c r="FM67"/>
  <c r="FC67"/>
  <c r="FB67"/>
  <c r="ER67"/>
  <c r="EQ67"/>
  <c r="EG67"/>
  <c r="EI67" s="1"/>
  <c r="EJ67" s="1"/>
  <c r="Y68" i="82" s="1"/>
  <c r="EF67" i="77"/>
  <c r="DV67"/>
  <c r="DU67"/>
  <c r="DK67"/>
  <c r="DM67" s="1"/>
  <c r="DN67" s="1"/>
  <c r="W68" i="82" s="1"/>
  <c r="DJ67" i="77"/>
  <c r="CZ67"/>
  <c r="CY67"/>
  <c r="CP67"/>
  <c r="CK67"/>
  <c r="CD67"/>
  <c r="CF67" s="1"/>
  <c r="CG67" s="1"/>
  <c r="U68" i="82" s="1"/>
  <c r="CC67" i="77"/>
  <c r="BS67"/>
  <c r="BU67" s="1"/>
  <c r="BV67" s="1"/>
  <c r="T68" i="82" s="1"/>
  <c r="BR67" i="77"/>
  <c r="BH67"/>
  <c r="BJ67" s="1"/>
  <c r="BK67" s="1"/>
  <c r="S68" i="82" s="1"/>
  <c r="BG67" i="77"/>
  <c r="AW67"/>
  <c r="AV67"/>
  <c r="AL67"/>
  <c r="AN67" s="1"/>
  <c r="AO67" s="1"/>
  <c r="Q68" i="82" s="1"/>
  <c r="AK67" i="77"/>
  <c r="AA67"/>
  <c r="Z67"/>
  <c r="S67"/>
  <c r="T67" s="1"/>
  <c r="O68" i="82" s="1"/>
  <c r="R67" i="77"/>
  <c r="M67"/>
  <c r="N67" s="1"/>
  <c r="N68" i="82" s="1"/>
  <c r="L67" i="77"/>
  <c r="NA36" i="78"/>
  <c r="MZ36"/>
  <c r="MP36"/>
  <c r="MQ36" s="1"/>
  <c r="MO36"/>
  <c r="ME36"/>
  <c r="MD36"/>
  <c r="LT36"/>
  <c r="LS36"/>
  <c r="LI36"/>
  <c r="LH36"/>
  <c r="KU36"/>
  <c r="KP36"/>
  <c r="KI36"/>
  <c r="KK36" s="1"/>
  <c r="KL36" s="1"/>
  <c r="AL37" i="83" s="1"/>
  <c r="KH36" i="78"/>
  <c r="JX36"/>
  <c r="JW36"/>
  <c r="JM36"/>
  <c r="JL36"/>
  <c r="JB36"/>
  <c r="JA36"/>
  <c r="IQ36"/>
  <c r="IP36"/>
  <c r="IF36"/>
  <c r="IE36"/>
  <c r="HU36"/>
  <c r="HW36" s="1"/>
  <c r="HX36" s="1"/>
  <c r="AF37" i="83" s="1"/>
  <c r="HT36" i="78"/>
  <c r="HJ36"/>
  <c r="HI36"/>
  <c r="GY36"/>
  <c r="GZ36" s="1"/>
  <c r="GX36"/>
  <c r="GK36"/>
  <c r="GF36"/>
  <c r="FY36"/>
  <c r="FX36"/>
  <c r="FN36"/>
  <c r="FM36"/>
  <c r="FC36"/>
  <c r="FB36"/>
  <c r="ER36"/>
  <c r="EQ36"/>
  <c r="EG36"/>
  <c r="EH36" s="1"/>
  <c r="EF36"/>
  <c r="DV36"/>
  <c r="DU36"/>
  <c r="DK36"/>
  <c r="DJ36"/>
  <c r="CZ36"/>
  <c r="CY36"/>
  <c r="CP36"/>
  <c r="CK36"/>
  <c r="CD36"/>
  <c r="CC36"/>
  <c r="BS36"/>
  <c r="BU36" s="1"/>
  <c r="BV36" s="1"/>
  <c r="T37" i="83" s="1"/>
  <c r="BR36" i="78"/>
  <c r="BH36"/>
  <c r="BG36"/>
  <c r="AW36"/>
  <c r="AV36"/>
  <c r="AL36"/>
  <c r="AK36"/>
  <c r="AA36"/>
  <c r="AC36" s="1"/>
  <c r="AD36" s="1"/>
  <c r="P37" i="83" s="1"/>
  <c r="Z36" i="78"/>
  <c r="S36"/>
  <c r="T36" s="1"/>
  <c r="O37" i="83" s="1"/>
  <c r="R36" i="78"/>
  <c r="M36"/>
  <c r="N36" s="1"/>
  <c r="N37" i="83" s="1"/>
  <c r="L36" i="78"/>
  <c r="NA35"/>
  <c r="MZ35"/>
  <c r="MP35"/>
  <c r="MO35"/>
  <c r="ME35"/>
  <c r="MD35"/>
  <c r="LT35"/>
  <c r="LV35" s="1"/>
  <c r="LW35" s="1"/>
  <c r="AN36" i="83" s="1"/>
  <c r="LS35" i="78"/>
  <c r="LI35"/>
  <c r="LH35"/>
  <c r="KU35"/>
  <c r="KP35"/>
  <c r="KI35"/>
  <c r="KH35"/>
  <c r="JX35"/>
  <c r="JW35"/>
  <c r="JM35"/>
  <c r="JO35" s="1"/>
  <c r="JP35" s="1"/>
  <c r="AJ36" i="83" s="1"/>
  <c r="JL35" i="78"/>
  <c r="JB35"/>
  <c r="JA35"/>
  <c r="IQ35"/>
  <c r="IP35"/>
  <c r="IF35"/>
  <c r="IE35"/>
  <c r="HU35"/>
  <c r="HV35" s="1"/>
  <c r="HT35"/>
  <c r="HJ35"/>
  <c r="HI35"/>
  <c r="GY35"/>
  <c r="GX35"/>
  <c r="GK35"/>
  <c r="GF35"/>
  <c r="FY35"/>
  <c r="FX35"/>
  <c r="FN35"/>
  <c r="FM35"/>
  <c r="FC35"/>
  <c r="FB35"/>
  <c r="ER35"/>
  <c r="EQ35"/>
  <c r="EG35"/>
  <c r="EH35" s="1"/>
  <c r="EF35"/>
  <c r="DV35"/>
  <c r="DU35"/>
  <c r="DK35"/>
  <c r="DJ35"/>
  <c r="CZ35"/>
  <c r="CY35"/>
  <c r="CP35"/>
  <c r="CK35"/>
  <c r="CD35"/>
  <c r="CC35"/>
  <c r="BS35"/>
  <c r="BU35" s="1"/>
  <c r="BV35" s="1"/>
  <c r="T36" i="83" s="1"/>
  <c r="BR35" i="78"/>
  <c r="BH35"/>
  <c r="BG35"/>
  <c r="AW35"/>
  <c r="AV35"/>
  <c r="AL35"/>
  <c r="AK35"/>
  <c r="AA35"/>
  <c r="AC35" s="1"/>
  <c r="AD35" s="1"/>
  <c r="P36" i="83" s="1"/>
  <c r="Z35" i="78"/>
  <c r="S35"/>
  <c r="T35" s="1"/>
  <c r="O36" i="83" s="1"/>
  <c r="R35" i="78"/>
  <c r="M35"/>
  <c r="N35" s="1"/>
  <c r="N36" i="83" s="1"/>
  <c r="L35" i="78"/>
  <c r="NA34"/>
  <c r="MZ34"/>
  <c r="MP34"/>
  <c r="MO34"/>
  <c r="ME34"/>
  <c r="MD34"/>
  <c r="LT34"/>
  <c r="LV34" s="1"/>
  <c r="LW34" s="1"/>
  <c r="AN35" i="83" s="1"/>
  <c r="LS34" i="78"/>
  <c r="LI34"/>
  <c r="LH34"/>
  <c r="KU34"/>
  <c r="KP34"/>
  <c r="KI34"/>
  <c r="KH34"/>
  <c r="JX34"/>
  <c r="JW34"/>
  <c r="JM34"/>
  <c r="JO34" s="1"/>
  <c r="JP34" s="1"/>
  <c r="AJ35" i="83" s="1"/>
  <c r="JL34" i="78"/>
  <c r="JB34"/>
  <c r="JA34"/>
  <c r="IQ34"/>
  <c r="IP34"/>
  <c r="IF34"/>
  <c r="IE34"/>
  <c r="HU34"/>
  <c r="HV34" s="1"/>
  <c r="HT34"/>
  <c r="HJ34"/>
  <c r="HI34"/>
  <c r="GY34"/>
  <c r="GX34"/>
  <c r="GK34"/>
  <c r="GF34"/>
  <c r="FY34"/>
  <c r="FX34"/>
  <c r="FN34"/>
  <c r="FM34"/>
  <c r="FC34"/>
  <c r="FE34" s="1"/>
  <c r="FF34" s="1"/>
  <c r="AA35" i="83" s="1"/>
  <c r="FB34" i="78"/>
  <c r="ER34"/>
  <c r="EQ34"/>
  <c r="EG34"/>
  <c r="EF34"/>
  <c r="DV34"/>
  <c r="DU34"/>
  <c r="DK34"/>
  <c r="DM34" s="1"/>
  <c r="DN34" s="1"/>
  <c r="W35" i="83" s="1"/>
  <c r="DJ34" i="78"/>
  <c r="CZ34"/>
  <c r="CY34"/>
  <c r="CP34"/>
  <c r="CK34"/>
  <c r="CD34"/>
  <c r="CC34"/>
  <c r="BS34"/>
  <c r="BR34"/>
  <c r="BH34"/>
  <c r="BG34"/>
  <c r="AW34"/>
  <c r="AV34"/>
  <c r="AL34"/>
  <c r="AK34"/>
  <c r="AA34"/>
  <c r="AB34" s="1"/>
  <c r="Z34"/>
  <c r="S34"/>
  <c r="T34" s="1"/>
  <c r="O35" i="83" s="1"/>
  <c r="R34" i="78"/>
  <c r="M34"/>
  <c r="N34" s="1"/>
  <c r="N35" i="83" s="1"/>
  <c r="L34" i="78"/>
  <c r="NA33"/>
  <c r="MZ33"/>
  <c r="MP33"/>
  <c r="MR33" s="1"/>
  <c r="MS33" s="1"/>
  <c r="AP34" i="83" s="1"/>
  <c r="MO33" i="78"/>
  <c r="ME33"/>
  <c r="MD33"/>
  <c r="LT33"/>
  <c r="LS33"/>
  <c r="LI33"/>
  <c r="LH33"/>
  <c r="KU33"/>
  <c r="KP33"/>
  <c r="KI33"/>
  <c r="KK33" s="1"/>
  <c r="KL33" s="1"/>
  <c r="AL34" i="83" s="1"/>
  <c r="KH33" i="78"/>
  <c r="JX33"/>
  <c r="JW33"/>
  <c r="JM33"/>
  <c r="JL33"/>
  <c r="JB33"/>
  <c r="JA33"/>
  <c r="IQ33"/>
  <c r="IP33"/>
  <c r="IF33"/>
  <c r="IE33"/>
  <c r="HU33"/>
  <c r="HV33" s="1"/>
  <c r="HT33"/>
  <c r="HJ33"/>
  <c r="HI33"/>
  <c r="GY33"/>
  <c r="HA33" s="1"/>
  <c r="HB33" s="1"/>
  <c r="AD34" i="83" s="1"/>
  <c r="GX33" i="78"/>
  <c r="GK33"/>
  <c r="GF33"/>
  <c r="FY33"/>
  <c r="FX33"/>
  <c r="FN33"/>
  <c r="FM33"/>
  <c r="FC33"/>
  <c r="FE33" s="1"/>
  <c r="FF33" s="1"/>
  <c r="AA34" i="83" s="1"/>
  <c r="FB33" i="78"/>
  <c r="ER33"/>
  <c r="EQ33"/>
  <c r="EG33"/>
  <c r="EF33"/>
  <c r="DV33"/>
  <c r="DU33"/>
  <c r="DK33"/>
  <c r="DM33" s="1"/>
  <c r="DN33" s="1"/>
  <c r="W34" i="83" s="1"/>
  <c r="DJ33" i="78"/>
  <c r="CZ33"/>
  <c r="CY33"/>
  <c r="CP33"/>
  <c r="CK33"/>
  <c r="CD33"/>
  <c r="CC33"/>
  <c r="BS33"/>
  <c r="BR33"/>
  <c r="BH33"/>
  <c r="BG33"/>
  <c r="AW33"/>
  <c r="AV33"/>
  <c r="AL33"/>
  <c r="AK33"/>
  <c r="AA33"/>
  <c r="AC33" s="1"/>
  <c r="AD33" s="1"/>
  <c r="P34" i="83" s="1"/>
  <c r="Z33" i="78"/>
  <c r="S33"/>
  <c r="T33" s="1"/>
  <c r="O34" i="83" s="1"/>
  <c r="R33" i="78"/>
  <c r="M33"/>
  <c r="N33" s="1"/>
  <c r="N34" i="83" s="1"/>
  <c r="L33" i="78"/>
  <c r="NA32"/>
  <c r="MZ32"/>
  <c r="MP32"/>
  <c r="MR32" s="1"/>
  <c r="MS32" s="1"/>
  <c r="AP33" i="83" s="1"/>
  <c r="MO32" i="78"/>
  <c r="ME32"/>
  <c r="MD32"/>
  <c r="LT32"/>
  <c r="LS32"/>
  <c r="LI32"/>
  <c r="LH32"/>
  <c r="KU32"/>
  <c r="KP32"/>
  <c r="KI32"/>
  <c r="KJ32" s="1"/>
  <c r="KH32"/>
  <c r="JX32"/>
  <c r="JW32"/>
  <c r="JM32"/>
  <c r="JL32"/>
  <c r="JB32"/>
  <c r="JA32"/>
  <c r="IQ32"/>
  <c r="IP32"/>
  <c r="IF32"/>
  <c r="IE32"/>
  <c r="HU32"/>
  <c r="HT32"/>
  <c r="HJ32"/>
  <c r="HI32"/>
  <c r="GY32"/>
  <c r="HA32" s="1"/>
  <c r="HB32" s="1"/>
  <c r="AD33" i="83" s="1"/>
  <c r="GX32" i="78"/>
  <c r="GK32"/>
  <c r="GF32"/>
  <c r="FY32"/>
  <c r="FX32"/>
  <c r="FN32"/>
  <c r="FM32"/>
  <c r="FC32"/>
  <c r="FB32"/>
  <c r="ER32"/>
  <c r="EQ32"/>
  <c r="EG32"/>
  <c r="EI32" s="1"/>
  <c r="EJ32" s="1"/>
  <c r="Y33" i="83" s="1"/>
  <c r="EF32" i="78"/>
  <c r="DV32"/>
  <c r="DU32"/>
  <c r="DK32"/>
  <c r="DM32" s="1"/>
  <c r="DN32" s="1"/>
  <c r="W33" i="83" s="1"/>
  <c r="DJ32" i="78"/>
  <c r="CZ32"/>
  <c r="CY32"/>
  <c r="CP32"/>
  <c r="CK32"/>
  <c r="CD32"/>
  <c r="CC32"/>
  <c r="BS32"/>
  <c r="BU32" s="1"/>
  <c r="BV32" s="1"/>
  <c r="T33" i="83" s="1"/>
  <c r="BR32" i="78"/>
  <c r="BH32"/>
  <c r="BG32"/>
  <c r="AW32"/>
  <c r="AV32"/>
  <c r="AL32"/>
  <c r="AK32"/>
  <c r="AA32"/>
  <c r="AB32" s="1"/>
  <c r="Z32"/>
  <c r="S32"/>
  <c r="T32" s="1"/>
  <c r="O33" i="83" s="1"/>
  <c r="R32" i="78"/>
  <c r="M32"/>
  <c r="N32" s="1"/>
  <c r="N33" i="83" s="1"/>
  <c r="L32" i="78"/>
  <c r="NA31"/>
  <c r="MZ31"/>
  <c r="MP31"/>
  <c r="MR31" s="1"/>
  <c r="MS31" s="1"/>
  <c r="AP32" i="83" s="1"/>
  <c r="MO31" i="78"/>
  <c r="ME31"/>
  <c r="MD31"/>
  <c r="LT31"/>
  <c r="LV31" s="1"/>
  <c r="LW31" s="1"/>
  <c r="AN32" i="83" s="1"/>
  <c r="LS31" i="78"/>
  <c r="LI31"/>
  <c r="LH31"/>
  <c r="KU31"/>
  <c r="KP31"/>
  <c r="KI31"/>
  <c r="KJ31" s="1"/>
  <c r="KH31"/>
  <c r="JX31"/>
  <c r="JW31"/>
  <c r="JM31"/>
  <c r="JL31"/>
  <c r="JB31"/>
  <c r="JA31"/>
  <c r="IQ31"/>
  <c r="IP31"/>
  <c r="IF31"/>
  <c r="IE31"/>
  <c r="HU31"/>
  <c r="HW31" s="1"/>
  <c r="HX31" s="1"/>
  <c r="AF32" i="83" s="1"/>
  <c r="HT31" i="78"/>
  <c r="HJ31"/>
  <c r="HI31"/>
  <c r="GY31"/>
  <c r="HA31" s="1"/>
  <c r="HB31" s="1"/>
  <c r="AD32" i="83" s="1"/>
  <c r="GX31" i="78"/>
  <c r="GK31"/>
  <c r="GF31"/>
  <c r="FY31"/>
  <c r="GA31" s="1"/>
  <c r="GB31" s="1"/>
  <c r="AC32" i="83" s="1"/>
  <c r="FX31" i="78"/>
  <c r="FN31"/>
  <c r="FM31"/>
  <c r="FC31"/>
  <c r="FB31"/>
  <c r="ER31"/>
  <c r="EQ31"/>
  <c r="EG31"/>
  <c r="EF31"/>
  <c r="DV31"/>
  <c r="DU31"/>
  <c r="DK31"/>
  <c r="DL31" s="1"/>
  <c r="DJ31"/>
  <c r="CZ31"/>
  <c r="CY31"/>
  <c r="CP31"/>
  <c r="CK31"/>
  <c r="CD31"/>
  <c r="CC31"/>
  <c r="BS31"/>
  <c r="BR31"/>
  <c r="BH31"/>
  <c r="BG31"/>
  <c r="AW31"/>
  <c r="AV31"/>
  <c r="AL31"/>
  <c r="AK31"/>
  <c r="AA31"/>
  <c r="AC31" s="1"/>
  <c r="AD31" s="1"/>
  <c r="P32" i="83" s="1"/>
  <c r="Z31" i="78"/>
  <c r="S31"/>
  <c r="T31" s="1"/>
  <c r="O32" i="83" s="1"/>
  <c r="R31" i="78"/>
  <c r="M31"/>
  <c r="N31" s="1"/>
  <c r="N32" i="83" s="1"/>
  <c r="L31" i="78"/>
  <c r="NA30"/>
  <c r="MZ30"/>
  <c r="MP30"/>
  <c r="MR30" s="1"/>
  <c r="MS30" s="1"/>
  <c r="AP31" i="83" s="1"/>
  <c r="MO30" i="78"/>
  <c r="ME30"/>
  <c r="MD30"/>
  <c r="LT30"/>
  <c r="LS30"/>
  <c r="LI30"/>
  <c r="LH30"/>
  <c r="KU30"/>
  <c r="KP30"/>
  <c r="KI30"/>
  <c r="KJ30" s="1"/>
  <c r="KH30"/>
  <c r="JX30"/>
  <c r="JW30"/>
  <c r="JM30"/>
  <c r="JN30" s="1"/>
  <c r="JL30"/>
  <c r="JB30"/>
  <c r="JA30"/>
  <c r="IQ30"/>
  <c r="IR30" s="1"/>
  <c r="IP30"/>
  <c r="IF30"/>
  <c r="IE30"/>
  <c r="HU30"/>
  <c r="HT30"/>
  <c r="HJ30"/>
  <c r="HK30" s="1"/>
  <c r="HI30"/>
  <c r="GY30"/>
  <c r="HA30" s="1"/>
  <c r="HB30" s="1"/>
  <c r="AD31" i="83" s="1"/>
  <c r="GX30" i="78"/>
  <c r="GK30"/>
  <c r="GF30"/>
  <c r="FY30"/>
  <c r="FZ30" s="1"/>
  <c r="FX30"/>
  <c r="FN30"/>
  <c r="FO30" s="1"/>
  <c r="FM30"/>
  <c r="FC30"/>
  <c r="FD30" s="1"/>
  <c r="FB30"/>
  <c r="ER30"/>
  <c r="ES30" s="1"/>
  <c r="EQ30"/>
  <c r="EG30"/>
  <c r="EH30" s="1"/>
  <c r="EF30"/>
  <c r="DV30"/>
  <c r="DW30" s="1"/>
  <c r="DU30"/>
  <c r="DK30"/>
  <c r="DL30" s="1"/>
  <c r="DJ30"/>
  <c r="CZ30"/>
  <c r="CY30"/>
  <c r="CP30"/>
  <c r="CK30"/>
  <c r="CD30"/>
  <c r="CC30"/>
  <c r="BS30"/>
  <c r="BR30"/>
  <c r="BH30"/>
  <c r="BG30"/>
  <c r="AW30"/>
  <c r="AV30"/>
  <c r="AL30"/>
  <c r="AK30"/>
  <c r="AA30"/>
  <c r="Z30"/>
  <c r="S30"/>
  <c r="T30" s="1"/>
  <c r="O31" i="83" s="1"/>
  <c r="R30" i="78"/>
  <c r="M30"/>
  <c r="N30" s="1"/>
  <c r="N31" i="83" s="1"/>
  <c r="L30" i="78"/>
  <c r="PS66" i="77"/>
  <c r="PR66"/>
  <c r="NW66"/>
  <c r="NX66" s="1"/>
  <c r="NV66"/>
  <c r="NL66"/>
  <c r="NK66"/>
  <c r="ME66"/>
  <c r="MD66"/>
  <c r="LT66"/>
  <c r="LS66"/>
  <c r="LI66"/>
  <c r="LH66"/>
  <c r="KU66"/>
  <c r="KP66"/>
  <c r="KI66"/>
  <c r="KJ66" s="1"/>
  <c r="KH66"/>
  <c r="JX66"/>
  <c r="JW66"/>
  <c r="JM66"/>
  <c r="JN66" s="1"/>
  <c r="JL66"/>
  <c r="JB66"/>
  <c r="JA66"/>
  <c r="IQ66"/>
  <c r="IR66" s="1"/>
  <c r="IP66"/>
  <c r="IF66"/>
  <c r="IE66"/>
  <c r="HU66"/>
  <c r="HT66"/>
  <c r="HJ66"/>
  <c r="HI66"/>
  <c r="GY66"/>
  <c r="GZ66" s="1"/>
  <c r="GX66"/>
  <c r="GK66"/>
  <c r="GF66"/>
  <c r="FY66"/>
  <c r="FZ66" s="1"/>
  <c r="FX66"/>
  <c r="FN66"/>
  <c r="FM66"/>
  <c r="FE66"/>
  <c r="FF66" s="1"/>
  <c r="AA67" i="82" s="1"/>
  <c r="FD66" i="77"/>
  <c r="ER66"/>
  <c r="EQ66"/>
  <c r="EG66"/>
  <c r="EF66"/>
  <c r="DV66"/>
  <c r="DW66" s="1"/>
  <c r="DU66"/>
  <c r="DK66"/>
  <c r="DJ66"/>
  <c r="CZ66"/>
  <c r="DA66" s="1"/>
  <c r="CY66"/>
  <c r="CP66"/>
  <c r="CK66"/>
  <c r="CD66"/>
  <c r="CC66"/>
  <c r="BS66"/>
  <c r="BU66" s="1"/>
  <c r="BV66" s="1"/>
  <c r="T67" i="82" s="1"/>
  <c r="BR66" i="77"/>
  <c r="BH66"/>
  <c r="BI66" s="1"/>
  <c r="BG66"/>
  <c r="AW66"/>
  <c r="AV66"/>
  <c r="AL66"/>
  <c r="AM66" s="1"/>
  <c r="AK66"/>
  <c r="AA66"/>
  <c r="AB66" s="1"/>
  <c r="Z66"/>
  <c r="S66"/>
  <c r="T66" s="1"/>
  <c r="O67" i="82" s="1"/>
  <c r="R66" i="77"/>
  <c r="M66"/>
  <c r="N66" s="1"/>
  <c r="N67" i="82" s="1"/>
  <c r="L66" i="77"/>
  <c r="PS65"/>
  <c r="PR65"/>
  <c r="NW65"/>
  <c r="NX65" s="1"/>
  <c r="NV65"/>
  <c r="NL65"/>
  <c r="NN65" s="1"/>
  <c r="NO65" s="1"/>
  <c r="AR66" i="82" s="1"/>
  <c r="NK65" i="77"/>
  <c r="NA65"/>
  <c r="NB65" s="1"/>
  <c r="MZ65"/>
  <c r="MP65"/>
  <c r="MO65"/>
  <c r="ME65"/>
  <c r="MF65" s="1"/>
  <c r="MD65"/>
  <c r="LT65"/>
  <c r="LV65" s="1"/>
  <c r="LW65" s="1"/>
  <c r="AN66" i="82" s="1"/>
  <c r="LS65" i="77"/>
  <c r="LI65"/>
  <c r="LH65"/>
  <c r="KU65"/>
  <c r="KP65"/>
  <c r="KI65"/>
  <c r="KJ65" s="1"/>
  <c r="KH65"/>
  <c r="JX65"/>
  <c r="JZ65" s="1"/>
  <c r="KA65" s="1"/>
  <c r="AK66" i="82" s="1"/>
  <c r="JW65" i="77"/>
  <c r="JM65"/>
  <c r="JN65" s="1"/>
  <c r="JL65"/>
  <c r="JB65"/>
  <c r="JD65" s="1"/>
  <c r="JE65" s="1"/>
  <c r="AI66" i="82" s="1"/>
  <c r="JA65" i="77"/>
  <c r="IQ65"/>
  <c r="IR65" s="1"/>
  <c r="IP65"/>
  <c r="IF65"/>
  <c r="IH65" s="1"/>
  <c r="II65" s="1"/>
  <c r="AG66" i="82" s="1"/>
  <c r="IE65" i="77"/>
  <c r="HU65"/>
  <c r="HV65" s="1"/>
  <c r="HT65"/>
  <c r="HJ65"/>
  <c r="HL65" s="1"/>
  <c r="HM65" s="1"/>
  <c r="AE66" i="82" s="1"/>
  <c r="HI65" i="77"/>
  <c r="GY65"/>
  <c r="GZ65" s="1"/>
  <c r="GX65"/>
  <c r="GK65"/>
  <c r="GF65"/>
  <c r="FY65"/>
  <c r="FZ65" s="1"/>
  <c r="FX65"/>
  <c r="FN65"/>
  <c r="FP65" s="1"/>
  <c r="FQ65" s="1"/>
  <c r="AB66" i="82" s="1"/>
  <c r="FM65" i="77"/>
  <c r="FC65"/>
  <c r="FD65" s="1"/>
  <c r="FB65"/>
  <c r="ER65"/>
  <c r="ET65" s="1"/>
  <c r="EU65" s="1"/>
  <c r="Z66" i="82" s="1"/>
  <c r="EQ65" i="77"/>
  <c r="EG65"/>
  <c r="EH65" s="1"/>
  <c r="EF65"/>
  <c r="DV65"/>
  <c r="DX65" s="1"/>
  <c r="DY65" s="1"/>
  <c r="X66" i="82" s="1"/>
  <c r="DU65" i="77"/>
  <c r="DK65"/>
  <c r="DL65" s="1"/>
  <c r="DJ65"/>
  <c r="CZ65"/>
  <c r="DB65" s="1"/>
  <c r="DC65" s="1"/>
  <c r="V66" i="82" s="1"/>
  <c r="CY65" i="77"/>
  <c r="CP65"/>
  <c r="CK65"/>
  <c r="CD65"/>
  <c r="CC65"/>
  <c r="BS65"/>
  <c r="BT65" s="1"/>
  <c r="BR65"/>
  <c r="BH65"/>
  <c r="BJ65" s="1"/>
  <c r="BK65" s="1"/>
  <c r="S66" i="82" s="1"/>
  <c r="BG65" i="77"/>
  <c r="AW65"/>
  <c r="AX65" s="1"/>
  <c r="AV65"/>
  <c r="AL65"/>
  <c r="AM65" s="1"/>
  <c r="AK65"/>
  <c r="AA65"/>
  <c r="AC65" s="1"/>
  <c r="AD65" s="1"/>
  <c r="P66" i="82" s="1"/>
  <c r="Z65" i="77"/>
  <c r="S65"/>
  <c r="T65" s="1"/>
  <c r="O66" i="82" s="1"/>
  <c r="R65" i="77"/>
  <c r="M65"/>
  <c r="N65" s="1"/>
  <c r="N66" i="82" s="1"/>
  <c r="L65" i="77"/>
  <c r="PS64"/>
  <c r="PR64"/>
  <c r="NW64"/>
  <c r="NV64"/>
  <c r="NL64"/>
  <c r="NM64" s="1"/>
  <c r="NK64"/>
  <c r="NA64"/>
  <c r="NC64" s="1"/>
  <c r="ND64" s="1"/>
  <c r="AQ65" i="82" s="1"/>
  <c r="MZ64" i="77"/>
  <c r="MP64"/>
  <c r="MQ64" s="1"/>
  <c r="MO64"/>
  <c r="ME64"/>
  <c r="MD64"/>
  <c r="LT64"/>
  <c r="LU64" s="1"/>
  <c r="LS64"/>
  <c r="LI64"/>
  <c r="LH64"/>
  <c r="KU64"/>
  <c r="KP64"/>
  <c r="KI64"/>
  <c r="KH64"/>
  <c r="JX64"/>
  <c r="JY64" s="1"/>
  <c r="JW64"/>
  <c r="JM64"/>
  <c r="JL64"/>
  <c r="JB64"/>
  <c r="JA64"/>
  <c r="IQ64"/>
  <c r="IR64" s="1"/>
  <c r="IP64"/>
  <c r="IF64"/>
  <c r="IG64" s="1"/>
  <c r="IE64"/>
  <c r="HU64"/>
  <c r="HT64"/>
  <c r="HJ64"/>
  <c r="HI64"/>
  <c r="GY64"/>
  <c r="HA64" s="1"/>
  <c r="HB64" s="1"/>
  <c r="AD65" i="82" s="1"/>
  <c r="GX64" i="77"/>
  <c r="GK64"/>
  <c r="GF64"/>
  <c r="FY64"/>
  <c r="GA64" s="1"/>
  <c r="GB64" s="1"/>
  <c r="AC65" i="82" s="1"/>
  <c r="FX64" i="77"/>
  <c r="FN64"/>
  <c r="FM64"/>
  <c r="FC64"/>
  <c r="FB64"/>
  <c r="ER64"/>
  <c r="ES64" s="1"/>
  <c r="EQ64"/>
  <c r="EG64"/>
  <c r="EI64" s="1"/>
  <c r="EJ64" s="1"/>
  <c r="Y65" i="82" s="1"/>
  <c r="EF64" i="77"/>
  <c r="DV64"/>
  <c r="DW64" s="1"/>
  <c r="DU64"/>
  <c r="DK64"/>
  <c r="DJ64"/>
  <c r="CZ64"/>
  <c r="DB64" s="1"/>
  <c r="DC64" s="1"/>
  <c r="V65" i="82" s="1"/>
  <c r="CY64" i="77"/>
  <c r="CP64"/>
  <c r="CK64"/>
  <c r="CD64"/>
  <c r="CC64"/>
  <c r="BS64"/>
  <c r="BU64" s="1"/>
  <c r="BV64" s="1"/>
  <c r="T65" i="82" s="1"/>
  <c r="BR64" i="77"/>
  <c r="BH64"/>
  <c r="BG64"/>
  <c r="AW64"/>
  <c r="AY64" s="1"/>
  <c r="AZ64" s="1"/>
  <c r="R65" i="82" s="1"/>
  <c r="AV64" i="77"/>
  <c r="AL64"/>
  <c r="AM64" s="1"/>
  <c r="AK64"/>
  <c r="AA64"/>
  <c r="AC64" s="1"/>
  <c r="AD64" s="1"/>
  <c r="P65" i="82" s="1"/>
  <c r="Z64" i="77"/>
  <c r="S64"/>
  <c r="T64" s="1"/>
  <c r="O65" i="82" s="1"/>
  <c r="R64" i="77"/>
  <c r="M64"/>
  <c r="N64" s="1"/>
  <c r="N65" i="82" s="1"/>
  <c r="L64" i="77"/>
  <c r="PS63"/>
  <c r="PR63"/>
  <c r="NW63"/>
  <c r="NX63" s="1"/>
  <c r="NV63"/>
  <c r="NL63"/>
  <c r="NM63" s="1"/>
  <c r="NK63"/>
  <c r="NA63"/>
  <c r="MZ63"/>
  <c r="MP63"/>
  <c r="MR63" s="1"/>
  <c r="MS63" s="1"/>
  <c r="AP64" i="82" s="1"/>
  <c r="MO63" i="77"/>
  <c r="ME63"/>
  <c r="MF63" s="1"/>
  <c r="MD63"/>
  <c r="LT63"/>
  <c r="LS63"/>
  <c r="LI63"/>
  <c r="LH63"/>
  <c r="KU63"/>
  <c r="KP63"/>
  <c r="KI63"/>
  <c r="KH63"/>
  <c r="JX63"/>
  <c r="JZ63" s="1"/>
  <c r="KA63" s="1"/>
  <c r="AK64" i="82" s="1"/>
  <c r="JW63" i="77"/>
  <c r="JM63"/>
  <c r="JL63"/>
  <c r="JB63"/>
  <c r="JD63" s="1"/>
  <c r="JE63" s="1"/>
  <c r="AI64" i="82" s="1"/>
  <c r="JA63" i="77"/>
  <c r="IQ63"/>
  <c r="IP63"/>
  <c r="IF63"/>
  <c r="IH63" s="1"/>
  <c r="II63" s="1"/>
  <c r="AG64" i="82" s="1"/>
  <c r="IE63" i="77"/>
  <c r="HU63"/>
  <c r="HV63" s="1"/>
  <c r="HT63"/>
  <c r="HJ63"/>
  <c r="HL63" s="1"/>
  <c r="HM63" s="1"/>
  <c r="AE64" i="82" s="1"/>
  <c r="HI63" i="77"/>
  <c r="GY63"/>
  <c r="GX63"/>
  <c r="GK63"/>
  <c r="GF63"/>
  <c r="FY63"/>
  <c r="FX63"/>
  <c r="FN63"/>
  <c r="FM63"/>
  <c r="FC63"/>
  <c r="FD63" s="1"/>
  <c r="FB63"/>
  <c r="ER63"/>
  <c r="ES63" s="1"/>
  <c r="EQ63"/>
  <c r="EG63"/>
  <c r="EF63"/>
  <c r="DV63"/>
  <c r="DU63"/>
  <c r="DK63"/>
  <c r="DJ63"/>
  <c r="CZ63"/>
  <c r="DB63" s="1"/>
  <c r="DC63" s="1"/>
  <c r="V64" i="82" s="1"/>
  <c r="CY63" i="77"/>
  <c r="CP63"/>
  <c r="CK63"/>
  <c r="CD63"/>
  <c r="CC63"/>
  <c r="BS63"/>
  <c r="BT63" s="1"/>
  <c r="BR63"/>
  <c r="BH63"/>
  <c r="BJ63" s="1"/>
  <c r="BK63" s="1"/>
  <c r="S64" i="82" s="1"/>
  <c r="BG63" i="77"/>
  <c r="AW63"/>
  <c r="AV63"/>
  <c r="AL63"/>
  <c r="AK63"/>
  <c r="AA63"/>
  <c r="Z63"/>
  <c r="S63"/>
  <c r="T63" s="1"/>
  <c r="O64" i="82" s="1"/>
  <c r="R63" i="77"/>
  <c r="M63"/>
  <c r="N63" s="1"/>
  <c r="N64" i="82" s="1"/>
  <c r="L63" i="77"/>
  <c r="PS62"/>
  <c r="PR62"/>
  <c r="NW62"/>
  <c r="NV62"/>
  <c r="NL62"/>
  <c r="NK62"/>
  <c r="NA62"/>
  <c r="MZ62"/>
  <c r="MP62"/>
  <c r="MQ62" s="1"/>
  <c r="MO62"/>
  <c r="ME62"/>
  <c r="MG62" s="1"/>
  <c r="MH62" s="1"/>
  <c r="AO63" i="82" s="1"/>
  <c r="MD62" i="77"/>
  <c r="LT62"/>
  <c r="LU62" s="1"/>
  <c r="LS62"/>
  <c r="LI62"/>
  <c r="LH62"/>
  <c r="KU62"/>
  <c r="KP62"/>
  <c r="KI62"/>
  <c r="KH62"/>
  <c r="JX62"/>
  <c r="JY62" s="1"/>
  <c r="JW62"/>
  <c r="JM62"/>
  <c r="JL62"/>
  <c r="JB62"/>
  <c r="JC62" s="1"/>
  <c r="JA62"/>
  <c r="IQ62"/>
  <c r="IP62"/>
  <c r="IF62"/>
  <c r="IE62"/>
  <c r="HU62"/>
  <c r="HW62" s="1"/>
  <c r="HX62" s="1"/>
  <c r="AF63" i="82" s="1"/>
  <c r="HT62" i="77"/>
  <c r="HJ62"/>
  <c r="HI62"/>
  <c r="GY62"/>
  <c r="GX62"/>
  <c r="GK62"/>
  <c r="GF62"/>
  <c r="FY62"/>
  <c r="FX62"/>
  <c r="FN62"/>
  <c r="FM62"/>
  <c r="FC62"/>
  <c r="FE62" s="1"/>
  <c r="FF62" s="1"/>
  <c r="AA63" i="82" s="1"/>
  <c r="FB62" i="77"/>
  <c r="ER62"/>
  <c r="EQ62"/>
  <c r="EG62"/>
  <c r="EF62"/>
  <c r="DV62"/>
  <c r="DU62"/>
  <c r="DK62"/>
  <c r="DM62" s="1"/>
  <c r="DN62" s="1"/>
  <c r="W63" i="82" s="1"/>
  <c r="DJ62" i="77"/>
  <c r="CZ62"/>
  <c r="CY62"/>
  <c r="CP62"/>
  <c r="CK62"/>
  <c r="CD62"/>
  <c r="CC62"/>
  <c r="BS62"/>
  <c r="BT62" s="1"/>
  <c r="BR62"/>
  <c r="BH62"/>
  <c r="BG62"/>
  <c r="AW62"/>
  <c r="AY62" s="1"/>
  <c r="AZ62" s="1"/>
  <c r="R63" i="82" s="1"/>
  <c r="AV62" i="77"/>
  <c r="AL62"/>
  <c r="AK62"/>
  <c r="AA62"/>
  <c r="Z62"/>
  <c r="S62"/>
  <c r="T62" s="1"/>
  <c r="O63" i="82" s="1"/>
  <c r="R62" i="77"/>
  <c r="M62"/>
  <c r="N62" s="1"/>
  <c r="N63" i="82" s="1"/>
  <c r="L62" i="77"/>
  <c r="PS61"/>
  <c r="PR61"/>
  <c r="NW61"/>
  <c r="NV61"/>
  <c r="NL61"/>
  <c r="NK61"/>
  <c r="NA61"/>
  <c r="MZ61"/>
  <c r="MP61"/>
  <c r="MR61" s="1"/>
  <c r="MS61" s="1"/>
  <c r="AP62" i="82" s="1"/>
  <c r="MO61" i="77"/>
  <c r="ME61"/>
  <c r="MD61"/>
  <c r="LT61"/>
  <c r="LV61" s="1"/>
  <c r="LW61" s="1"/>
  <c r="AN62" i="82" s="1"/>
  <c r="LS61" i="77"/>
  <c r="LI61"/>
  <c r="LH61"/>
  <c r="KU61"/>
  <c r="KP61"/>
  <c r="KI61"/>
  <c r="KH61"/>
  <c r="JX61"/>
  <c r="JZ61" s="1"/>
  <c r="KA61" s="1"/>
  <c r="AK62" i="82" s="1"/>
  <c r="JW61" i="77"/>
  <c r="JM61"/>
  <c r="JL61"/>
  <c r="JB61"/>
  <c r="JA61"/>
  <c r="IQ61"/>
  <c r="IP61"/>
  <c r="IF61"/>
  <c r="IH61" s="1"/>
  <c r="II61" s="1"/>
  <c r="AG62" i="82" s="1"/>
  <c r="IE61" i="77"/>
  <c r="HU61"/>
  <c r="HT61"/>
  <c r="HJ61"/>
  <c r="HI61"/>
  <c r="GY61"/>
  <c r="GX61"/>
  <c r="GK61"/>
  <c r="GF61"/>
  <c r="FY61"/>
  <c r="FX61"/>
  <c r="FN61"/>
  <c r="FP61" s="1"/>
  <c r="FQ61" s="1"/>
  <c r="AB62" i="82" s="1"/>
  <c r="FM61" i="77"/>
  <c r="FC61"/>
  <c r="FB61"/>
  <c r="ER61"/>
  <c r="EQ61"/>
  <c r="EG61"/>
  <c r="EF61"/>
  <c r="DV61"/>
  <c r="DX61" s="1"/>
  <c r="DY61" s="1"/>
  <c r="X62" i="82" s="1"/>
  <c r="DU61" i="77"/>
  <c r="DK61"/>
  <c r="DJ61"/>
  <c r="CZ61"/>
  <c r="DA61" s="1"/>
  <c r="CY61"/>
  <c r="CP61"/>
  <c r="CK61"/>
  <c r="CD61"/>
  <c r="CF61" s="1"/>
  <c r="CG61" s="1"/>
  <c r="U62" i="82" s="1"/>
  <c r="CC61" i="77"/>
  <c r="BS61"/>
  <c r="BR61"/>
  <c r="BH61"/>
  <c r="BG61"/>
  <c r="AW61"/>
  <c r="AV61"/>
  <c r="AL61"/>
  <c r="AN61" s="1"/>
  <c r="AO61" s="1"/>
  <c r="Q62" i="82" s="1"/>
  <c r="AK61" i="77"/>
  <c r="AA61"/>
  <c r="Z61"/>
  <c r="S61"/>
  <c r="T61" s="1"/>
  <c r="O62" i="82" s="1"/>
  <c r="R61" i="77"/>
  <c r="M61"/>
  <c r="N61" s="1"/>
  <c r="N62" i="82" s="1"/>
  <c r="L61" i="77"/>
  <c r="PS60"/>
  <c r="PR60"/>
  <c r="NW60"/>
  <c r="NY60" s="1"/>
  <c r="NZ60" s="1"/>
  <c r="AS61" i="82" s="1"/>
  <c r="NV60" i="77"/>
  <c r="NL60"/>
  <c r="NK60"/>
  <c r="NA60"/>
  <c r="NC60" s="1"/>
  <c r="ND60" s="1"/>
  <c r="AQ61" i="82" s="1"/>
  <c r="MZ60" i="77"/>
  <c r="MP60"/>
  <c r="MO60"/>
  <c r="ME60"/>
  <c r="MG60" s="1"/>
  <c r="MH60" s="1"/>
  <c r="AO61" i="82" s="1"/>
  <c r="MD60" i="77"/>
  <c r="LT60"/>
  <c r="LS60"/>
  <c r="LI60"/>
  <c r="LH60"/>
  <c r="KU60"/>
  <c r="KP60"/>
  <c r="KI60"/>
  <c r="KK60" s="1"/>
  <c r="KL60" s="1"/>
  <c r="AL61" i="82" s="1"/>
  <c r="KH60" i="77"/>
  <c r="JX60"/>
  <c r="JW60"/>
  <c r="JM60"/>
  <c r="JO60" s="1"/>
  <c r="JP60" s="1"/>
  <c r="AJ61" i="82" s="1"/>
  <c r="JL60" i="77"/>
  <c r="JB60"/>
  <c r="JA60"/>
  <c r="IQ60"/>
  <c r="IP60"/>
  <c r="IF60"/>
  <c r="IE60"/>
  <c r="HU60"/>
  <c r="HV60" s="1"/>
  <c r="HT60"/>
  <c r="HJ60"/>
  <c r="HI60"/>
  <c r="GY60"/>
  <c r="GX60"/>
  <c r="GK60"/>
  <c r="GF60"/>
  <c r="FY60"/>
  <c r="FX60"/>
  <c r="FN60"/>
  <c r="FM60"/>
  <c r="FC60"/>
  <c r="FD60" s="1"/>
  <c r="FB60"/>
  <c r="ER60"/>
  <c r="EQ60"/>
  <c r="EG60"/>
  <c r="EI60" s="1"/>
  <c r="EJ60" s="1"/>
  <c r="Y61" i="82" s="1"/>
  <c r="EF60" i="77"/>
  <c r="DV60"/>
  <c r="DU60"/>
  <c r="DK60"/>
  <c r="DM60" s="1"/>
  <c r="DN60" s="1"/>
  <c r="W61" i="82" s="1"/>
  <c r="DJ60" i="77"/>
  <c r="CZ60"/>
  <c r="CY60"/>
  <c r="CP60"/>
  <c r="CK60"/>
  <c r="CD60"/>
  <c r="CC60"/>
  <c r="BS60"/>
  <c r="BR60"/>
  <c r="BH60"/>
  <c r="BG60"/>
  <c r="AW60"/>
  <c r="AV60"/>
  <c r="AL60"/>
  <c r="AK60"/>
  <c r="AA60"/>
  <c r="AC60" s="1"/>
  <c r="AD60" s="1"/>
  <c r="P61" i="82" s="1"/>
  <c r="Z60" i="77"/>
  <c r="S60"/>
  <c r="T60" s="1"/>
  <c r="O61" i="82" s="1"/>
  <c r="R60" i="77"/>
  <c r="M60"/>
  <c r="N60" s="1"/>
  <c r="N61" i="82" s="1"/>
  <c r="L60" i="77"/>
  <c r="PS59"/>
  <c r="PR59"/>
  <c r="NW59"/>
  <c r="NV59"/>
  <c r="NL59"/>
  <c r="NK59"/>
  <c r="NA59"/>
  <c r="MZ59"/>
  <c r="MP59"/>
  <c r="MR59" s="1"/>
  <c r="MS59" s="1"/>
  <c r="AP60" i="82" s="1"/>
  <c r="MO59" i="77"/>
  <c r="ME59"/>
  <c r="MD59"/>
  <c r="LT59"/>
  <c r="LV59" s="1"/>
  <c r="LW59" s="1"/>
  <c r="AN60" i="82" s="1"/>
  <c r="LS59" i="77"/>
  <c r="LI59"/>
  <c r="LH59"/>
  <c r="KU59"/>
  <c r="KP59"/>
  <c r="KI59"/>
  <c r="KH59"/>
  <c r="JX59"/>
  <c r="JW59"/>
  <c r="JM59"/>
  <c r="JL59"/>
  <c r="JB59"/>
  <c r="JD59" s="1"/>
  <c r="JE59" s="1"/>
  <c r="AI60" i="82" s="1"/>
  <c r="JA59" i="77"/>
  <c r="IQ59"/>
  <c r="IP59"/>
  <c r="IF59"/>
  <c r="IH59" s="1"/>
  <c r="II59" s="1"/>
  <c r="AG60" i="82" s="1"/>
  <c r="IE59" i="77"/>
  <c r="HU59"/>
  <c r="HT59"/>
  <c r="HJ59"/>
  <c r="HL59" s="1"/>
  <c r="HM59" s="1"/>
  <c r="AE60" i="82" s="1"/>
  <c r="HI59" i="77"/>
  <c r="GY59"/>
  <c r="GX59"/>
  <c r="GK59"/>
  <c r="GF59"/>
  <c r="FY59"/>
  <c r="FX59"/>
  <c r="FN59"/>
  <c r="FP59" s="1"/>
  <c r="FQ59" s="1"/>
  <c r="AB60" i="82" s="1"/>
  <c r="FM59" i="77"/>
  <c r="FC59"/>
  <c r="FB59"/>
  <c r="ER59"/>
  <c r="EQ59"/>
  <c r="EG59"/>
  <c r="EF59"/>
  <c r="DV59"/>
  <c r="DU59"/>
  <c r="DK59"/>
  <c r="DJ59"/>
  <c r="CZ59"/>
  <c r="DB59" s="1"/>
  <c r="DC59" s="1"/>
  <c r="V60" i="82" s="1"/>
  <c r="CY59" i="77"/>
  <c r="CP59"/>
  <c r="CK59"/>
  <c r="CD59"/>
  <c r="CC59"/>
  <c r="BS59"/>
  <c r="BR59"/>
  <c r="BH59"/>
  <c r="BG59"/>
  <c r="AW59"/>
  <c r="AV59"/>
  <c r="AL59"/>
  <c r="AN59" s="1"/>
  <c r="AO59" s="1"/>
  <c r="Q60" i="82" s="1"/>
  <c r="AK59" i="77"/>
  <c r="AA59"/>
  <c r="Z59"/>
  <c r="S59"/>
  <c r="T59" s="1"/>
  <c r="O60" i="82" s="1"/>
  <c r="R59" i="77"/>
  <c r="M59"/>
  <c r="N59" s="1"/>
  <c r="N60" i="82" s="1"/>
  <c r="L59" i="77"/>
  <c r="PS58"/>
  <c r="PR58"/>
  <c r="NW58"/>
  <c r="NY58" s="1"/>
  <c r="NZ58" s="1"/>
  <c r="AS59" i="82" s="1"/>
  <c r="NV58" i="77"/>
  <c r="NL58"/>
  <c r="NK58"/>
  <c r="NA58"/>
  <c r="NC58" s="1"/>
  <c r="ND58" s="1"/>
  <c r="AQ59" i="82" s="1"/>
  <c r="MZ58" i="77"/>
  <c r="MP58"/>
  <c r="MO58"/>
  <c r="ME58"/>
  <c r="MD58"/>
  <c r="LT58"/>
  <c r="LS58"/>
  <c r="LI58"/>
  <c r="LH58"/>
  <c r="KU58"/>
  <c r="KP58"/>
  <c r="KI58"/>
  <c r="KH58"/>
  <c r="JX58"/>
  <c r="JW58"/>
  <c r="JM58"/>
  <c r="JL58"/>
  <c r="JB58"/>
  <c r="JA58"/>
  <c r="IQ58"/>
  <c r="IS58" s="1"/>
  <c r="IT58" s="1"/>
  <c r="AH59" i="82" s="1"/>
  <c r="IP58" i="77"/>
  <c r="IF58"/>
  <c r="IE58"/>
  <c r="HU58"/>
  <c r="HT58"/>
  <c r="HJ58"/>
  <c r="HI58"/>
  <c r="GY58"/>
  <c r="GX58"/>
  <c r="GK58"/>
  <c r="GF58"/>
  <c r="FY58"/>
  <c r="GA58" s="1"/>
  <c r="GB58" s="1"/>
  <c r="AC59" i="82" s="1"/>
  <c r="FX58" i="77"/>
  <c r="FN58"/>
  <c r="FM58"/>
  <c r="FC58"/>
  <c r="FB58"/>
  <c r="ER58"/>
  <c r="EQ58"/>
  <c r="EG58"/>
  <c r="EI58" s="1"/>
  <c r="EJ58" s="1"/>
  <c r="Y59" i="82" s="1"/>
  <c r="EF58" i="77"/>
  <c r="DV58"/>
  <c r="DU58"/>
  <c r="DK58"/>
  <c r="DJ58"/>
  <c r="CZ58"/>
  <c r="DB58" s="1"/>
  <c r="DC58" s="1"/>
  <c r="V59" i="82" s="1"/>
  <c r="CY58" i="77"/>
  <c r="CP58"/>
  <c r="CK58"/>
  <c r="CD58"/>
  <c r="CC58"/>
  <c r="BS58"/>
  <c r="BR58"/>
  <c r="BH58"/>
  <c r="BG58"/>
  <c r="AW58"/>
  <c r="AV58"/>
  <c r="AL58"/>
  <c r="AK58"/>
  <c r="AA58"/>
  <c r="AB58" s="1"/>
  <c r="Z58"/>
  <c r="S58"/>
  <c r="T58" s="1"/>
  <c r="O59" i="82" s="1"/>
  <c r="R58" i="77"/>
  <c r="M58"/>
  <c r="N58" s="1"/>
  <c r="N59" i="82" s="1"/>
  <c r="L58" i="77"/>
  <c r="PS57"/>
  <c r="PR57"/>
  <c r="NW57"/>
  <c r="NV57"/>
  <c r="NL57"/>
  <c r="NK57"/>
  <c r="NA57"/>
  <c r="NB57" s="1"/>
  <c r="MZ57"/>
  <c r="MP57"/>
  <c r="MQ57" s="1"/>
  <c r="MO57"/>
  <c r="ME57"/>
  <c r="MD57"/>
  <c r="LT57"/>
  <c r="LV57" s="1"/>
  <c r="LW57" s="1"/>
  <c r="AN58" i="82" s="1"/>
  <c r="LS57" i="77"/>
  <c r="LI57"/>
  <c r="LH57"/>
  <c r="KU57"/>
  <c r="KP57"/>
  <c r="KI57"/>
  <c r="KH57"/>
  <c r="JX57"/>
  <c r="JZ57" s="1"/>
  <c r="KA57" s="1"/>
  <c r="AK58" i="82" s="1"/>
  <c r="JW57" i="77"/>
  <c r="JM57"/>
  <c r="JL57"/>
  <c r="JB57"/>
  <c r="JD57" s="1"/>
  <c r="JE57" s="1"/>
  <c r="AI58" i="82" s="1"/>
  <c r="JA57" i="77"/>
  <c r="IQ57"/>
  <c r="IR57" s="1"/>
  <c r="IP57"/>
  <c r="IF57"/>
  <c r="IE57"/>
  <c r="HU57"/>
  <c r="HT57"/>
  <c r="HJ57"/>
  <c r="HI57"/>
  <c r="GY57"/>
  <c r="GX57"/>
  <c r="GK57"/>
  <c r="GF57"/>
  <c r="FY57"/>
  <c r="FX57"/>
  <c r="FN57"/>
  <c r="FP57" s="1"/>
  <c r="FQ57" s="1"/>
  <c r="AB58" i="82" s="1"/>
  <c r="FM57" i="77"/>
  <c r="FC57"/>
  <c r="FB57"/>
  <c r="ER57"/>
  <c r="EQ57"/>
  <c r="EG57"/>
  <c r="EF57"/>
  <c r="DV57"/>
  <c r="DU57"/>
  <c r="DK57"/>
  <c r="DJ57"/>
  <c r="CZ57"/>
  <c r="DB57" s="1"/>
  <c r="DC57" s="1"/>
  <c r="V58" i="82" s="1"/>
  <c r="CY57" i="77"/>
  <c r="CP57"/>
  <c r="CK57"/>
  <c r="CD57"/>
  <c r="CF57" s="1"/>
  <c r="CG57" s="1"/>
  <c r="U58" i="82" s="1"/>
  <c r="CC57" i="77"/>
  <c r="BS57"/>
  <c r="BT57" s="1"/>
  <c r="BR57"/>
  <c r="BH57"/>
  <c r="BG57"/>
  <c r="AW57"/>
  <c r="AX57" s="1"/>
  <c r="AV57"/>
  <c r="AL57"/>
  <c r="AM57" s="1"/>
  <c r="AK57"/>
  <c r="AA57"/>
  <c r="AC57" s="1"/>
  <c r="AD57" s="1"/>
  <c r="P58" i="82" s="1"/>
  <c r="Z57" i="77"/>
  <c r="S57"/>
  <c r="T57" s="1"/>
  <c r="O58" i="82" s="1"/>
  <c r="R57" i="77"/>
  <c r="M57"/>
  <c r="N57" s="1"/>
  <c r="N58" i="82" s="1"/>
  <c r="L57" i="77"/>
  <c r="PS56"/>
  <c r="PR56"/>
  <c r="NW56"/>
  <c r="NV56"/>
  <c r="NL56"/>
  <c r="NK56"/>
  <c r="NA56"/>
  <c r="MZ56"/>
  <c r="MP56"/>
  <c r="MQ56" s="1"/>
  <c r="MO56"/>
  <c r="ME56"/>
  <c r="MD56"/>
  <c r="LT56"/>
  <c r="LU56" s="1"/>
  <c r="LS56"/>
  <c r="LI56"/>
  <c r="LH56"/>
  <c r="KU56"/>
  <c r="KP56"/>
  <c r="KI56"/>
  <c r="KK56" s="1"/>
  <c r="KL56" s="1"/>
  <c r="AL57" i="82" s="1"/>
  <c r="KH56" i="77"/>
  <c r="JX56"/>
  <c r="JY56" s="1"/>
  <c r="JW56"/>
  <c r="JM56"/>
  <c r="JL56"/>
  <c r="JB56"/>
  <c r="JC56" s="1"/>
  <c r="JA56"/>
  <c r="IQ56"/>
  <c r="IP56"/>
  <c r="IF56"/>
  <c r="IG56" s="1"/>
  <c r="IE56"/>
  <c r="HU56"/>
  <c r="HT56"/>
  <c r="HJ56"/>
  <c r="HI56"/>
  <c r="GY56"/>
  <c r="GX56"/>
  <c r="GK56"/>
  <c r="GF56"/>
  <c r="FY56"/>
  <c r="GA56" s="1"/>
  <c r="GB56" s="1"/>
  <c r="AC57" i="82" s="1"/>
  <c r="FX56" i="77"/>
  <c r="FN56"/>
  <c r="FO56" s="1"/>
  <c r="FM56"/>
  <c r="FC56"/>
  <c r="FB56"/>
  <c r="ER56"/>
  <c r="EQ56"/>
  <c r="EG56"/>
  <c r="EF56"/>
  <c r="DV56"/>
  <c r="DW56" s="1"/>
  <c r="DU56"/>
  <c r="DK56"/>
  <c r="DJ56"/>
  <c r="CZ56"/>
  <c r="DB56" s="1"/>
  <c r="DC56" s="1"/>
  <c r="V57" i="82" s="1"/>
  <c r="CY56" i="77"/>
  <c r="CP56"/>
  <c r="CK56"/>
  <c r="CD56"/>
  <c r="CE56" s="1"/>
  <c r="CC56"/>
  <c r="BS56"/>
  <c r="BR56"/>
  <c r="BH56"/>
  <c r="BG56"/>
  <c r="AW56"/>
  <c r="AY56" s="1"/>
  <c r="AZ56" s="1"/>
  <c r="R57" i="82" s="1"/>
  <c r="AV56" i="77"/>
  <c r="AL56"/>
  <c r="AM56" s="1"/>
  <c r="AK56"/>
  <c r="AA56"/>
  <c r="Z56"/>
  <c r="S56"/>
  <c r="T56" s="1"/>
  <c r="O57" i="82" s="1"/>
  <c r="R56" i="77"/>
  <c r="M56"/>
  <c r="N56" s="1"/>
  <c r="N57" i="82" s="1"/>
  <c r="L56" i="77"/>
  <c r="PS55"/>
  <c r="PR55"/>
  <c r="NW55"/>
  <c r="NV55"/>
  <c r="NL55"/>
  <c r="NN55" s="1"/>
  <c r="NO55" s="1"/>
  <c r="AR56" i="82" s="1"/>
  <c r="NK55" i="77"/>
  <c r="NA55"/>
  <c r="MZ55"/>
  <c r="MP55"/>
  <c r="MO55"/>
  <c r="ME55"/>
  <c r="MF55" s="1"/>
  <c r="MD55"/>
  <c r="LT55"/>
  <c r="LU55" s="1"/>
  <c r="LS55"/>
  <c r="LI55"/>
  <c r="LH55"/>
  <c r="KU55"/>
  <c r="KP55"/>
  <c r="KI55"/>
  <c r="KH55"/>
  <c r="JX55"/>
  <c r="JW55"/>
  <c r="JM55"/>
  <c r="JL55"/>
  <c r="JB55"/>
  <c r="JD55" s="1"/>
  <c r="JE55" s="1"/>
  <c r="AI56" i="82" s="1"/>
  <c r="JA55" i="77"/>
  <c r="IQ55"/>
  <c r="IP55"/>
  <c r="IF55"/>
  <c r="IE55"/>
  <c r="HU55"/>
  <c r="HV55" s="1"/>
  <c r="HT55"/>
  <c r="HJ55"/>
  <c r="HL55" s="1"/>
  <c r="HM55" s="1"/>
  <c r="AE56" i="82" s="1"/>
  <c r="HI55" i="77"/>
  <c r="GY55"/>
  <c r="GX55"/>
  <c r="GK55"/>
  <c r="GF55"/>
  <c r="FY55"/>
  <c r="FX55"/>
  <c r="FN55"/>
  <c r="FP55" s="1"/>
  <c r="FQ55" s="1"/>
  <c r="AB56" i="82" s="1"/>
  <c r="FM55" i="77"/>
  <c r="FC55"/>
  <c r="FB55"/>
  <c r="ER55"/>
  <c r="EQ55"/>
  <c r="EG55"/>
  <c r="EF55"/>
  <c r="DV55"/>
  <c r="DU55"/>
  <c r="DK55"/>
  <c r="DJ55"/>
  <c r="CZ55"/>
  <c r="DA55" s="1"/>
  <c r="CY55"/>
  <c r="CP55"/>
  <c r="CK55"/>
  <c r="CD55"/>
  <c r="CC55"/>
  <c r="BS55"/>
  <c r="BR55"/>
  <c r="BH55"/>
  <c r="BG55"/>
  <c r="AW55"/>
  <c r="AX55" s="1"/>
  <c r="AV55"/>
  <c r="AL55"/>
  <c r="AK55"/>
  <c r="AA55"/>
  <c r="AC55" s="1"/>
  <c r="AD55" s="1"/>
  <c r="P56" i="82" s="1"/>
  <c r="Z55" i="77"/>
  <c r="S55"/>
  <c r="T55" s="1"/>
  <c r="O56" i="82" s="1"/>
  <c r="R55" i="77"/>
  <c r="M55"/>
  <c r="N55" s="1"/>
  <c r="N56" i="82" s="1"/>
  <c r="L55" i="77"/>
  <c r="PS54"/>
  <c r="PR54"/>
  <c r="NW54"/>
  <c r="NY54" s="1"/>
  <c r="NZ54" s="1"/>
  <c r="AS55" i="82" s="1"/>
  <c r="NV54" i="77"/>
  <c r="NL54"/>
  <c r="NM54" s="1"/>
  <c r="NK54"/>
  <c r="NA54"/>
  <c r="MZ54"/>
  <c r="MP54"/>
  <c r="MQ54" s="1"/>
  <c r="MO54"/>
  <c r="ME54"/>
  <c r="MG54" s="1"/>
  <c r="MH54" s="1"/>
  <c r="AO55" i="82" s="1"/>
  <c r="MD54" i="77"/>
  <c r="LT54"/>
  <c r="LS54"/>
  <c r="LI54"/>
  <c r="LH54"/>
  <c r="KU54"/>
  <c r="KP54"/>
  <c r="KI54"/>
  <c r="KH54"/>
  <c r="JX54"/>
  <c r="JY54" s="1"/>
  <c r="JW54"/>
  <c r="JM54"/>
  <c r="JO54" s="1"/>
  <c r="JP54" s="1"/>
  <c r="AJ55" i="82" s="1"/>
  <c r="JL54" i="77"/>
  <c r="JB54"/>
  <c r="JC54" s="1"/>
  <c r="JA54"/>
  <c r="IQ54"/>
  <c r="IP54"/>
  <c r="IF54"/>
  <c r="IG54" s="1"/>
  <c r="IE54"/>
  <c r="HU54"/>
  <c r="HW54" s="1"/>
  <c r="HX54" s="1"/>
  <c r="AF55" i="82" s="1"/>
  <c r="HT54" i="77"/>
  <c r="HJ54"/>
  <c r="HI54"/>
  <c r="GY54"/>
  <c r="HA54" s="1"/>
  <c r="HB54" s="1"/>
  <c r="AD55" i="82" s="1"/>
  <c r="GX54" i="77"/>
  <c r="GK54"/>
  <c r="GF54"/>
  <c r="FY54"/>
  <c r="FX54"/>
  <c r="FN54"/>
  <c r="FM54"/>
  <c r="FC54"/>
  <c r="FB54"/>
  <c r="ER54"/>
  <c r="EQ54"/>
  <c r="EG54"/>
  <c r="EF54"/>
  <c r="DV54"/>
  <c r="DU54"/>
  <c r="DK54"/>
  <c r="DJ54"/>
  <c r="CZ54"/>
  <c r="CY54"/>
  <c r="CP54"/>
  <c r="CK54"/>
  <c r="CD54"/>
  <c r="CC54"/>
  <c r="BS54"/>
  <c r="BR54"/>
  <c r="BH54"/>
  <c r="BG54"/>
  <c r="AW54"/>
  <c r="AV54"/>
  <c r="AL54"/>
  <c r="AK54"/>
  <c r="AA54"/>
  <c r="AB54" s="1"/>
  <c r="Z54"/>
  <c r="S54"/>
  <c r="T54" s="1"/>
  <c r="O55" i="82" s="1"/>
  <c r="R54" i="77"/>
  <c r="M54"/>
  <c r="N54" s="1"/>
  <c r="N55" i="82" s="1"/>
  <c r="L54" i="77"/>
  <c r="PS53"/>
  <c r="PR53"/>
  <c r="NW53"/>
  <c r="NV53"/>
  <c r="NL53"/>
  <c r="NK53"/>
  <c r="NA53"/>
  <c r="MZ53"/>
  <c r="MP53"/>
  <c r="MO53"/>
  <c r="ME53"/>
  <c r="MD53"/>
  <c r="LT53"/>
  <c r="LS53"/>
  <c r="LI53"/>
  <c r="LH53"/>
  <c r="KU53"/>
  <c r="KP53"/>
  <c r="KI53"/>
  <c r="KH53"/>
  <c r="JX53"/>
  <c r="JW53"/>
  <c r="JM53"/>
  <c r="JL53"/>
  <c r="JB53"/>
  <c r="JD53" s="1"/>
  <c r="JE53" s="1"/>
  <c r="AI54" i="82" s="1"/>
  <c r="JA53" i="77"/>
  <c r="IQ53"/>
  <c r="IP53"/>
  <c r="IF53"/>
  <c r="IE53"/>
  <c r="HU53"/>
  <c r="HT53"/>
  <c r="HJ53"/>
  <c r="HI53"/>
  <c r="GY53"/>
  <c r="GX53"/>
  <c r="GK53"/>
  <c r="GF53"/>
  <c r="FY53"/>
  <c r="FX53"/>
  <c r="FN53"/>
  <c r="FM53"/>
  <c r="FC53"/>
  <c r="FB53"/>
  <c r="ER53"/>
  <c r="EQ53"/>
  <c r="EG53"/>
  <c r="EF53"/>
  <c r="DV53"/>
  <c r="DU53"/>
  <c r="DK53"/>
  <c r="DJ53"/>
  <c r="CZ53"/>
  <c r="CY53"/>
  <c r="CP53"/>
  <c r="CK53"/>
  <c r="CD53"/>
  <c r="CC53"/>
  <c r="BS53"/>
  <c r="BR53"/>
  <c r="BH53"/>
  <c r="BI53" s="1"/>
  <c r="BG53"/>
  <c r="AW53"/>
  <c r="AV53"/>
  <c r="AL53"/>
  <c r="AK53"/>
  <c r="AA53"/>
  <c r="Z53"/>
  <c r="S53"/>
  <c r="T53" s="1"/>
  <c r="O54" i="82" s="1"/>
  <c r="R53" i="77"/>
  <c r="M53"/>
  <c r="N53" s="1"/>
  <c r="N54" i="82" s="1"/>
  <c r="L53" i="77"/>
  <c r="PS52"/>
  <c r="PR52"/>
  <c r="NW52"/>
  <c r="NV52"/>
  <c r="NL52"/>
  <c r="NK52"/>
  <c r="NA52"/>
  <c r="MZ52"/>
  <c r="MP52"/>
  <c r="MO52"/>
  <c r="ME52"/>
  <c r="MD52"/>
  <c r="LT52"/>
  <c r="LS52"/>
  <c r="LI52"/>
  <c r="LH52"/>
  <c r="KU52"/>
  <c r="KP52"/>
  <c r="KI52"/>
  <c r="KH52"/>
  <c r="JX52"/>
  <c r="JW52"/>
  <c r="JM52"/>
  <c r="JL52"/>
  <c r="JB52"/>
  <c r="JA52"/>
  <c r="IQ52"/>
  <c r="IP52"/>
  <c r="IF52"/>
  <c r="IE52"/>
  <c r="HU52"/>
  <c r="HT52"/>
  <c r="HJ52"/>
  <c r="HI52"/>
  <c r="GY52"/>
  <c r="GX52"/>
  <c r="GK52"/>
  <c r="GF52"/>
  <c r="FY52"/>
  <c r="FX52"/>
  <c r="FN52"/>
  <c r="FM52"/>
  <c r="FC52"/>
  <c r="FE52" s="1"/>
  <c r="FF52" s="1"/>
  <c r="AA53" i="82" s="1"/>
  <c r="FB52" i="77"/>
  <c r="ER52"/>
  <c r="EQ52"/>
  <c r="EG52"/>
  <c r="EH52" s="1"/>
  <c r="EF52"/>
  <c r="DV52"/>
  <c r="DU52"/>
  <c r="DK52"/>
  <c r="DM52" s="1"/>
  <c r="DN52" s="1"/>
  <c r="W53" i="82" s="1"/>
  <c r="DJ52" i="77"/>
  <c r="CZ52"/>
  <c r="CY52"/>
  <c r="CP52"/>
  <c r="CK52"/>
  <c r="CD52"/>
  <c r="CC52"/>
  <c r="BS52"/>
  <c r="BR52"/>
  <c r="BH52"/>
  <c r="BG52"/>
  <c r="AW52"/>
  <c r="AY52" s="1"/>
  <c r="AZ52" s="1"/>
  <c r="R53" i="82" s="1"/>
  <c r="AV52" i="77"/>
  <c r="AL52"/>
  <c r="AK52"/>
  <c r="AA52"/>
  <c r="AB52" s="1"/>
  <c r="Z52"/>
  <c r="S52"/>
  <c r="T52" s="1"/>
  <c r="O53" i="82" s="1"/>
  <c r="R52" i="77"/>
  <c r="M52"/>
  <c r="N52" s="1"/>
  <c r="N53" i="82" s="1"/>
  <c r="L52" i="77"/>
  <c r="PS51"/>
  <c r="PR51"/>
  <c r="NW51"/>
  <c r="NV51"/>
  <c r="NL51"/>
  <c r="NK51"/>
  <c r="NA51"/>
  <c r="MZ51"/>
  <c r="MP51"/>
  <c r="MR51" s="1"/>
  <c r="MS51" s="1"/>
  <c r="AP52" i="82" s="1"/>
  <c r="MO51" i="77"/>
  <c r="ME51"/>
  <c r="MD51"/>
  <c r="LT51"/>
  <c r="LU51" s="1"/>
  <c r="LS51"/>
  <c r="LI51"/>
  <c r="LH51"/>
  <c r="KU51"/>
  <c r="KP51"/>
  <c r="KI51"/>
  <c r="KH51"/>
  <c r="JX51"/>
  <c r="JZ51" s="1"/>
  <c r="KA51" s="1"/>
  <c r="AK52" i="82" s="1"/>
  <c r="JW51" i="77"/>
  <c r="JM51"/>
  <c r="JL51"/>
  <c r="JB51"/>
  <c r="JA51"/>
  <c r="IQ51"/>
  <c r="IP51"/>
  <c r="IF51"/>
  <c r="IH51" s="1"/>
  <c r="II51" s="1"/>
  <c r="AG52" i="82" s="1"/>
  <c r="IE51" i="77"/>
  <c r="HU51"/>
  <c r="HT51"/>
  <c r="HJ51"/>
  <c r="HI51"/>
  <c r="GY51"/>
  <c r="GX51"/>
  <c r="GK51"/>
  <c r="GF51"/>
  <c r="FY51"/>
  <c r="FX51"/>
  <c r="FN51"/>
  <c r="FP51" s="1"/>
  <c r="FQ51" s="1"/>
  <c r="AB52" i="82" s="1"/>
  <c r="FM51" i="77"/>
  <c r="FC51"/>
  <c r="FB51"/>
  <c r="ER51"/>
  <c r="ET51" s="1"/>
  <c r="EU51" s="1"/>
  <c r="Z52" i="82" s="1"/>
  <c r="EQ51" i="77"/>
  <c r="EG51"/>
  <c r="EF51"/>
  <c r="DV51"/>
  <c r="DX51" s="1"/>
  <c r="DY51" s="1"/>
  <c r="X52" i="82" s="1"/>
  <c r="DU51" i="77"/>
  <c r="DK51"/>
  <c r="DJ51"/>
  <c r="CZ51"/>
  <c r="DA51" s="1"/>
  <c r="CY51"/>
  <c r="CP51"/>
  <c r="CK51"/>
  <c r="CD51"/>
  <c r="CF51" s="1"/>
  <c r="CG51" s="1"/>
  <c r="U52" i="82" s="1"/>
  <c r="CC51" i="77"/>
  <c r="BS51"/>
  <c r="BR51"/>
  <c r="BH51"/>
  <c r="BJ51" s="1"/>
  <c r="BK51" s="1"/>
  <c r="S52" i="82" s="1"/>
  <c r="BG51" i="77"/>
  <c r="AW51"/>
  <c r="AV51"/>
  <c r="AL51"/>
  <c r="AN51" s="1"/>
  <c r="AO51" s="1"/>
  <c r="Q52" i="82" s="1"/>
  <c r="AK51" i="77"/>
  <c r="AA51"/>
  <c r="Z51"/>
  <c r="S51"/>
  <c r="T51" s="1"/>
  <c r="O52" i="82" s="1"/>
  <c r="R51" i="77"/>
  <c r="M51"/>
  <c r="N51" s="1"/>
  <c r="N52" i="82" s="1"/>
  <c r="L51" i="77"/>
  <c r="PS50"/>
  <c r="PR50"/>
  <c r="NW50"/>
  <c r="NY50" s="1"/>
  <c r="NZ50" s="1"/>
  <c r="AS51" i="82" s="1"/>
  <c r="NV50" i="77"/>
  <c r="NL50"/>
  <c r="NK50"/>
  <c r="NA50"/>
  <c r="MZ50"/>
  <c r="MP50"/>
  <c r="MO50"/>
  <c r="ME50"/>
  <c r="MG50" s="1"/>
  <c r="MH50" s="1"/>
  <c r="AO51" i="82" s="1"/>
  <c r="MD50" i="77"/>
  <c r="LT50"/>
  <c r="LS50"/>
  <c r="LI50"/>
  <c r="LH50"/>
  <c r="KU50"/>
  <c r="KP50"/>
  <c r="KI50"/>
  <c r="KK50" s="1"/>
  <c r="KL50" s="1"/>
  <c r="AL51" i="82" s="1"/>
  <c r="KH50" i="77"/>
  <c r="JX50"/>
  <c r="JW50"/>
  <c r="JM50"/>
  <c r="JL50"/>
  <c r="JB50"/>
  <c r="JA50"/>
  <c r="IQ50"/>
  <c r="IS50" s="1"/>
  <c r="IT50" s="1"/>
  <c r="AH51" i="82" s="1"/>
  <c r="IP50" i="77"/>
  <c r="IF50"/>
  <c r="IE50"/>
  <c r="HU50"/>
  <c r="HV50" s="1"/>
  <c r="HT50"/>
  <c r="HJ50"/>
  <c r="HI50"/>
  <c r="GY50"/>
  <c r="GZ50" s="1"/>
  <c r="GX50"/>
  <c r="GK50"/>
  <c r="GF50"/>
  <c r="FY50"/>
  <c r="FX50"/>
  <c r="FN50"/>
  <c r="FM50"/>
  <c r="FC50"/>
  <c r="FE50" s="1"/>
  <c r="FF50" s="1"/>
  <c r="AA51" i="82" s="1"/>
  <c r="FB50" i="77"/>
  <c r="ER50"/>
  <c r="EQ50"/>
  <c r="EG50"/>
  <c r="EF50"/>
  <c r="DV50"/>
  <c r="DU50"/>
  <c r="DK50"/>
  <c r="DL50" s="1"/>
  <c r="DJ50"/>
  <c r="CZ50"/>
  <c r="CY50"/>
  <c r="CP50"/>
  <c r="CK50"/>
  <c r="CD50"/>
  <c r="CC50"/>
  <c r="BS50"/>
  <c r="BR50"/>
  <c r="BH50"/>
  <c r="BG50"/>
  <c r="AW50"/>
  <c r="AY50" s="1"/>
  <c r="AZ50" s="1"/>
  <c r="R51" i="82" s="1"/>
  <c r="AV50" i="77"/>
  <c r="AL50"/>
  <c r="AK50"/>
  <c r="AA50"/>
  <c r="Z50"/>
  <c r="S50"/>
  <c r="T50" s="1"/>
  <c r="O51" i="82" s="1"/>
  <c r="R50" i="77"/>
  <c r="M50"/>
  <c r="N50" s="1"/>
  <c r="N51" i="82" s="1"/>
  <c r="L50" i="77"/>
  <c r="PS49"/>
  <c r="PR49"/>
  <c r="NW49"/>
  <c r="NV49"/>
  <c r="NL49"/>
  <c r="NK49"/>
  <c r="NA49"/>
  <c r="MZ49"/>
  <c r="MP49"/>
  <c r="MQ49" s="1"/>
  <c r="MO49"/>
  <c r="ME49"/>
  <c r="MD49"/>
  <c r="LT49"/>
  <c r="LS49"/>
  <c r="LI49"/>
  <c r="LH49"/>
  <c r="KU49"/>
  <c r="KP49"/>
  <c r="KI49"/>
  <c r="KH49"/>
  <c r="JX49"/>
  <c r="JZ49" s="1"/>
  <c r="KA49" s="1"/>
  <c r="AK50" i="82" s="1"/>
  <c r="JW49" i="77"/>
  <c r="JM49"/>
  <c r="JL49"/>
  <c r="JB49"/>
  <c r="JA49"/>
  <c r="IQ49"/>
  <c r="IP49"/>
  <c r="IF49"/>
  <c r="IG49" s="1"/>
  <c r="IE49"/>
  <c r="HU49"/>
  <c r="HT49"/>
  <c r="HJ49"/>
  <c r="HI49"/>
  <c r="GY49"/>
  <c r="GX49"/>
  <c r="GK49"/>
  <c r="GF49"/>
  <c r="FY49"/>
  <c r="FX49"/>
  <c r="FN49"/>
  <c r="FM49"/>
  <c r="FC49"/>
  <c r="FB49"/>
  <c r="ER49"/>
  <c r="EQ49"/>
  <c r="EG49"/>
  <c r="EF49"/>
  <c r="DV49"/>
  <c r="DW49" s="1"/>
  <c r="DU49"/>
  <c r="DK49"/>
  <c r="DJ49"/>
  <c r="CZ49"/>
  <c r="CY49"/>
  <c r="CP49"/>
  <c r="CK49"/>
  <c r="CD49"/>
  <c r="CF49" s="1"/>
  <c r="CG49" s="1"/>
  <c r="U50" i="82" s="1"/>
  <c r="CC49" i="77"/>
  <c r="BS49"/>
  <c r="BR49"/>
  <c r="BH49"/>
  <c r="BG49"/>
  <c r="AW49"/>
  <c r="AV49"/>
  <c r="AL49"/>
  <c r="AM49" s="1"/>
  <c r="AK49"/>
  <c r="AA49"/>
  <c r="Z49"/>
  <c r="S49"/>
  <c r="T49" s="1"/>
  <c r="O50" i="82" s="1"/>
  <c r="R49" i="77"/>
  <c r="M49"/>
  <c r="N49" s="1"/>
  <c r="N50" i="82" s="1"/>
  <c r="L49" i="77"/>
  <c r="PS48"/>
  <c r="PR48"/>
  <c r="NW48"/>
  <c r="NV48"/>
  <c r="NL48"/>
  <c r="NK48"/>
  <c r="NA48"/>
  <c r="MZ48"/>
  <c r="MP48"/>
  <c r="MO48"/>
  <c r="ME48"/>
  <c r="MG48" s="1"/>
  <c r="MH48" s="1"/>
  <c r="AO49" i="82" s="1"/>
  <c r="MD48" i="77"/>
  <c r="LT48"/>
  <c r="LS48"/>
  <c r="LI48"/>
  <c r="LH48"/>
  <c r="KU48"/>
  <c r="KP48"/>
  <c r="KI48"/>
  <c r="KJ48" s="1"/>
  <c r="KH48"/>
  <c r="JX48"/>
  <c r="JW48"/>
  <c r="JM48"/>
  <c r="JL48"/>
  <c r="JB48"/>
  <c r="JA48"/>
  <c r="IQ48"/>
  <c r="IS48" s="1"/>
  <c r="IT48" s="1"/>
  <c r="AH49" i="82" s="1"/>
  <c r="IP48" i="77"/>
  <c r="IF48"/>
  <c r="IE48"/>
  <c r="HU48"/>
  <c r="HT48"/>
  <c r="HJ48"/>
  <c r="HI48"/>
  <c r="GY48"/>
  <c r="GZ48" s="1"/>
  <c r="GX48"/>
  <c r="GK48"/>
  <c r="GF48"/>
  <c r="FY48"/>
  <c r="GA48" s="1"/>
  <c r="GB48" s="1"/>
  <c r="AC49" i="82" s="1"/>
  <c r="FX48" i="77"/>
  <c r="FN48"/>
  <c r="FM48"/>
  <c r="FC48"/>
  <c r="FE48" s="1"/>
  <c r="FF48" s="1"/>
  <c r="AA49" i="82" s="1"/>
  <c r="FB48" i="77"/>
  <c r="ER48"/>
  <c r="EQ48"/>
  <c r="EG48"/>
  <c r="EI48" s="1"/>
  <c r="EJ48" s="1"/>
  <c r="Y49" i="82" s="1"/>
  <c r="EF48" i="77"/>
  <c r="DV48"/>
  <c r="DU48"/>
  <c r="DK48"/>
  <c r="DM48" s="1"/>
  <c r="DN48" s="1"/>
  <c r="W49" i="82" s="1"/>
  <c r="DJ48" i="77"/>
  <c r="CZ48"/>
  <c r="CY48"/>
  <c r="CP48"/>
  <c r="CK48"/>
  <c r="CD48"/>
  <c r="CC48"/>
  <c r="BS48"/>
  <c r="BU48" s="1"/>
  <c r="BV48" s="1"/>
  <c r="T49" i="82" s="1"/>
  <c r="BR48" i="77"/>
  <c r="BH48"/>
  <c r="BG48"/>
  <c r="AW48"/>
  <c r="AX48" s="1"/>
  <c r="AV48"/>
  <c r="AL48"/>
  <c r="AK48"/>
  <c r="AA48"/>
  <c r="AB48" s="1"/>
  <c r="Z48"/>
  <c r="S48"/>
  <c r="T48" s="1"/>
  <c r="O49" i="82" s="1"/>
  <c r="R48" i="77"/>
  <c r="M48"/>
  <c r="N48" s="1"/>
  <c r="N49" i="82" s="1"/>
  <c r="L48" i="77"/>
  <c r="PS47"/>
  <c r="PR47"/>
  <c r="NW47"/>
  <c r="NV47"/>
  <c r="NL47"/>
  <c r="NN47" s="1"/>
  <c r="NO47" s="1"/>
  <c r="AR48" i="82" s="1"/>
  <c r="NK47" i="77"/>
  <c r="NA47"/>
  <c r="MZ47"/>
  <c r="MP47"/>
  <c r="MR47" s="1"/>
  <c r="MS47" s="1"/>
  <c r="AP48" i="82" s="1"/>
  <c r="MO47" i="77"/>
  <c r="ME47"/>
  <c r="MD47"/>
  <c r="LT47"/>
  <c r="LV47" s="1"/>
  <c r="LW47" s="1"/>
  <c r="AN48" i="82" s="1"/>
  <c r="LS47" i="77"/>
  <c r="LI47"/>
  <c r="LH47"/>
  <c r="KU47"/>
  <c r="KP47"/>
  <c r="KI47"/>
  <c r="KH47"/>
  <c r="JX47"/>
  <c r="JW47"/>
  <c r="JM47"/>
  <c r="JL47"/>
  <c r="JB47"/>
  <c r="JA47"/>
  <c r="IQ47"/>
  <c r="IP47"/>
  <c r="IF47"/>
  <c r="IH47" s="1"/>
  <c r="II47" s="1"/>
  <c r="AG48" i="82" s="1"/>
  <c r="IE47" i="77"/>
  <c r="HU47"/>
  <c r="HT47"/>
  <c r="HJ47"/>
  <c r="HL47" s="1"/>
  <c r="HM47" s="1"/>
  <c r="AE48" i="82" s="1"/>
  <c r="HI47" i="77"/>
  <c r="GY47"/>
  <c r="GX47"/>
  <c r="GK47"/>
  <c r="GF47"/>
  <c r="FY47"/>
  <c r="FX47"/>
  <c r="FN47"/>
  <c r="FO47" s="1"/>
  <c r="FM47"/>
  <c r="FC47"/>
  <c r="FB47"/>
  <c r="ER47"/>
  <c r="ET47" s="1"/>
  <c r="EU47" s="1"/>
  <c r="Z48" i="82" s="1"/>
  <c r="EQ47" i="77"/>
  <c r="EG47"/>
  <c r="EF47"/>
  <c r="DV47"/>
  <c r="DU47"/>
  <c r="DK47"/>
  <c r="DJ47"/>
  <c r="CZ47"/>
  <c r="CY47"/>
  <c r="CP47"/>
  <c r="CK47"/>
  <c r="CD47"/>
  <c r="CE47" s="1"/>
  <c r="CC47"/>
  <c r="BS47"/>
  <c r="BR47"/>
  <c r="BH47"/>
  <c r="BJ47" s="1"/>
  <c r="BK47" s="1"/>
  <c r="S48" i="82" s="1"/>
  <c r="BG47" i="77"/>
  <c r="AW47"/>
  <c r="AV47"/>
  <c r="AL47"/>
  <c r="AM47" s="1"/>
  <c r="AK47"/>
  <c r="AA47"/>
  <c r="Z47"/>
  <c r="S47"/>
  <c r="T47" s="1"/>
  <c r="O48" i="82" s="1"/>
  <c r="R47" i="77"/>
  <c r="M47"/>
  <c r="N47" s="1"/>
  <c r="N48" i="82" s="1"/>
  <c r="L47" i="77"/>
  <c r="PS46"/>
  <c r="PR46"/>
  <c r="NW46"/>
  <c r="NY46" s="1"/>
  <c r="NZ46" s="1"/>
  <c r="AS47" i="82" s="1"/>
  <c r="NV46" i="77"/>
  <c r="NL46"/>
  <c r="NM46" s="1"/>
  <c r="NK46"/>
  <c r="NA46"/>
  <c r="NC46" s="1"/>
  <c r="ND46" s="1"/>
  <c r="AQ47" i="82" s="1"/>
  <c r="MZ46" i="77"/>
  <c r="MP46"/>
  <c r="MQ46" s="1"/>
  <c r="MO46"/>
  <c r="ME46"/>
  <c r="MG46" s="1"/>
  <c r="MH46" s="1"/>
  <c r="AO47" i="82" s="1"/>
  <c r="MD46" i="77"/>
  <c r="LT46"/>
  <c r="LU46" s="1"/>
  <c r="LS46"/>
  <c r="LI46"/>
  <c r="LH46"/>
  <c r="KU46"/>
  <c r="KP46"/>
  <c r="KI46"/>
  <c r="KK46" s="1"/>
  <c r="KL46" s="1"/>
  <c r="AL47" i="82" s="1"/>
  <c r="KH46" i="77"/>
  <c r="JX46"/>
  <c r="JW46"/>
  <c r="JM46"/>
  <c r="JO46" s="1"/>
  <c r="JP46" s="1"/>
  <c r="AJ47" i="82" s="1"/>
  <c r="JL46" i="77"/>
  <c r="JB46"/>
  <c r="JC46" s="1"/>
  <c r="JA46"/>
  <c r="IQ46"/>
  <c r="IS46" s="1"/>
  <c r="IT46" s="1"/>
  <c r="AH47" i="82" s="1"/>
  <c r="IP46" i="77"/>
  <c r="IF46"/>
  <c r="IG46" s="1"/>
  <c r="IE46"/>
  <c r="HU46"/>
  <c r="HV46" s="1"/>
  <c r="HT46"/>
  <c r="HJ46"/>
  <c r="HK46" s="1"/>
  <c r="HI46"/>
  <c r="GY46"/>
  <c r="GZ46" s="1"/>
  <c r="GX46"/>
  <c r="GK46"/>
  <c r="GF46"/>
  <c r="FY46"/>
  <c r="GA46" s="1"/>
  <c r="GB46" s="1"/>
  <c r="AC47" i="82" s="1"/>
  <c r="FX46" i="77"/>
  <c r="FN46"/>
  <c r="FO46" s="1"/>
  <c r="FM46"/>
  <c r="FC46"/>
  <c r="FD46" s="1"/>
  <c r="FB46"/>
  <c r="ER46"/>
  <c r="ES46" s="1"/>
  <c r="EQ46"/>
  <c r="EG46"/>
  <c r="EF46"/>
  <c r="DV46"/>
  <c r="DU46"/>
  <c r="DK46"/>
  <c r="DM46" s="1"/>
  <c r="DN46" s="1"/>
  <c r="W47" i="82" s="1"/>
  <c r="DJ46" i="77"/>
  <c r="CZ46"/>
  <c r="CY46"/>
  <c r="CP46"/>
  <c r="CK46"/>
  <c r="CD46"/>
  <c r="CC46"/>
  <c r="BS46"/>
  <c r="BT46" s="1"/>
  <c r="BR46"/>
  <c r="BH46"/>
  <c r="BI46" s="1"/>
  <c r="BG46"/>
  <c r="AW46"/>
  <c r="AX46" s="1"/>
  <c r="AV46"/>
  <c r="AL46"/>
  <c r="AM46" s="1"/>
  <c r="AK46"/>
  <c r="AA46"/>
  <c r="AB46" s="1"/>
  <c r="Z46"/>
  <c r="S46"/>
  <c r="T46" s="1"/>
  <c r="O47" i="82" s="1"/>
  <c r="R46" i="77"/>
  <c r="M46"/>
  <c r="N46" s="1"/>
  <c r="N47" i="82" s="1"/>
  <c r="L46" i="77"/>
  <c r="PS45"/>
  <c r="PR45"/>
  <c r="NW45"/>
  <c r="NX45" s="1"/>
  <c r="NV45"/>
  <c r="NL45"/>
  <c r="NN45" s="1"/>
  <c r="NO45" s="1"/>
  <c r="AR46" i="82" s="1"/>
  <c r="NK45" i="77"/>
  <c r="NA45"/>
  <c r="NB45" s="1"/>
  <c r="MZ45"/>
  <c r="MP45"/>
  <c r="MQ45" s="1"/>
  <c r="MO45"/>
  <c r="ME45"/>
  <c r="MD45"/>
  <c r="LT45"/>
  <c r="LS45"/>
  <c r="LI45"/>
  <c r="LH45"/>
  <c r="KU45"/>
  <c r="KP45"/>
  <c r="KI45"/>
  <c r="KH45"/>
  <c r="JX45"/>
  <c r="JY45" s="1"/>
  <c r="JW45"/>
  <c r="JM45"/>
  <c r="JN45" s="1"/>
  <c r="JL45"/>
  <c r="JB45"/>
  <c r="JD45" s="1"/>
  <c r="JE45" s="1"/>
  <c r="AI46" i="82" s="1"/>
  <c r="JA45" i="77"/>
  <c r="IQ45"/>
  <c r="IR45" s="1"/>
  <c r="IP45"/>
  <c r="IF45"/>
  <c r="IG45" s="1"/>
  <c r="IE45"/>
  <c r="HU45"/>
  <c r="HV45" s="1"/>
  <c r="HT45"/>
  <c r="HJ45"/>
  <c r="HK45" s="1"/>
  <c r="HI45"/>
  <c r="GY45"/>
  <c r="GX45"/>
  <c r="GK45"/>
  <c r="GF45"/>
  <c r="FY45"/>
  <c r="FX45"/>
  <c r="FN45"/>
  <c r="FO45" s="1"/>
  <c r="FM45"/>
  <c r="FC45"/>
  <c r="FD45" s="1"/>
  <c r="FB45"/>
  <c r="ER45"/>
  <c r="ET45" s="1"/>
  <c r="EU45" s="1"/>
  <c r="Z46" i="82" s="1"/>
  <c r="EQ45" i="77"/>
  <c r="EG45"/>
  <c r="EH45" s="1"/>
  <c r="EF45"/>
  <c r="DV45"/>
  <c r="DW45" s="1"/>
  <c r="DU45"/>
  <c r="DK45"/>
  <c r="DL45" s="1"/>
  <c r="DJ45"/>
  <c r="CZ45"/>
  <c r="DA45" s="1"/>
  <c r="CY45"/>
  <c r="CP45"/>
  <c r="CK45"/>
  <c r="CD45"/>
  <c r="CE45" s="1"/>
  <c r="CC45"/>
  <c r="BS45"/>
  <c r="BT45" s="1"/>
  <c r="BR45"/>
  <c r="BH45"/>
  <c r="BJ45" s="1"/>
  <c r="BK45" s="1"/>
  <c r="S46" i="82" s="1"/>
  <c r="BG45" i="77"/>
  <c r="AW45"/>
  <c r="AX45" s="1"/>
  <c r="AV45"/>
  <c r="AL45"/>
  <c r="AM45" s="1"/>
  <c r="AK45"/>
  <c r="AA45"/>
  <c r="Z45"/>
  <c r="S45"/>
  <c r="T45" s="1"/>
  <c r="O46" i="82" s="1"/>
  <c r="R45" i="77"/>
  <c r="M45"/>
  <c r="N45" s="1"/>
  <c r="N46" i="82" s="1"/>
  <c r="L45" i="77"/>
  <c r="PS44"/>
  <c r="PR44"/>
  <c r="NW44"/>
  <c r="NV44"/>
  <c r="NL44"/>
  <c r="NK44"/>
  <c r="NA44"/>
  <c r="NC44" s="1"/>
  <c r="ND44" s="1"/>
  <c r="AQ45" i="82" s="1"/>
  <c r="MZ44" i="77"/>
  <c r="MP44"/>
  <c r="MQ44" s="1"/>
  <c r="MO44"/>
  <c r="ME44"/>
  <c r="MG44" s="1"/>
  <c r="MH44" s="1"/>
  <c r="AO45" i="82" s="1"/>
  <c r="MD44" i="77"/>
  <c r="LT44"/>
  <c r="LU44" s="1"/>
  <c r="LS44"/>
  <c r="LI44"/>
  <c r="LH44"/>
  <c r="KU44"/>
  <c r="KP44"/>
  <c r="KI44"/>
  <c r="KK44" s="1"/>
  <c r="KL44" s="1"/>
  <c r="AL45" i="82" s="1"/>
  <c r="KH44" i="77"/>
  <c r="JX44"/>
  <c r="JY44" s="1"/>
  <c r="JW44"/>
  <c r="JM44"/>
  <c r="JO44" s="1"/>
  <c r="JP44" s="1"/>
  <c r="AJ45" i="82" s="1"/>
  <c r="JL44" i="77"/>
  <c r="JB44"/>
  <c r="JC44" s="1"/>
  <c r="JA44"/>
  <c r="IQ44"/>
  <c r="IR44" s="1"/>
  <c r="IP44"/>
  <c r="IF44"/>
  <c r="IG44" s="1"/>
  <c r="IE44"/>
  <c r="HU44"/>
  <c r="HW44" s="1"/>
  <c r="HX44" s="1"/>
  <c r="AF45" i="82" s="1"/>
  <c r="HT44" i="77"/>
  <c r="HJ44"/>
  <c r="HK44" s="1"/>
  <c r="HI44"/>
  <c r="GY44"/>
  <c r="GZ44" s="1"/>
  <c r="GX44"/>
  <c r="GK44"/>
  <c r="GF44"/>
  <c r="FY44"/>
  <c r="FX44"/>
  <c r="FN44"/>
  <c r="FO44" s="1"/>
  <c r="FM44"/>
  <c r="FC44"/>
  <c r="FB44"/>
  <c r="ER44"/>
  <c r="EQ44"/>
  <c r="EG44"/>
  <c r="EI44" s="1"/>
  <c r="EJ44" s="1"/>
  <c r="Y45" i="82" s="1"/>
  <c r="EF44" i="77"/>
  <c r="DV44"/>
  <c r="DW44" s="1"/>
  <c r="DU44"/>
  <c r="DK44"/>
  <c r="DM44" s="1"/>
  <c r="DN44" s="1"/>
  <c r="W45" i="82" s="1"/>
  <c r="DJ44" i="77"/>
  <c r="CZ44"/>
  <c r="DB44" s="1"/>
  <c r="DC44" s="1"/>
  <c r="V45" i="82" s="1"/>
  <c r="CY44" i="77"/>
  <c r="CP44"/>
  <c r="CK44"/>
  <c r="CD44"/>
  <c r="CE44" s="1"/>
  <c r="CC44"/>
  <c r="BS44"/>
  <c r="BT44" s="1"/>
  <c r="BR44"/>
  <c r="BH44"/>
  <c r="BI44" s="1"/>
  <c r="BG44"/>
  <c r="AW44"/>
  <c r="AX44" s="1"/>
  <c r="AV44"/>
  <c r="AL44"/>
  <c r="AM44" s="1"/>
  <c r="AK44"/>
  <c r="AA44"/>
  <c r="AB44" s="1"/>
  <c r="Z44"/>
  <c r="S44"/>
  <c r="T44" s="1"/>
  <c r="O45" i="82" s="1"/>
  <c r="R44" i="77"/>
  <c r="M44"/>
  <c r="N44" s="1"/>
  <c r="N45" i="82" s="1"/>
  <c r="L44" i="77"/>
  <c r="PS43"/>
  <c r="PR43"/>
  <c r="NW43"/>
  <c r="NX43" s="1"/>
  <c r="NV43"/>
  <c r="NL43"/>
  <c r="NM43" s="1"/>
  <c r="NK43"/>
  <c r="NA43"/>
  <c r="MZ43"/>
  <c r="MP43"/>
  <c r="MQ43" s="1"/>
  <c r="MO43"/>
  <c r="ME43"/>
  <c r="MF43" s="1"/>
  <c r="MD43"/>
  <c r="LT43"/>
  <c r="LU43" s="1"/>
  <c r="LS43"/>
  <c r="LI43"/>
  <c r="LH43"/>
  <c r="KU43"/>
  <c r="KP43"/>
  <c r="KI43"/>
  <c r="KJ43" s="1"/>
  <c r="KH43"/>
  <c r="JX43"/>
  <c r="JY43" s="1"/>
  <c r="JW43"/>
  <c r="JM43"/>
  <c r="JL43"/>
  <c r="JB43"/>
  <c r="JC43" s="1"/>
  <c r="JA43"/>
  <c r="IQ43"/>
  <c r="IR43" s="1"/>
  <c r="IP43"/>
  <c r="IF43"/>
  <c r="IH43" s="1"/>
  <c r="II43" s="1"/>
  <c r="AG44" i="82" s="1"/>
  <c r="IE43" i="77"/>
  <c r="HU43"/>
  <c r="HV43" s="1"/>
  <c r="HT43"/>
  <c r="HJ43"/>
  <c r="HK43" s="1"/>
  <c r="HI43"/>
  <c r="GY43"/>
  <c r="GZ43" s="1"/>
  <c r="GX43"/>
  <c r="GK43"/>
  <c r="GF43"/>
  <c r="FY43"/>
  <c r="FX43"/>
  <c r="FN43"/>
  <c r="FO43" s="1"/>
  <c r="FM43"/>
  <c r="FC43"/>
  <c r="FD43" s="1"/>
  <c r="FB43"/>
  <c r="ER43"/>
  <c r="ES43" s="1"/>
  <c r="EQ43"/>
  <c r="EG43"/>
  <c r="EH43" s="1"/>
  <c r="EF43"/>
  <c r="DV43"/>
  <c r="DW43" s="1"/>
  <c r="DU43"/>
  <c r="DK43"/>
  <c r="DL43" s="1"/>
  <c r="DJ43"/>
  <c r="CZ43"/>
  <c r="DA43" s="1"/>
  <c r="CY43"/>
  <c r="CP43"/>
  <c r="CK43"/>
  <c r="CD43"/>
  <c r="CF43" s="1"/>
  <c r="CG43" s="1"/>
  <c r="U44" i="82" s="1"/>
  <c r="CC43" i="77"/>
  <c r="BS43"/>
  <c r="BT43" s="1"/>
  <c r="BR43"/>
  <c r="BH43"/>
  <c r="BI43" s="1"/>
  <c r="BG43"/>
  <c r="AW43"/>
  <c r="AX43" s="1"/>
  <c r="AV43"/>
  <c r="AL43"/>
  <c r="AK43"/>
  <c r="AA43"/>
  <c r="AC43" s="1"/>
  <c r="AD43" s="1"/>
  <c r="P44" i="82" s="1"/>
  <c r="Z43" i="77"/>
  <c r="S43"/>
  <c r="T43" s="1"/>
  <c r="O44" i="82" s="1"/>
  <c r="R43" i="77"/>
  <c r="M43"/>
  <c r="N43" s="1"/>
  <c r="N44" i="82" s="1"/>
  <c r="L43" i="77"/>
  <c r="PS42"/>
  <c r="PR42"/>
  <c r="NW42"/>
  <c r="NX42" s="1"/>
  <c r="NV42"/>
  <c r="NL42"/>
  <c r="NM42" s="1"/>
  <c r="NK42"/>
  <c r="NA42"/>
  <c r="MZ42"/>
  <c r="MP42"/>
  <c r="MO42"/>
  <c r="ME42"/>
  <c r="MG42" s="1"/>
  <c r="MH42" s="1"/>
  <c r="AO43" i="82" s="1"/>
  <c r="MD42" i="77"/>
  <c r="LT42"/>
  <c r="LU42" s="1"/>
  <c r="LS42"/>
  <c r="LI42"/>
  <c r="LH42"/>
  <c r="KU42"/>
  <c r="KP42"/>
  <c r="KI42"/>
  <c r="KK42" s="1"/>
  <c r="KL42" s="1"/>
  <c r="AL43" i="82" s="1"/>
  <c r="KH42" i="77"/>
  <c r="JX42"/>
  <c r="JY42" s="1"/>
  <c r="JW42"/>
  <c r="JM42"/>
  <c r="JN42" s="1"/>
  <c r="JL42"/>
  <c r="JB42"/>
  <c r="JC42" s="1"/>
  <c r="JA42"/>
  <c r="IQ42"/>
  <c r="IS42" s="1"/>
  <c r="IT42" s="1"/>
  <c r="AH43" i="82" s="1"/>
  <c r="IP42" i="77"/>
  <c r="IF42"/>
  <c r="IG42" s="1"/>
  <c r="IE42"/>
  <c r="HU42"/>
  <c r="HV42" s="1"/>
  <c r="HT42"/>
  <c r="HJ42"/>
  <c r="HK42" s="1"/>
  <c r="HI42"/>
  <c r="GY42"/>
  <c r="GZ42" s="1"/>
  <c r="GX42"/>
  <c r="GK42"/>
  <c r="GF42"/>
  <c r="FY42"/>
  <c r="FX42"/>
  <c r="FN42"/>
  <c r="FM42"/>
  <c r="FC42"/>
  <c r="FE42" s="1"/>
  <c r="FF42" s="1"/>
  <c r="AA43" i="82" s="1"/>
  <c r="FB42" i="77"/>
  <c r="ER42"/>
  <c r="ES42" s="1"/>
  <c r="EQ42"/>
  <c r="EG42"/>
  <c r="EI42" s="1"/>
  <c r="EJ42" s="1"/>
  <c r="Y43" i="82" s="1"/>
  <c r="EF42" i="77"/>
  <c r="DV42"/>
  <c r="DW42" s="1"/>
  <c r="DU42"/>
  <c r="DK42"/>
  <c r="DL42" s="1"/>
  <c r="DJ42"/>
  <c r="CZ42"/>
  <c r="CY42"/>
  <c r="CP42"/>
  <c r="CK42"/>
  <c r="CD42"/>
  <c r="CE42" s="1"/>
  <c r="CC42"/>
  <c r="BS42"/>
  <c r="BT42" s="1"/>
  <c r="BR42"/>
  <c r="BH42"/>
  <c r="BI42" s="1"/>
  <c r="BG42"/>
  <c r="AW42"/>
  <c r="AX42" s="1"/>
  <c r="AV42"/>
  <c r="AL42"/>
  <c r="AK42"/>
  <c r="AA42"/>
  <c r="AB42" s="1"/>
  <c r="Z42"/>
  <c r="S42"/>
  <c r="T42" s="1"/>
  <c r="O43" i="82" s="1"/>
  <c r="R42" i="77"/>
  <c r="M42"/>
  <c r="N42" s="1"/>
  <c r="N43" i="82" s="1"/>
  <c r="L42" i="77"/>
  <c r="PS41"/>
  <c r="PR41"/>
  <c r="OH41"/>
  <c r="OI41" s="1"/>
  <c r="OG41"/>
  <c r="NW41"/>
  <c r="NX41" s="1"/>
  <c r="NV41"/>
  <c r="NL41"/>
  <c r="NM41" s="1"/>
  <c r="NK41"/>
  <c r="NA41"/>
  <c r="NB41" s="1"/>
  <c r="MZ41"/>
  <c r="MP41"/>
  <c r="MO41"/>
  <c r="ME41"/>
  <c r="MF41" s="1"/>
  <c r="MD41"/>
  <c r="LT41"/>
  <c r="LU41" s="1"/>
  <c r="LS41"/>
  <c r="LI41"/>
  <c r="LH41"/>
  <c r="KU41"/>
  <c r="KP41"/>
  <c r="KI41"/>
  <c r="KJ41" s="1"/>
  <c r="KH41"/>
  <c r="JX41"/>
  <c r="JZ41" s="1"/>
  <c r="KA41" s="1"/>
  <c r="AK42" i="82" s="1"/>
  <c r="JW41" i="77"/>
  <c r="JM41"/>
  <c r="JN41" s="1"/>
  <c r="JL41"/>
  <c r="JB41"/>
  <c r="JC41" s="1"/>
  <c r="JA41"/>
  <c r="IQ41"/>
  <c r="IR41" s="1"/>
  <c r="IP41"/>
  <c r="IF41"/>
  <c r="IG41" s="1"/>
  <c r="IE41"/>
  <c r="HU41"/>
  <c r="HT41"/>
  <c r="HJ41"/>
  <c r="HK41" s="1"/>
  <c r="HI41"/>
  <c r="GY41"/>
  <c r="GZ41" s="1"/>
  <c r="GX41"/>
  <c r="GK41"/>
  <c r="GF41"/>
  <c r="FY41"/>
  <c r="FZ41" s="1"/>
  <c r="FX41"/>
  <c r="FN41"/>
  <c r="FO41" s="1"/>
  <c r="FM41"/>
  <c r="FC41"/>
  <c r="FD41" s="1"/>
  <c r="FB41"/>
  <c r="ER41"/>
  <c r="ES41" s="1"/>
  <c r="EQ41"/>
  <c r="EG41"/>
  <c r="EF41"/>
  <c r="DV41"/>
  <c r="DW41" s="1"/>
  <c r="DU41"/>
  <c r="DK41"/>
  <c r="DL41" s="1"/>
  <c r="DJ41"/>
  <c r="CZ41"/>
  <c r="DA41" s="1"/>
  <c r="CY41"/>
  <c r="CP41"/>
  <c r="CK41"/>
  <c r="CD41"/>
  <c r="CC41"/>
  <c r="BS41"/>
  <c r="BR41"/>
  <c r="BH41"/>
  <c r="BJ41" s="1"/>
  <c r="BK41" s="1"/>
  <c r="S42" i="82" s="1"/>
  <c r="BG41" i="77"/>
  <c r="AW41"/>
  <c r="AX41" s="1"/>
  <c r="AV41"/>
  <c r="AL41"/>
  <c r="AN41" s="1"/>
  <c r="AO41" s="1"/>
  <c r="Q42" i="82" s="1"/>
  <c r="AK41" i="77"/>
  <c r="AA41"/>
  <c r="AC41" s="1"/>
  <c r="AD41" s="1"/>
  <c r="P42" i="82" s="1"/>
  <c r="Z41" i="77"/>
  <c r="S41"/>
  <c r="T41" s="1"/>
  <c r="O42" i="82" s="1"/>
  <c r="R41" i="77"/>
  <c r="M41"/>
  <c r="N41" s="1"/>
  <c r="N42" i="82" s="1"/>
  <c r="L41" i="77"/>
  <c r="PS40"/>
  <c r="PR40"/>
  <c r="OH40"/>
  <c r="OI40" s="1"/>
  <c r="OG40"/>
  <c r="NW40"/>
  <c r="NY40" s="1"/>
  <c r="NZ40" s="1"/>
  <c r="AS41" i="82" s="1"/>
  <c r="NV40" i="77"/>
  <c r="NL40"/>
  <c r="NM40" s="1"/>
  <c r="NK40"/>
  <c r="NA40"/>
  <c r="NB40" s="1"/>
  <c r="MZ40"/>
  <c r="MP40"/>
  <c r="MQ40" s="1"/>
  <c r="MO40"/>
  <c r="ME40"/>
  <c r="MD40"/>
  <c r="LT40"/>
  <c r="LS40"/>
  <c r="LI40"/>
  <c r="LH40"/>
  <c r="KU40"/>
  <c r="KP40"/>
  <c r="KI40"/>
  <c r="KJ40" s="1"/>
  <c r="KH40"/>
  <c r="JX40"/>
  <c r="JY40" s="1"/>
  <c r="JW40"/>
  <c r="JM40"/>
  <c r="JO40" s="1"/>
  <c r="JP40" s="1"/>
  <c r="AJ41" i="82" s="1"/>
  <c r="JL40" i="77"/>
  <c r="JB40"/>
  <c r="JC40" s="1"/>
  <c r="JA40"/>
  <c r="IQ40"/>
  <c r="IS40" s="1"/>
  <c r="IT40" s="1"/>
  <c r="AH41" i="82" s="1"/>
  <c r="IP40" i="77"/>
  <c r="IF40"/>
  <c r="IG40" s="1"/>
  <c r="IE40"/>
  <c r="HU40"/>
  <c r="HW40" s="1"/>
  <c r="HX40" s="1"/>
  <c r="AF41" i="82" s="1"/>
  <c r="HT40" i="77"/>
  <c r="HJ40"/>
  <c r="HK40" s="1"/>
  <c r="HI40"/>
  <c r="GY40"/>
  <c r="GZ40" s="1"/>
  <c r="GX40"/>
  <c r="GK40"/>
  <c r="GF40"/>
  <c r="FY40"/>
  <c r="GA40" s="1"/>
  <c r="GB40" s="1"/>
  <c r="AC41" i="82" s="1"/>
  <c r="FX40" i="77"/>
  <c r="FN40"/>
  <c r="FO40" s="1"/>
  <c r="FM40"/>
  <c r="FC40"/>
  <c r="FE40" s="1"/>
  <c r="FF40" s="1"/>
  <c r="AA41" i="82" s="1"/>
  <c r="FB40" i="77"/>
  <c r="ER40"/>
  <c r="ES40" s="1"/>
  <c r="EQ40"/>
  <c r="EG40"/>
  <c r="EH40" s="1"/>
  <c r="EF40"/>
  <c r="DV40"/>
  <c r="DW40" s="1"/>
  <c r="DU40"/>
  <c r="DK40"/>
  <c r="DJ40"/>
  <c r="CZ40"/>
  <c r="DB40" s="1"/>
  <c r="DC40" s="1"/>
  <c r="V41" i="82" s="1"/>
  <c r="CY40" i="77"/>
  <c r="CP40"/>
  <c r="CK40"/>
  <c r="CD40"/>
  <c r="CE40" s="1"/>
  <c r="CC40"/>
  <c r="BS40"/>
  <c r="BT40" s="1"/>
  <c r="BR40"/>
  <c r="BH40"/>
  <c r="BG40"/>
  <c r="AW40"/>
  <c r="AX40" s="1"/>
  <c r="AV40"/>
  <c r="AL40"/>
  <c r="AM40" s="1"/>
  <c r="AK40"/>
  <c r="AA40"/>
  <c r="AB40" s="1"/>
  <c r="Z40"/>
  <c r="S40"/>
  <c r="T40" s="1"/>
  <c r="O41" i="82" s="1"/>
  <c r="R40" i="77"/>
  <c r="M40"/>
  <c r="N40" s="1"/>
  <c r="N41" i="82" s="1"/>
  <c r="L40" i="77"/>
  <c r="PS39"/>
  <c r="PR39"/>
  <c r="OH39"/>
  <c r="OI39" s="1"/>
  <c r="OG39"/>
  <c r="NW39"/>
  <c r="NX39" s="1"/>
  <c r="NV39"/>
  <c r="NL39"/>
  <c r="NM39" s="1"/>
  <c r="NK39"/>
  <c r="NA39"/>
  <c r="NB39" s="1"/>
  <c r="MZ39"/>
  <c r="MP39"/>
  <c r="MQ39" s="1"/>
  <c r="MO39"/>
  <c r="ME39"/>
  <c r="MD39"/>
  <c r="LT39"/>
  <c r="LU39" s="1"/>
  <c r="LS39"/>
  <c r="LI39"/>
  <c r="LH39"/>
  <c r="KU39"/>
  <c r="KP39"/>
  <c r="KI39"/>
  <c r="KH39"/>
  <c r="JX39"/>
  <c r="JY39" s="1"/>
  <c r="JW39"/>
  <c r="JM39"/>
  <c r="JN39" s="1"/>
  <c r="JL39"/>
  <c r="JB39"/>
  <c r="JD39" s="1"/>
  <c r="JE39" s="1"/>
  <c r="AI40" i="82" s="1"/>
  <c r="JA39" i="77"/>
  <c r="IQ39"/>
  <c r="IR39" s="1"/>
  <c r="IP39"/>
  <c r="IF39"/>
  <c r="IG39" s="1"/>
  <c r="IE39"/>
  <c r="HU39"/>
  <c r="HV39" s="1"/>
  <c r="HT39"/>
  <c r="HJ39"/>
  <c r="HK39" s="1"/>
  <c r="HI39"/>
  <c r="GY39"/>
  <c r="GX39"/>
  <c r="GK39"/>
  <c r="GF39"/>
  <c r="FY39"/>
  <c r="FX39"/>
  <c r="FN39"/>
  <c r="FO39" s="1"/>
  <c r="FM39"/>
  <c r="FC39"/>
  <c r="FD39" s="1"/>
  <c r="FB39"/>
  <c r="ER39"/>
  <c r="ET39" s="1"/>
  <c r="EU39" s="1"/>
  <c r="Z40" i="82" s="1"/>
  <c r="EQ39" i="77"/>
  <c r="EG39"/>
  <c r="EH39" s="1"/>
  <c r="EF39"/>
  <c r="DV39"/>
  <c r="DW39" s="1"/>
  <c r="DU39"/>
  <c r="DK39"/>
  <c r="DL39" s="1"/>
  <c r="DJ39"/>
  <c r="CZ39"/>
  <c r="DA39" s="1"/>
  <c r="CY39"/>
  <c r="CP39"/>
  <c r="CK39"/>
  <c r="CD39"/>
  <c r="CF39" s="1"/>
  <c r="CG39" s="1"/>
  <c r="U40" i="82" s="1"/>
  <c r="CC39" i="77"/>
  <c r="BS39"/>
  <c r="BT39" s="1"/>
  <c r="BR39"/>
  <c r="BH39"/>
  <c r="BJ39" s="1"/>
  <c r="BK39" s="1"/>
  <c r="S40" i="82" s="1"/>
  <c r="BG39" i="77"/>
  <c r="AW39"/>
  <c r="AX39" s="1"/>
  <c r="AV39"/>
  <c r="AL39"/>
  <c r="AM39" s="1"/>
  <c r="AK39"/>
  <c r="AA39"/>
  <c r="Z39"/>
  <c r="S39"/>
  <c r="T39" s="1"/>
  <c r="O40" i="82" s="1"/>
  <c r="R39" i="77"/>
  <c r="M39"/>
  <c r="N39" s="1"/>
  <c r="N40" i="82" s="1"/>
  <c r="L39" i="77"/>
  <c r="PS38"/>
  <c r="PR38"/>
  <c r="OH38"/>
  <c r="OG38"/>
  <c r="NW38"/>
  <c r="NY38" s="1"/>
  <c r="NZ38" s="1"/>
  <c r="AS39" i="82" s="1"/>
  <c r="NV38" i="77"/>
  <c r="NL38"/>
  <c r="NM38" s="1"/>
  <c r="NK38"/>
  <c r="NA38"/>
  <c r="MZ38"/>
  <c r="MP38"/>
  <c r="MQ38" s="1"/>
  <c r="MO38"/>
  <c r="ME38"/>
  <c r="MF38" s="1"/>
  <c r="MD38"/>
  <c r="LT38"/>
  <c r="LU38" s="1"/>
  <c r="LS38"/>
  <c r="LI38"/>
  <c r="LH38"/>
  <c r="KU38"/>
  <c r="KP38"/>
  <c r="KI38"/>
  <c r="KK38" s="1"/>
  <c r="KL38" s="1"/>
  <c r="AL39" i="82" s="1"/>
  <c r="KH38" i="77"/>
  <c r="JX38"/>
  <c r="JY38" s="1"/>
  <c r="JW38"/>
  <c r="JM38"/>
  <c r="JN38" s="1"/>
  <c r="JL38"/>
  <c r="JB38"/>
  <c r="JC38" s="1"/>
  <c r="JA38"/>
  <c r="IQ38"/>
  <c r="IS38" s="1"/>
  <c r="IT38" s="1"/>
  <c r="AH39" i="82" s="1"/>
  <c r="IP38" i="77"/>
  <c r="IF38"/>
  <c r="IG38" s="1"/>
  <c r="IE38"/>
  <c r="HU38"/>
  <c r="HV38" s="1"/>
  <c r="HT38"/>
  <c r="HJ38"/>
  <c r="HK38" s="1"/>
  <c r="HI38"/>
  <c r="GY38"/>
  <c r="GZ38" s="1"/>
  <c r="GX38"/>
  <c r="GK38"/>
  <c r="GF38"/>
  <c r="FY38"/>
  <c r="FX38"/>
  <c r="FN38"/>
  <c r="FO38" s="1"/>
  <c r="FM38"/>
  <c r="FC38"/>
  <c r="FD38" s="1"/>
  <c r="FB38"/>
  <c r="ER38"/>
  <c r="ES38" s="1"/>
  <c r="EQ38"/>
  <c r="EG38"/>
  <c r="EF38"/>
  <c r="DV38"/>
  <c r="DU38"/>
  <c r="DK38"/>
  <c r="DM38" s="1"/>
  <c r="DN38" s="1"/>
  <c r="W39" i="82" s="1"/>
  <c r="DJ38" i="77"/>
  <c r="CZ38"/>
  <c r="CY38"/>
  <c r="CP38"/>
  <c r="CK38"/>
  <c r="CD38"/>
  <c r="CE38" s="1"/>
  <c r="CC38"/>
  <c r="BS38"/>
  <c r="BT38" s="1"/>
  <c r="BR38"/>
  <c r="BH38"/>
  <c r="BI38" s="1"/>
  <c r="BG38"/>
  <c r="AW38"/>
  <c r="AX38" s="1"/>
  <c r="AV38"/>
  <c r="AL38"/>
  <c r="AM38" s="1"/>
  <c r="AK38"/>
  <c r="AA38"/>
  <c r="AB38" s="1"/>
  <c r="Z38"/>
  <c r="S38"/>
  <c r="T38" s="1"/>
  <c r="O39" i="82" s="1"/>
  <c r="R38" i="77"/>
  <c r="M38"/>
  <c r="N38" s="1"/>
  <c r="N39" i="82" s="1"/>
  <c r="L38" i="77"/>
  <c r="PS37"/>
  <c r="PR37"/>
  <c r="OH37"/>
  <c r="OI37" s="1"/>
  <c r="OG37"/>
  <c r="NW37"/>
  <c r="NV37"/>
  <c r="NL37"/>
  <c r="NM37" s="1"/>
  <c r="NK37"/>
  <c r="NA37"/>
  <c r="NB37" s="1"/>
  <c r="MZ37"/>
  <c r="MP37"/>
  <c r="MQ37" s="1"/>
  <c r="MO37"/>
  <c r="ME37"/>
  <c r="MF37" s="1"/>
  <c r="MD37"/>
  <c r="LT37"/>
  <c r="LU37" s="1"/>
  <c r="LS37"/>
  <c r="LI37"/>
  <c r="LH37"/>
  <c r="KU37"/>
  <c r="KP37"/>
  <c r="KI37"/>
  <c r="KJ37" s="1"/>
  <c r="KH37"/>
  <c r="JX37"/>
  <c r="JY37" s="1"/>
  <c r="JW37"/>
  <c r="JM37"/>
  <c r="JN37" s="1"/>
  <c r="JL37"/>
  <c r="JB37"/>
  <c r="JC37" s="1"/>
  <c r="JA37"/>
  <c r="IQ37"/>
  <c r="IR37" s="1"/>
  <c r="IP37"/>
  <c r="IF37"/>
  <c r="IH37" s="1"/>
  <c r="II37" s="1"/>
  <c r="AG38" i="82" s="1"/>
  <c r="IE37" i="77"/>
  <c r="HU37"/>
  <c r="HV37" s="1"/>
  <c r="HT37"/>
  <c r="HJ37"/>
  <c r="HK37" s="1"/>
  <c r="HI37"/>
  <c r="GY37"/>
  <c r="GZ37" s="1"/>
  <c r="GX37"/>
  <c r="GK37"/>
  <c r="GF37"/>
  <c r="FY37"/>
  <c r="FZ37" s="1"/>
  <c r="FX37"/>
  <c r="FN37"/>
  <c r="FO37" s="1"/>
  <c r="FM37"/>
  <c r="FC37"/>
  <c r="FD37" s="1"/>
  <c r="FB37"/>
  <c r="ER37"/>
  <c r="ES37" s="1"/>
  <c r="EQ37"/>
  <c r="EG37"/>
  <c r="EH37" s="1"/>
  <c r="EF37"/>
  <c r="DV37"/>
  <c r="DW37" s="1"/>
  <c r="DU37"/>
  <c r="DK37"/>
  <c r="DL37" s="1"/>
  <c r="DJ37"/>
  <c r="CZ37"/>
  <c r="DA37" s="1"/>
  <c r="CY37"/>
  <c r="CP37"/>
  <c r="CK37"/>
  <c r="CD37"/>
  <c r="CF37" s="1"/>
  <c r="CG37" s="1"/>
  <c r="U38" i="82" s="1"/>
  <c r="CC37" i="77"/>
  <c r="BS37"/>
  <c r="BT37" s="1"/>
  <c r="BR37"/>
  <c r="BH37"/>
  <c r="BI37" s="1"/>
  <c r="BG37"/>
  <c r="AW37"/>
  <c r="AX37" s="1"/>
  <c r="AV37"/>
  <c r="AL37"/>
  <c r="AN37" s="1"/>
  <c r="AO37" s="1"/>
  <c r="Q38" i="82" s="1"/>
  <c r="AK37" i="77"/>
  <c r="AA37"/>
  <c r="AC37" s="1"/>
  <c r="AD37" s="1"/>
  <c r="P38" i="82" s="1"/>
  <c r="Z37" i="77"/>
  <c r="S37"/>
  <c r="T37" s="1"/>
  <c r="O38" i="82" s="1"/>
  <c r="R37" i="77"/>
  <c r="M37"/>
  <c r="N37" s="1"/>
  <c r="N38" i="82" s="1"/>
  <c r="L37" i="77"/>
  <c r="NA29" i="78"/>
  <c r="MZ29"/>
  <c r="MP29"/>
  <c r="MO29"/>
  <c r="ME29"/>
  <c r="MD29"/>
  <c r="LT29"/>
  <c r="LU29" s="1"/>
  <c r="LS29"/>
  <c r="LI29"/>
  <c r="LH29"/>
  <c r="KU29"/>
  <c r="KP29"/>
  <c r="KI29"/>
  <c r="KH29"/>
  <c r="JX29"/>
  <c r="JW29"/>
  <c r="JM29"/>
  <c r="JN29" s="1"/>
  <c r="JL29"/>
  <c r="JB29"/>
  <c r="JA29"/>
  <c r="IQ29"/>
  <c r="IP29"/>
  <c r="IF29"/>
  <c r="IE29"/>
  <c r="HU29"/>
  <c r="HV29" s="1"/>
  <c r="HT29"/>
  <c r="HJ29"/>
  <c r="HI29"/>
  <c r="GY29"/>
  <c r="HA29" s="1"/>
  <c r="HB29" s="1"/>
  <c r="AD30" i="83" s="1"/>
  <c r="GX29" i="78"/>
  <c r="GK29"/>
  <c r="GF29"/>
  <c r="FY29"/>
  <c r="FZ29" s="1"/>
  <c r="FX29"/>
  <c r="FN29"/>
  <c r="FM29"/>
  <c r="FC29"/>
  <c r="FD29" s="1"/>
  <c r="FB29"/>
  <c r="ER29"/>
  <c r="EQ29"/>
  <c r="EG29"/>
  <c r="EH29" s="1"/>
  <c r="EF29"/>
  <c r="DV29"/>
  <c r="DU29"/>
  <c r="DK29"/>
  <c r="DL29" s="1"/>
  <c r="DJ29"/>
  <c r="CZ29"/>
  <c r="CY29"/>
  <c r="CP29"/>
  <c r="CK29"/>
  <c r="CD29"/>
  <c r="CC29"/>
  <c r="BS29"/>
  <c r="BR29"/>
  <c r="BH29"/>
  <c r="BG29"/>
  <c r="AW29"/>
  <c r="AX29" s="1"/>
  <c r="AV29"/>
  <c r="AL29"/>
  <c r="AK29"/>
  <c r="AA29"/>
  <c r="AC29" s="1"/>
  <c r="AD29" s="1"/>
  <c r="P30" i="83" s="1"/>
  <c r="Z29" i="78"/>
  <c r="S29"/>
  <c r="T29" s="1"/>
  <c r="O30" i="83" s="1"/>
  <c r="R29" i="78"/>
  <c r="M29"/>
  <c r="N29" s="1"/>
  <c r="N30" i="83" s="1"/>
  <c r="L29" i="78"/>
  <c r="NA28"/>
  <c r="MZ28"/>
  <c r="MP28"/>
  <c r="MQ28" s="1"/>
  <c r="MO28"/>
  <c r="ME28"/>
  <c r="MD28"/>
  <c r="LT28"/>
  <c r="LU28" s="1"/>
  <c r="LS28"/>
  <c r="LI28"/>
  <c r="LH28"/>
  <c r="KU28"/>
  <c r="KP28"/>
  <c r="KI28"/>
  <c r="KJ28" s="1"/>
  <c r="KH28"/>
  <c r="JX28"/>
  <c r="JW28"/>
  <c r="JM28"/>
  <c r="JN28" s="1"/>
  <c r="JL28"/>
  <c r="JB28"/>
  <c r="JA28"/>
  <c r="IQ28"/>
  <c r="IR28" s="1"/>
  <c r="IP28"/>
  <c r="IF28"/>
  <c r="IE28"/>
  <c r="HU28"/>
  <c r="HV28" s="1"/>
  <c r="HT28"/>
  <c r="HJ28"/>
  <c r="HI28"/>
  <c r="GY28"/>
  <c r="HA28" s="1"/>
  <c r="HB28" s="1"/>
  <c r="AD29" i="83" s="1"/>
  <c r="GX28" i="78"/>
  <c r="GK28"/>
  <c r="GF28"/>
  <c r="FY28"/>
  <c r="FX28"/>
  <c r="FN28"/>
  <c r="FM28"/>
  <c r="FC28"/>
  <c r="FD28" s="1"/>
  <c r="FB28"/>
  <c r="ER28"/>
  <c r="EQ28"/>
  <c r="EG28"/>
  <c r="EH28" s="1"/>
  <c r="EF28"/>
  <c r="DV28"/>
  <c r="DU28"/>
  <c r="DK28"/>
  <c r="DL28" s="1"/>
  <c r="DJ28"/>
  <c r="CZ28"/>
  <c r="CY28"/>
  <c r="CP28"/>
  <c r="CK28"/>
  <c r="CD28"/>
  <c r="CC28"/>
  <c r="BS28"/>
  <c r="BT28" s="1"/>
  <c r="BR28"/>
  <c r="BH28"/>
  <c r="BG28"/>
  <c r="AW28"/>
  <c r="AX28" s="1"/>
  <c r="AV28"/>
  <c r="AL28"/>
  <c r="AK28"/>
  <c r="AA28"/>
  <c r="AC28" s="1"/>
  <c r="AD28" s="1"/>
  <c r="P29" i="83" s="1"/>
  <c r="Z28" i="78"/>
  <c r="S28"/>
  <c r="T28" s="1"/>
  <c r="O29" i="83" s="1"/>
  <c r="R28" i="78"/>
  <c r="M28"/>
  <c r="N28" s="1"/>
  <c r="N29" i="83" s="1"/>
  <c r="L28" i="78"/>
  <c r="NA27"/>
  <c r="MZ27"/>
  <c r="MP27"/>
  <c r="MO27"/>
  <c r="ME27"/>
  <c r="MD27"/>
  <c r="LT27"/>
  <c r="LU27" s="1"/>
  <c r="LS27"/>
  <c r="LI27"/>
  <c r="LH27"/>
  <c r="KU27"/>
  <c r="KP27"/>
  <c r="KI27"/>
  <c r="KJ27" s="1"/>
  <c r="KH27"/>
  <c r="JX27"/>
  <c r="JW27"/>
  <c r="JM27"/>
  <c r="JN27" s="1"/>
  <c r="JL27"/>
  <c r="JB27"/>
  <c r="JA27"/>
  <c r="IQ27"/>
  <c r="IR27" s="1"/>
  <c r="IP27"/>
  <c r="IF27"/>
  <c r="IE27"/>
  <c r="HU27"/>
  <c r="HV27" s="1"/>
  <c r="HT27"/>
  <c r="HJ27"/>
  <c r="HI27"/>
  <c r="GY27"/>
  <c r="HA27" s="1"/>
  <c r="HB27" s="1"/>
  <c r="AD28" i="83" s="1"/>
  <c r="GX27" i="78"/>
  <c r="GK27"/>
  <c r="GF27"/>
  <c r="FY27"/>
  <c r="FZ27" s="1"/>
  <c r="FX27"/>
  <c r="FN27"/>
  <c r="FM27"/>
  <c r="FC27"/>
  <c r="FD27" s="1"/>
  <c r="FB27"/>
  <c r="ER27"/>
  <c r="EQ27"/>
  <c r="EG27"/>
  <c r="EH27" s="1"/>
  <c r="EF27"/>
  <c r="DV27"/>
  <c r="DU27"/>
  <c r="DK27"/>
  <c r="DL27" s="1"/>
  <c r="DJ27"/>
  <c r="CZ27"/>
  <c r="CY27"/>
  <c r="CP27"/>
  <c r="CK27"/>
  <c r="CD27"/>
  <c r="CC27"/>
  <c r="BS27"/>
  <c r="BT27" s="1"/>
  <c r="BR27"/>
  <c r="BH27"/>
  <c r="BG27"/>
  <c r="AW27"/>
  <c r="AX27" s="1"/>
  <c r="AV27"/>
  <c r="AL27"/>
  <c r="AK27"/>
  <c r="AA27"/>
  <c r="AC27" s="1"/>
  <c r="AD27" s="1"/>
  <c r="P28" i="83" s="1"/>
  <c r="Z27" i="78"/>
  <c r="S27"/>
  <c r="T27" s="1"/>
  <c r="O28" i="83" s="1"/>
  <c r="R27" i="78"/>
  <c r="M27"/>
  <c r="N27" s="1"/>
  <c r="N28" i="83" s="1"/>
  <c r="L27" i="78"/>
  <c r="NA26"/>
  <c r="MZ26"/>
  <c r="MP26"/>
  <c r="MQ26" s="1"/>
  <c r="MO26"/>
  <c r="ME26"/>
  <c r="MD26"/>
  <c r="LT26"/>
  <c r="LU26" s="1"/>
  <c r="LS26"/>
  <c r="LI26"/>
  <c r="LH26"/>
  <c r="KU26"/>
  <c r="KP26"/>
  <c r="KI26"/>
  <c r="KJ26" s="1"/>
  <c r="KH26"/>
  <c r="JX26"/>
  <c r="JW26"/>
  <c r="JM26"/>
  <c r="JN26" s="1"/>
  <c r="JL26"/>
  <c r="JB26"/>
  <c r="JA26"/>
  <c r="IQ26"/>
  <c r="IR26" s="1"/>
  <c r="IP26"/>
  <c r="IF26"/>
  <c r="IE26"/>
  <c r="HU26"/>
  <c r="HT26"/>
  <c r="HJ26"/>
  <c r="HI26"/>
  <c r="GY26"/>
  <c r="HA26" s="1"/>
  <c r="HB26" s="1"/>
  <c r="AD27" i="83" s="1"/>
  <c r="GX26" i="78"/>
  <c r="GK26"/>
  <c r="GF26"/>
  <c r="FY26"/>
  <c r="FZ26" s="1"/>
  <c r="FX26"/>
  <c r="FN26"/>
  <c r="FM26"/>
  <c r="FC26"/>
  <c r="FD26" s="1"/>
  <c r="FB26"/>
  <c r="ER26"/>
  <c r="EQ26"/>
  <c r="EG26"/>
  <c r="EH26" s="1"/>
  <c r="EF26"/>
  <c r="DV26"/>
  <c r="DU26"/>
  <c r="DK26"/>
  <c r="DL26" s="1"/>
  <c r="DJ26"/>
  <c r="CZ26"/>
  <c r="CY26"/>
  <c r="CP26"/>
  <c r="CK26"/>
  <c r="CD26"/>
  <c r="CC26"/>
  <c r="BS26"/>
  <c r="BT26" s="1"/>
  <c r="BR26"/>
  <c r="BH26"/>
  <c r="BG26"/>
  <c r="AW26"/>
  <c r="AX26" s="1"/>
  <c r="AV26"/>
  <c r="AL26"/>
  <c r="AK26"/>
  <c r="AA26"/>
  <c r="AC26" s="1"/>
  <c r="AD26" s="1"/>
  <c r="P27" i="83" s="1"/>
  <c r="Z26" i="78"/>
  <c r="S26"/>
  <c r="T26" s="1"/>
  <c r="O27" i="83" s="1"/>
  <c r="R26" i="78"/>
  <c r="M26"/>
  <c r="N26" s="1"/>
  <c r="N27" i="83" s="1"/>
  <c r="L26" i="78"/>
  <c r="NA25"/>
  <c r="MZ25"/>
  <c r="MP25"/>
  <c r="MQ25" s="1"/>
  <c r="MO25"/>
  <c r="ME25"/>
  <c r="MD25"/>
  <c r="LT25"/>
  <c r="LU25" s="1"/>
  <c r="LS25"/>
  <c r="LI25"/>
  <c r="LH25"/>
  <c r="KU25"/>
  <c r="KP25"/>
  <c r="KI25"/>
  <c r="KJ25" s="1"/>
  <c r="KH25"/>
  <c r="JX25"/>
  <c r="JY25" s="1"/>
  <c r="JW25"/>
  <c r="JM25"/>
  <c r="JN25" s="1"/>
  <c r="JL25"/>
  <c r="JB25"/>
  <c r="JC25" s="1"/>
  <c r="JA25"/>
  <c r="IQ25"/>
  <c r="IR25" s="1"/>
  <c r="IP25"/>
  <c r="IF25"/>
  <c r="IG25" s="1"/>
  <c r="IE25"/>
  <c r="HU25"/>
  <c r="HV25" s="1"/>
  <c r="HT25"/>
  <c r="HJ25"/>
  <c r="HK25" s="1"/>
  <c r="HI25"/>
  <c r="GY25"/>
  <c r="HA25" s="1"/>
  <c r="HB25" s="1"/>
  <c r="AD26" i="83" s="1"/>
  <c r="GX25" i="78"/>
  <c r="GK25"/>
  <c r="GF25"/>
  <c r="FY25"/>
  <c r="FZ25" s="1"/>
  <c r="FX25"/>
  <c r="FN25"/>
  <c r="FO25" s="1"/>
  <c r="FM25"/>
  <c r="FC25"/>
  <c r="FD25" s="1"/>
  <c r="FB25"/>
  <c r="ER25"/>
  <c r="ES25" s="1"/>
  <c r="EQ25"/>
  <c r="EG25"/>
  <c r="EH25" s="1"/>
  <c r="EF25"/>
  <c r="DV25"/>
  <c r="DW25" s="1"/>
  <c r="DU25"/>
  <c r="DK25"/>
  <c r="DL25" s="1"/>
  <c r="DJ25"/>
  <c r="CZ25"/>
  <c r="CY25"/>
  <c r="CP25"/>
  <c r="CK25"/>
  <c r="CD25"/>
  <c r="CE25" s="1"/>
  <c r="CC25"/>
  <c r="BS25"/>
  <c r="BT25" s="1"/>
  <c r="BR25"/>
  <c r="BH25"/>
  <c r="BJ25" s="1"/>
  <c r="BK25" s="1"/>
  <c r="S26" i="83" s="1"/>
  <c r="BG25" i="78"/>
  <c r="AW25"/>
  <c r="AV25"/>
  <c r="AL25"/>
  <c r="AM25" s="1"/>
  <c r="AK25"/>
  <c r="AA25"/>
  <c r="AC25" s="1"/>
  <c r="AD25" s="1"/>
  <c r="P26" i="83" s="1"/>
  <c r="Z25" i="78"/>
  <c r="S25"/>
  <c r="T25" s="1"/>
  <c r="O26" i="83" s="1"/>
  <c r="R25" i="78"/>
  <c r="M25"/>
  <c r="N25" s="1"/>
  <c r="N26" i="83" s="1"/>
  <c r="L25" i="78"/>
  <c r="NA24"/>
  <c r="MZ24"/>
  <c r="MP24"/>
  <c r="MQ24" s="1"/>
  <c r="MO24"/>
  <c r="ME24"/>
  <c r="MG24" s="1"/>
  <c r="MH24" s="1"/>
  <c r="AO25" i="83" s="1"/>
  <c r="MD24" i="78"/>
  <c r="LT24"/>
  <c r="LS24"/>
  <c r="LI24"/>
  <c r="LH24"/>
  <c r="KU24"/>
  <c r="KP24"/>
  <c r="KI24"/>
  <c r="KH24"/>
  <c r="JX24"/>
  <c r="JY24" s="1"/>
  <c r="JW24"/>
  <c r="JM24"/>
  <c r="JN24" s="1"/>
  <c r="JL24"/>
  <c r="JB24"/>
  <c r="JD24" s="1"/>
  <c r="JE24" s="1"/>
  <c r="AI25" i="83" s="1"/>
  <c r="JA24" i="78"/>
  <c r="IQ24"/>
  <c r="IP24"/>
  <c r="IF24"/>
  <c r="IH24" s="1"/>
  <c r="II24" s="1"/>
  <c r="AG25" i="83" s="1"/>
  <c r="IE24" i="78"/>
  <c r="HU24"/>
  <c r="HT24"/>
  <c r="HJ24"/>
  <c r="HL24" s="1"/>
  <c r="HM24" s="1"/>
  <c r="AE25" i="83" s="1"/>
  <c r="HI24" i="78"/>
  <c r="GY24"/>
  <c r="GX24"/>
  <c r="GK24"/>
  <c r="GF24"/>
  <c r="FY24"/>
  <c r="FX24"/>
  <c r="FN24"/>
  <c r="FO24" s="1"/>
  <c r="FM24"/>
  <c r="FC24"/>
  <c r="FD24" s="1"/>
  <c r="FB24"/>
  <c r="ER24"/>
  <c r="ET24" s="1"/>
  <c r="EU24" s="1"/>
  <c r="Z25" i="83" s="1"/>
  <c r="EQ24" i="78"/>
  <c r="EG24"/>
  <c r="EF24"/>
  <c r="DV24"/>
  <c r="DW24" s="1"/>
  <c r="DU24"/>
  <c r="DK24"/>
  <c r="DL24" s="1"/>
  <c r="DJ24"/>
  <c r="CZ24"/>
  <c r="DB24" s="1"/>
  <c r="DC24" s="1"/>
  <c r="V25" i="83" s="1"/>
  <c r="CY24" i="78"/>
  <c r="CP24"/>
  <c r="CK24"/>
  <c r="CD24"/>
  <c r="CC24"/>
  <c r="BS24"/>
  <c r="BT24" s="1"/>
  <c r="BR24"/>
  <c r="BH24"/>
  <c r="BG24"/>
  <c r="AW24"/>
  <c r="AX24" s="1"/>
  <c r="AV24"/>
  <c r="AL24"/>
  <c r="AK24"/>
  <c r="AA24"/>
  <c r="AC24" s="1"/>
  <c r="AD24" s="1"/>
  <c r="P25" i="83" s="1"/>
  <c r="Z24" i="78"/>
  <c r="S24"/>
  <c r="T24" s="1"/>
  <c r="O25" i="83" s="1"/>
  <c r="R24" i="78"/>
  <c r="M24"/>
  <c r="N24" s="1"/>
  <c r="N25" i="83" s="1"/>
  <c r="L24" i="78"/>
  <c r="NA23"/>
  <c r="MZ23"/>
  <c r="MP23"/>
  <c r="MQ23" s="1"/>
  <c r="MO23"/>
  <c r="ME23"/>
  <c r="MF23" s="1"/>
  <c r="MD23"/>
  <c r="LT23"/>
  <c r="LU23" s="1"/>
  <c r="LS23"/>
  <c r="LI23"/>
  <c r="LH23"/>
  <c r="KU23"/>
  <c r="KP23"/>
  <c r="KI23"/>
  <c r="KK23" s="1"/>
  <c r="KL23" s="1"/>
  <c r="AL24" i="83" s="1"/>
  <c r="KH23" i="78"/>
  <c r="JX23"/>
  <c r="JZ23" s="1"/>
  <c r="KA23" s="1"/>
  <c r="AK24" i="83" s="1"/>
  <c r="JW23" i="78"/>
  <c r="JM23"/>
  <c r="JO23" s="1"/>
  <c r="JP23" s="1"/>
  <c r="AJ24" i="83" s="1"/>
  <c r="JL23" i="78"/>
  <c r="JB23"/>
  <c r="JD23" s="1"/>
  <c r="JE23" s="1"/>
  <c r="AI24" i="83" s="1"/>
  <c r="JA23" i="78"/>
  <c r="IQ23"/>
  <c r="IR23" s="1"/>
  <c r="IP23"/>
  <c r="IF23"/>
  <c r="IH23" s="1"/>
  <c r="II23" s="1"/>
  <c r="AG24" i="83" s="1"/>
  <c r="IE23" i="78"/>
  <c r="HU23"/>
  <c r="HV23" s="1"/>
  <c r="HT23"/>
  <c r="HJ23"/>
  <c r="HL23" s="1"/>
  <c r="HM23" s="1"/>
  <c r="AE24" i="83" s="1"/>
  <c r="HI23" i="78"/>
  <c r="GY23"/>
  <c r="HA23" s="1"/>
  <c r="HB23" s="1"/>
  <c r="AD24" i="83" s="1"/>
  <c r="GX23" i="78"/>
  <c r="GK23"/>
  <c r="GF23"/>
  <c r="FY23"/>
  <c r="FX23"/>
  <c r="FN23"/>
  <c r="FP23" s="1"/>
  <c r="FQ23" s="1"/>
  <c r="AB24" i="83" s="1"/>
  <c r="FM23" i="78"/>
  <c r="FC23"/>
  <c r="FD23" s="1"/>
  <c r="FB23"/>
  <c r="ER23"/>
  <c r="ET23" s="1"/>
  <c r="EU23" s="1"/>
  <c r="Z24" i="83" s="1"/>
  <c r="EQ23" i="78"/>
  <c r="EG23"/>
  <c r="EH23" s="1"/>
  <c r="EF23"/>
  <c r="DV23"/>
  <c r="DX23" s="1"/>
  <c r="DY23" s="1"/>
  <c r="X24" i="83" s="1"/>
  <c r="DU23" i="78"/>
  <c r="DK23"/>
  <c r="DJ23"/>
  <c r="CZ23"/>
  <c r="DB23" s="1"/>
  <c r="DC23" s="1"/>
  <c r="V24" i="83" s="1"/>
  <c r="CY23" i="78"/>
  <c r="CP23"/>
  <c r="CK23"/>
  <c r="CD23"/>
  <c r="CF23" s="1"/>
  <c r="CG23" s="1"/>
  <c r="U24" i="83" s="1"/>
  <c r="CC23" i="78"/>
  <c r="BS23"/>
  <c r="BT23" s="1"/>
  <c r="BR23"/>
  <c r="BH23"/>
  <c r="BJ23" s="1"/>
  <c r="BK23" s="1"/>
  <c r="S24" i="83" s="1"/>
  <c r="BG23" i="78"/>
  <c r="AW23"/>
  <c r="AX23" s="1"/>
  <c r="AV23"/>
  <c r="AL23"/>
  <c r="AK23"/>
  <c r="AA23"/>
  <c r="Z23"/>
  <c r="S23"/>
  <c r="T23" s="1"/>
  <c r="O24" i="83" s="1"/>
  <c r="R23" i="78"/>
  <c r="M23"/>
  <c r="N23" s="1"/>
  <c r="N24" i="83" s="1"/>
  <c r="L23" i="78"/>
  <c r="NA22"/>
  <c r="MZ22"/>
  <c r="MP22"/>
  <c r="MQ22" s="1"/>
  <c r="MO22"/>
  <c r="ME22"/>
  <c r="MD22"/>
  <c r="LT22"/>
  <c r="LU22" s="1"/>
  <c r="LS22"/>
  <c r="LI22"/>
  <c r="LH22"/>
  <c r="KU22"/>
  <c r="KP22"/>
  <c r="KI22"/>
  <c r="KH22"/>
  <c r="JX22"/>
  <c r="JW22"/>
  <c r="JM22"/>
  <c r="JN22" s="1"/>
  <c r="JL22"/>
  <c r="JB22"/>
  <c r="JA22"/>
  <c r="IQ22"/>
  <c r="IR22" s="1"/>
  <c r="IP22"/>
  <c r="IF22"/>
  <c r="IE22"/>
  <c r="HU22"/>
  <c r="HV22" s="1"/>
  <c r="HT22"/>
  <c r="HJ22"/>
  <c r="HI22"/>
  <c r="GY22"/>
  <c r="GZ22" s="1"/>
  <c r="GX22"/>
  <c r="GK22"/>
  <c r="GF22"/>
  <c r="FY22"/>
  <c r="FX22"/>
  <c r="FN22"/>
  <c r="FM22"/>
  <c r="FC22"/>
  <c r="FE22" s="1"/>
  <c r="FF22" s="1"/>
  <c r="AA23" i="83" s="1"/>
  <c r="FB22" i="78"/>
  <c r="ER22"/>
  <c r="EQ22"/>
  <c r="EG22"/>
  <c r="EI22" s="1"/>
  <c r="EJ22" s="1"/>
  <c r="Y23" i="83" s="1"/>
  <c r="EF22" i="78"/>
  <c r="DV22"/>
  <c r="DU22"/>
  <c r="DK22"/>
  <c r="DJ22"/>
  <c r="CZ22"/>
  <c r="CY22"/>
  <c r="CP22"/>
  <c r="CK22"/>
  <c r="CD22"/>
  <c r="CC22"/>
  <c r="BS22"/>
  <c r="BU22" s="1"/>
  <c r="BV22" s="1"/>
  <c r="T23" i="83" s="1"/>
  <c r="BR22" i="78"/>
  <c r="BH22"/>
  <c r="BG22"/>
  <c r="AW22"/>
  <c r="AY22" s="1"/>
  <c r="AZ22" s="1"/>
  <c r="R23" i="83" s="1"/>
  <c r="AV22" i="78"/>
  <c r="AL22"/>
  <c r="AK22"/>
  <c r="AA22"/>
  <c r="AC22" s="1"/>
  <c r="AD22" s="1"/>
  <c r="P23" i="83" s="1"/>
  <c r="Z22" i="78"/>
  <c r="S22"/>
  <c r="T22" s="1"/>
  <c r="O23" i="83" s="1"/>
  <c r="R22" i="78"/>
  <c r="M22"/>
  <c r="N22" s="1"/>
  <c r="N23" i="83" s="1"/>
  <c r="L22" i="78"/>
  <c r="NA21"/>
  <c r="MZ21"/>
  <c r="MP21"/>
  <c r="MO21"/>
  <c r="ME21"/>
  <c r="MD21"/>
  <c r="LT21"/>
  <c r="LV21" s="1"/>
  <c r="LW21" s="1"/>
  <c r="AN22" i="83" s="1"/>
  <c r="LS21" i="78"/>
  <c r="LI21"/>
  <c r="LH21"/>
  <c r="KU21"/>
  <c r="KP21"/>
  <c r="KI21"/>
  <c r="KJ21" s="1"/>
  <c r="KH21"/>
  <c r="JX21"/>
  <c r="JW21"/>
  <c r="JM21"/>
  <c r="JO21" s="1"/>
  <c r="JP21" s="1"/>
  <c r="AJ22" i="83" s="1"/>
  <c r="JL21" i="78"/>
  <c r="JB21"/>
  <c r="JA21"/>
  <c r="IQ21"/>
  <c r="IS21" s="1"/>
  <c r="IT21" s="1"/>
  <c r="AH22" i="83" s="1"/>
  <c r="IP21" i="78"/>
  <c r="IF21"/>
  <c r="IE21"/>
  <c r="HU21"/>
  <c r="HV21" s="1"/>
  <c r="HT21"/>
  <c r="HJ21"/>
  <c r="HI21"/>
  <c r="GY21"/>
  <c r="GZ21" s="1"/>
  <c r="GX21"/>
  <c r="GK21"/>
  <c r="GF21"/>
  <c r="FY21"/>
  <c r="FX21"/>
  <c r="FN21"/>
  <c r="FO21" s="1"/>
  <c r="FM21"/>
  <c r="FC21"/>
  <c r="FD21" s="1"/>
  <c r="FB21"/>
  <c r="ER21"/>
  <c r="EQ21"/>
  <c r="EG21"/>
  <c r="EI21" s="1"/>
  <c r="EJ21" s="1"/>
  <c r="Y22" i="83" s="1"/>
  <c r="EF21" i="78"/>
  <c r="DV21"/>
  <c r="DW21" s="1"/>
  <c r="DU21"/>
  <c r="DK21"/>
  <c r="DL21" s="1"/>
  <c r="DJ21"/>
  <c r="CZ21"/>
  <c r="CY21"/>
  <c r="CP21"/>
  <c r="CK21"/>
  <c r="CD21"/>
  <c r="CE21" s="1"/>
  <c r="CC21"/>
  <c r="BS21"/>
  <c r="BT21" s="1"/>
  <c r="BR21"/>
  <c r="BH21"/>
  <c r="BI21" s="1"/>
  <c r="BG21"/>
  <c r="AW21"/>
  <c r="AV21"/>
  <c r="AL21"/>
  <c r="AM21" s="1"/>
  <c r="AK21"/>
  <c r="AA21"/>
  <c r="Z21"/>
  <c r="S21"/>
  <c r="T21" s="1"/>
  <c r="O22" i="83" s="1"/>
  <c r="R21" i="78"/>
  <c r="M21"/>
  <c r="N21" s="1"/>
  <c r="N22" i="83" s="1"/>
  <c r="L21" i="78"/>
  <c r="NA20"/>
  <c r="NB20" s="1"/>
  <c r="MZ20"/>
  <c r="MP20"/>
  <c r="MO20"/>
  <c r="ME20"/>
  <c r="MF20" s="1"/>
  <c r="MD20"/>
  <c r="LT20"/>
  <c r="LU20" s="1"/>
  <c r="LS20"/>
  <c r="LI20"/>
  <c r="LH20"/>
  <c r="KU20"/>
  <c r="KP20"/>
  <c r="KI20"/>
  <c r="KJ20" s="1"/>
  <c r="KH20"/>
  <c r="JX20"/>
  <c r="JY20" s="1"/>
  <c r="JW20"/>
  <c r="JM20"/>
  <c r="JL20"/>
  <c r="JB20"/>
  <c r="JC20" s="1"/>
  <c r="JA20"/>
  <c r="IQ20"/>
  <c r="IP20"/>
  <c r="IF20"/>
  <c r="IG20" s="1"/>
  <c r="IE20"/>
  <c r="HU20"/>
  <c r="HT20"/>
  <c r="HJ20"/>
  <c r="HK20" s="1"/>
  <c r="HI20"/>
  <c r="GY20"/>
  <c r="GZ20" s="1"/>
  <c r="GX20"/>
  <c r="GK20"/>
  <c r="GF20"/>
  <c r="FY20"/>
  <c r="FZ20" s="1"/>
  <c r="FX20"/>
  <c r="FN20"/>
  <c r="FO20" s="1"/>
  <c r="FM20"/>
  <c r="FC20"/>
  <c r="FB20"/>
  <c r="ER20"/>
  <c r="ES20" s="1"/>
  <c r="EQ20"/>
  <c r="EG20"/>
  <c r="EI20" s="1"/>
  <c r="EJ20" s="1"/>
  <c r="Y21" i="83" s="1"/>
  <c r="EF20" i="78"/>
  <c r="DV20"/>
  <c r="DW20" s="1"/>
  <c r="DU20"/>
  <c r="DK20"/>
  <c r="DJ20"/>
  <c r="CZ20"/>
  <c r="DB20" s="1"/>
  <c r="DC20" s="1"/>
  <c r="V21" i="83" s="1"/>
  <c r="CY20" i="78"/>
  <c r="CP20"/>
  <c r="CK20"/>
  <c r="CD20"/>
  <c r="CE20" s="1"/>
  <c r="CC20"/>
  <c r="BS20"/>
  <c r="BT20" s="1"/>
  <c r="BR20"/>
  <c r="BH20"/>
  <c r="BG20"/>
  <c r="AW20"/>
  <c r="AY20" s="1"/>
  <c r="AZ20" s="1"/>
  <c r="R21" i="83" s="1"/>
  <c r="AV20" i="78"/>
  <c r="AL20"/>
  <c r="AM20" s="1"/>
  <c r="AK20"/>
  <c r="AA20"/>
  <c r="AB20" s="1"/>
  <c r="Z20"/>
  <c r="S20"/>
  <c r="T20" s="1"/>
  <c r="O21" i="83" s="1"/>
  <c r="R20" i="78"/>
  <c r="M20"/>
  <c r="N20" s="1"/>
  <c r="N21" i="83" s="1"/>
  <c r="L20" i="78"/>
  <c r="NA19"/>
  <c r="MZ19"/>
  <c r="MP19"/>
  <c r="MR19" s="1"/>
  <c r="MS19" s="1"/>
  <c r="AP20" i="83" s="1"/>
  <c r="MO19" i="78"/>
  <c r="ME19"/>
  <c r="MF19" s="1"/>
  <c r="MD19"/>
  <c r="LT19"/>
  <c r="LU19" s="1"/>
  <c r="LS19"/>
  <c r="LI19"/>
  <c r="LH19"/>
  <c r="KU19"/>
  <c r="KP19"/>
  <c r="KI19"/>
  <c r="KJ19" s="1"/>
  <c r="KH19"/>
  <c r="JX19"/>
  <c r="JW19"/>
  <c r="JM19"/>
  <c r="JN19" s="1"/>
  <c r="JL19"/>
  <c r="JB19"/>
  <c r="JA19"/>
  <c r="IQ19"/>
  <c r="IR19" s="1"/>
  <c r="IP19"/>
  <c r="IF19"/>
  <c r="IE19"/>
  <c r="HU19"/>
  <c r="HV19" s="1"/>
  <c r="HT19"/>
  <c r="HJ19"/>
  <c r="HI19"/>
  <c r="GY19"/>
  <c r="GZ19" s="1"/>
  <c r="GX19"/>
  <c r="GK19"/>
  <c r="GF19"/>
  <c r="FY19"/>
  <c r="FZ19" s="1"/>
  <c r="FX19"/>
  <c r="FN19"/>
  <c r="FM19"/>
  <c r="FC19"/>
  <c r="FD19" s="1"/>
  <c r="FB19"/>
  <c r="ER19"/>
  <c r="EQ19"/>
  <c r="EG19"/>
  <c r="EF19"/>
  <c r="DV19"/>
  <c r="DU19"/>
  <c r="DK19"/>
  <c r="DL19" s="1"/>
  <c r="DJ19"/>
  <c r="CZ19"/>
  <c r="CY19"/>
  <c r="CP19"/>
  <c r="CK19"/>
  <c r="CD19"/>
  <c r="CC19"/>
  <c r="BS19"/>
  <c r="BT19" s="1"/>
  <c r="BR19"/>
  <c r="BH19"/>
  <c r="BG19"/>
  <c r="AW19"/>
  <c r="AX19" s="1"/>
  <c r="AV19"/>
  <c r="AL19"/>
  <c r="AK19"/>
  <c r="AA19"/>
  <c r="AB19" s="1"/>
  <c r="Z19"/>
  <c r="S19"/>
  <c r="T19" s="1"/>
  <c r="O20" i="83" s="1"/>
  <c r="R19" i="78"/>
  <c r="M19"/>
  <c r="N19" s="1"/>
  <c r="N20" i="83" s="1"/>
  <c r="L19" i="78"/>
  <c r="NA18"/>
  <c r="MZ18"/>
  <c r="MP18"/>
  <c r="MQ18" s="1"/>
  <c r="MO18"/>
  <c r="ME18"/>
  <c r="MD18"/>
  <c r="LT18"/>
  <c r="LU18" s="1"/>
  <c r="LS18"/>
  <c r="LI18"/>
  <c r="LH18"/>
  <c r="KU18"/>
  <c r="KP18"/>
  <c r="KI18"/>
  <c r="KJ18" s="1"/>
  <c r="KH18"/>
  <c r="JX18"/>
  <c r="JW18"/>
  <c r="JM18"/>
  <c r="JN18" s="1"/>
  <c r="JL18"/>
  <c r="JB18"/>
  <c r="JA18"/>
  <c r="IQ18"/>
  <c r="IR18" s="1"/>
  <c r="IP18"/>
  <c r="IF18"/>
  <c r="IE18"/>
  <c r="HU18"/>
  <c r="HV18" s="1"/>
  <c r="HT18"/>
  <c r="HJ18"/>
  <c r="HI18"/>
  <c r="GY18"/>
  <c r="GZ18" s="1"/>
  <c r="GX18"/>
  <c r="GK18"/>
  <c r="GF18"/>
  <c r="FY18"/>
  <c r="FX18"/>
  <c r="FN18"/>
  <c r="FM18"/>
  <c r="FC18"/>
  <c r="FE18" s="1"/>
  <c r="FF18" s="1"/>
  <c r="AA19" i="83" s="1"/>
  <c r="FB18" i="78"/>
  <c r="ER18"/>
  <c r="EQ18"/>
  <c r="EG18"/>
  <c r="EI18" s="1"/>
  <c r="EJ18" s="1"/>
  <c r="Y19" i="83" s="1"/>
  <c r="EF18" i="78"/>
  <c r="DV18"/>
  <c r="DU18"/>
  <c r="DK18"/>
  <c r="DM18" s="1"/>
  <c r="DN18" s="1"/>
  <c r="W19" i="83" s="1"/>
  <c r="DJ18" i="78"/>
  <c r="CZ18"/>
  <c r="CY18"/>
  <c r="CP18"/>
  <c r="CK18"/>
  <c r="CD18"/>
  <c r="CC18"/>
  <c r="BS18"/>
  <c r="BU18" s="1"/>
  <c r="BV18" s="1"/>
  <c r="T19" i="83" s="1"/>
  <c r="BR18" i="78"/>
  <c r="BH18"/>
  <c r="BG18"/>
  <c r="AW18"/>
  <c r="AV18"/>
  <c r="AL18"/>
  <c r="AK18"/>
  <c r="AA18"/>
  <c r="AC18" s="1"/>
  <c r="AD18" s="1"/>
  <c r="P19" i="83" s="1"/>
  <c r="Z18" i="78"/>
  <c r="S18"/>
  <c r="T18" s="1"/>
  <c r="O19" i="83" s="1"/>
  <c r="R18" i="78"/>
  <c r="M18"/>
  <c r="N18" s="1"/>
  <c r="N19" i="83" s="1"/>
  <c r="L18" i="78"/>
  <c r="NA17"/>
  <c r="MZ17"/>
  <c r="MP17"/>
  <c r="MR17" s="1"/>
  <c r="MS17" s="1"/>
  <c r="AP18" i="83" s="1"/>
  <c r="MO17" i="78"/>
  <c r="ME17"/>
  <c r="MD17"/>
  <c r="LT17"/>
  <c r="LV17" s="1"/>
  <c r="LW17" s="1"/>
  <c r="AN18" i="83" s="1"/>
  <c r="LS17" i="78"/>
  <c r="LI17"/>
  <c r="LH17"/>
  <c r="KU17"/>
  <c r="KP17"/>
  <c r="KI17"/>
  <c r="KK17" s="1"/>
  <c r="KL17" s="1"/>
  <c r="AL18" i="83" s="1"/>
  <c r="KH17" i="78"/>
  <c r="JX17"/>
  <c r="JW17"/>
  <c r="JM17"/>
  <c r="JL17"/>
  <c r="JB17"/>
  <c r="JA17"/>
  <c r="IQ17"/>
  <c r="IS17" s="1"/>
  <c r="IT17" s="1"/>
  <c r="AH18" i="83" s="1"/>
  <c r="IP17" i="78"/>
  <c r="IF17"/>
  <c r="IE17"/>
  <c r="HU17"/>
  <c r="HW17" s="1"/>
  <c r="HX17" s="1"/>
  <c r="AF18" i="83" s="1"/>
  <c r="HT17" i="78"/>
  <c r="HJ17"/>
  <c r="HI17"/>
  <c r="GY17"/>
  <c r="HA17" s="1"/>
  <c r="HB17" s="1"/>
  <c r="AD18" i="83" s="1"/>
  <c r="GX17" i="78"/>
  <c r="GK17"/>
  <c r="GF17"/>
  <c r="FY17"/>
  <c r="GA17" s="1"/>
  <c r="GB17" s="1"/>
  <c r="AC18" i="83" s="1"/>
  <c r="FX17" i="78"/>
  <c r="FN17"/>
  <c r="FM17"/>
  <c r="FC17"/>
  <c r="FB17"/>
  <c r="ER17"/>
  <c r="EQ17"/>
  <c r="EG17"/>
  <c r="EI17" s="1"/>
  <c r="EJ17" s="1"/>
  <c r="Y18" i="83" s="1"/>
  <c r="EF17" i="78"/>
  <c r="DV17"/>
  <c r="DU17"/>
  <c r="DK17"/>
  <c r="DM17" s="1"/>
  <c r="DN17" s="1"/>
  <c r="W18" i="83" s="1"/>
  <c r="DJ17" i="78"/>
  <c r="CZ17"/>
  <c r="CY17"/>
  <c r="CP17"/>
  <c r="CK17"/>
  <c r="CD17"/>
  <c r="CC17"/>
  <c r="BS17"/>
  <c r="BR17"/>
  <c r="BH17"/>
  <c r="BG17"/>
  <c r="AW17"/>
  <c r="AY17" s="1"/>
  <c r="AZ17" s="1"/>
  <c r="R18" i="83" s="1"/>
  <c r="AV17" i="78"/>
  <c r="AL17"/>
  <c r="AK17"/>
  <c r="AA17"/>
  <c r="AC17" s="1"/>
  <c r="AD17" s="1"/>
  <c r="P18" i="83" s="1"/>
  <c r="Z17" i="78"/>
  <c r="S17"/>
  <c r="T17" s="1"/>
  <c r="O18" i="83" s="1"/>
  <c r="R17" i="78"/>
  <c r="M17"/>
  <c r="N17" s="1"/>
  <c r="N18" i="83" s="1"/>
  <c r="L17" i="78"/>
  <c r="NA16"/>
  <c r="MZ16"/>
  <c r="MP16"/>
  <c r="MQ16" s="1"/>
  <c r="MO16"/>
  <c r="ME16"/>
  <c r="MD16"/>
  <c r="LT16"/>
  <c r="LS16"/>
  <c r="LI16"/>
  <c r="LH16"/>
  <c r="KU16"/>
  <c r="KP16"/>
  <c r="KI16"/>
  <c r="KK16" s="1"/>
  <c r="KL16" s="1"/>
  <c r="AL17" i="83" s="1"/>
  <c r="KH16" i="78"/>
  <c r="JX16"/>
  <c r="JW16"/>
  <c r="JM16"/>
  <c r="JO16" s="1"/>
  <c r="JP16" s="1"/>
  <c r="AJ17" i="83" s="1"/>
  <c r="JL16" i="78"/>
  <c r="JB16"/>
  <c r="JA16"/>
  <c r="IQ16"/>
  <c r="IP16"/>
  <c r="IF16"/>
  <c r="IE16"/>
  <c r="HU16"/>
  <c r="HW16" s="1"/>
  <c r="HX16" s="1"/>
  <c r="AF17" i="83" s="1"/>
  <c r="HT16" i="78"/>
  <c r="HJ16"/>
  <c r="HI16"/>
  <c r="GY16"/>
  <c r="HA16" s="1"/>
  <c r="HB16" s="1"/>
  <c r="AD17" i="83" s="1"/>
  <c r="GX16" i="78"/>
  <c r="GK16"/>
  <c r="GF16"/>
  <c r="FY16"/>
  <c r="FZ16" s="1"/>
  <c r="FX16"/>
  <c r="FN16"/>
  <c r="FM16"/>
  <c r="FC16"/>
  <c r="FB16"/>
  <c r="ER16"/>
  <c r="ET16" s="1"/>
  <c r="EU16" s="1"/>
  <c r="Z17" i="83" s="1"/>
  <c r="EQ16" i="78"/>
  <c r="EG16"/>
  <c r="EI16" s="1"/>
  <c r="EJ16" s="1"/>
  <c r="Y17" i="83" s="1"/>
  <c r="EF16" i="78"/>
  <c r="DV16"/>
  <c r="DX16" s="1"/>
  <c r="DY16" s="1"/>
  <c r="X17" i="83" s="1"/>
  <c r="DU16" i="78"/>
  <c r="DK16"/>
  <c r="DL16" s="1"/>
  <c r="DJ16"/>
  <c r="CZ16"/>
  <c r="DA16" s="1"/>
  <c r="CY16"/>
  <c r="CP16"/>
  <c r="CK16"/>
  <c r="CD16"/>
  <c r="CC16"/>
  <c r="BS16"/>
  <c r="BT16" s="1"/>
  <c r="BR16"/>
  <c r="BH16"/>
  <c r="BG16"/>
  <c r="AW16"/>
  <c r="AV16"/>
  <c r="AL16"/>
  <c r="AK16"/>
  <c r="AA16"/>
  <c r="AB16" s="1"/>
  <c r="Z16"/>
  <c r="S16"/>
  <c r="T16" s="1"/>
  <c r="O17" i="83" s="1"/>
  <c r="R16" i="78"/>
  <c r="M16"/>
  <c r="N16" s="1"/>
  <c r="N17" i="83" s="1"/>
  <c r="L16" i="78"/>
  <c r="NA15"/>
  <c r="MZ15"/>
  <c r="MP15"/>
  <c r="MO15"/>
  <c r="ME15"/>
  <c r="MD15"/>
  <c r="LT15"/>
  <c r="LU15" s="1"/>
  <c r="LS15"/>
  <c r="LI15"/>
  <c r="LH15"/>
  <c r="KU15"/>
  <c r="KP15"/>
  <c r="KI15"/>
  <c r="KK15" s="1"/>
  <c r="KL15" s="1"/>
  <c r="AL16" i="83" s="1"/>
  <c r="KH15" i="78"/>
  <c r="JX15"/>
  <c r="JW15"/>
  <c r="JM15"/>
  <c r="JN15" s="1"/>
  <c r="JL15"/>
  <c r="JB15"/>
  <c r="JA15"/>
  <c r="IQ15"/>
  <c r="IS15" s="1"/>
  <c r="IT15" s="1"/>
  <c r="AH16" i="83" s="1"/>
  <c r="IP15" i="78"/>
  <c r="IF15"/>
  <c r="IE15"/>
  <c r="HU15"/>
  <c r="HV15" s="1"/>
  <c r="HT15"/>
  <c r="HJ15"/>
  <c r="HI15"/>
  <c r="GY15"/>
  <c r="HA15" s="1"/>
  <c r="HB15" s="1"/>
  <c r="AD16" i="83" s="1"/>
  <c r="GX15" i="78"/>
  <c r="GK15"/>
  <c r="GF15"/>
  <c r="FY15"/>
  <c r="GA15" s="1"/>
  <c r="GB15" s="1"/>
  <c r="AC16" i="83" s="1"/>
  <c r="FX15" i="78"/>
  <c r="FN15"/>
  <c r="FP15" s="1"/>
  <c r="FQ15" s="1"/>
  <c r="AB16" i="83" s="1"/>
  <c r="FM15" i="78"/>
  <c r="FC15"/>
  <c r="FE15" s="1"/>
  <c r="FF15" s="1"/>
  <c r="AA16" i="83" s="1"/>
  <c r="FB15" i="78"/>
  <c r="ER15"/>
  <c r="ES15" s="1"/>
  <c r="EQ15"/>
  <c r="EG15"/>
  <c r="EI15" s="1"/>
  <c r="EJ15" s="1"/>
  <c r="Y16" i="83" s="1"/>
  <c r="EF15" i="78"/>
  <c r="DV15"/>
  <c r="DW15" s="1"/>
  <c r="DU15"/>
  <c r="DK15"/>
  <c r="DM15" s="1"/>
  <c r="DN15" s="1"/>
  <c r="W16" i="83" s="1"/>
  <c r="DJ15" i="78"/>
  <c r="CZ15"/>
  <c r="DA15" s="1"/>
  <c r="CY15"/>
  <c r="CP15"/>
  <c r="CK15"/>
  <c r="CD15"/>
  <c r="CE15" s="1"/>
  <c r="CC15"/>
  <c r="BS15"/>
  <c r="BR15"/>
  <c r="BH15"/>
  <c r="BI15" s="1"/>
  <c r="BG15"/>
  <c r="AW15"/>
  <c r="AY15" s="1"/>
  <c r="AZ15" s="1"/>
  <c r="R16" i="83" s="1"/>
  <c r="AV15" i="78"/>
  <c r="AL15"/>
  <c r="AN15" s="1"/>
  <c r="AO15" s="1"/>
  <c r="Q16" i="83" s="1"/>
  <c r="AK15" i="78"/>
  <c r="AA15"/>
  <c r="AC15" s="1"/>
  <c r="AD15" s="1"/>
  <c r="P16" i="83" s="1"/>
  <c r="Z15" i="78"/>
  <c r="S15"/>
  <c r="T15" s="1"/>
  <c r="O16" i="83" s="1"/>
  <c r="R15" i="78"/>
  <c r="M15"/>
  <c r="N15" s="1"/>
  <c r="N16" i="83" s="1"/>
  <c r="L15" i="78"/>
  <c r="NA14"/>
  <c r="NB14" s="1"/>
  <c r="MZ14"/>
  <c r="MP14"/>
  <c r="MR14" s="1"/>
  <c r="MS14" s="1"/>
  <c r="AP15" i="83" s="1"/>
  <c r="MO14" i="78"/>
  <c r="ME14"/>
  <c r="MF14" s="1"/>
  <c r="MD14"/>
  <c r="LT14"/>
  <c r="LV14" s="1"/>
  <c r="LW14" s="1"/>
  <c r="AN15" i="83" s="1"/>
  <c r="LS14" i="78"/>
  <c r="LI14"/>
  <c r="LH14"/>
  <c r="KU14"/>
  <c r="KP14"/>
  <c r="KI14"/>
  <c r="KK14" s="1"/>
  <c r="KL14" s="1"/>
  <c r="AL15" i="83" s="1"/>
  <c r="KH14" i="78"/>
  <c r="JX14"/>
  <c r="JW14"/>
  <c r="JM14"/>
  <c r="JL14"/>
  <c r="JB14"/>
  <c r="JC14" s="1"/>
  <c r="JA14"/>
  <c r="IQ14"/>
  <c r="IS14" s="1"/>
  <c r="IT14" s="1"/>
  <c r="AH15" i="83" s="1"/>
  <c r="IP14" i="78"/>
  <c r="IF14"/>
  <c r="IH14" s="1"/>
  <c r="II14" s="1"/>
  <c r="AG15" i="83" s="1"/>
  <c r="IE14" i="78"/>
  <c r="HU14"/>
  <c r="HW14" s="1"/>
  <c r="HX14" s="1"/>
  <c r="AF15" i="83" s="1"/>
  <c r="HT14" i="78"/>
  <c r="HJ14"/>
  <c r="HL14" s="1"/>
  <c r="HM14" s="1"/>
  <c r="AE15" i="83" s="1"/>
  <c r="HI14" i="78"/>
  <c r="GY14"/>
  <c r="GZ14" s="1"/>
  <c r="GX14"/>
  <c r="GK14"/>
  <c r="GF14"/>
  <c r="FY14"/>
  <c r="GA14" s="1"/>
  <c r="GB14" s="1"/>
  <c r="AC15" i="83" s="1"/>
  <c r="FX14" i="78"/>
  <c r="FN14"/>
  <c r="FM14"/>
  <c r="FC14"/>
  <c r="FE14" s="1"/>
  <c r="FF14" s="1"/>
  <c r="AA15" i="83" s="1"/>
  <c r="FB14" i="78"/>
  <c r="ER14"/>
  <c r="ET14" s="1"/>
  <c r="EU14" s="1"/>
  <c r="Z15" i="83" s="1"/>
  <c r="EQ14" i="78"/>
  <c r="EG14"/>
  <c r="EI14" s="1"/>
  <c r="EJ14" s="1"/>
  <c r="Y15" i="83" s="1"/>
  <c r="EF14" i="78"/>
  <c r="DV14"/>
  <c r="DW14" s="1"/>
  <c r="DU14"/>
  <c r="DK14"/>
  <c r="DM14" s="1"/>
  <c r="DN14" s="1"/>
  <c r="W15" i="83" s="1"/>
  <c r="DJ14" i="78"/>
  <c r="CZ14"/>
  <c r="CY14"/>
  <c r="CP14"/>
  <c r="CK14"/>
  <c r="CD14"/>
  <c r="CE14" s="1"/>
  <c r="CC14"/>
  <c r="BS14"/>
  <c r="BU14" s="1"/>
  <c r="BV14" s="1"/>
  <c r="T15" i="83" s="1"/>
  <c r="BR14" i="78"/>
  <c r="BH14"/>
  <c r="BI14" s="1"/>
  <c r="BG14"/>
  <c r="AW14"/>
  <c r="AV14"/>
  <c r="AL14"/>
  <c r="AM14" s="1"/>
  <c r="AK14"/>
  <c r="AA14"/>
  <c r="AC14" s="1"/>
  <c r="AD14" s="1"/>
  <c r="P15" i="83" s="1"/>
  <c r="Z14" i="78"/>
  <c r="S14"/>
  <c r="T14" s="1"/>
  <c r="O15" i="83" s="1"/>
  <c r="R14" i="78"/>
  <c r="M14"/>
  <c r="N14" s="1"/>
  <c r="N15" i="83" s="1"/>
  <c r="L14" i="78"/>
  <c r="NA13"/>
  <c r="MZ13"/>
  <c r="MP13"/>
  <c r="MR13" s="1"/>
  <c r="MS13" s="1"/>
  <c r="AP14" i="83" s="1"/>
  <c r="MO13" i="78"/>
  <c r="ME13"/>
  <c r="MG13" s="1"/>
  <c r="MH13" s="1"/>
  <c r="AO14" i="83" s="1"/>
  <c r="MD13" i="78"/>
  <c r="LT13"/>
  <c r="LS13"/>
  <c r="LI13"/>
  <c r="LH13"/>
  <c r="KU13"/>
  <c r="KP13"/>
  <c r="KI13"/>
  <c r="KH13"/>
  <c r="JX13"/>
  <c r="JY13" s="1"/>
  <c r="JW13"/>
  <c r="JM13"/>
  <c r="JO13" s="1"/>
  <c r="JP13" s="1"/>
  <c r="AJ14" i="83" s="1"/>
  <c r="JL13" i="78"/>
  <c r="JB13"/>
  <c r="JC13" s="1"/>
  <c r="JA13"/>
  <c r="IQ13"/>
  <c r="IP13"/>
  <c r="IF13"/>
  <c r="IE13"/>
  <c r="HU13"/>
  <c r="HW13" s="1"/>
  <c r="HX13" s="1"/>
  <c r="AF14" i="83" s="1"/>
  <c r="HT13" i="78"/>
  <c r="HJ13"/>
  <c r="HL13" s="1"/>
  <c r="HM13" s="1"/>
  <c r="AE14" i="83" s="1"/>
  <c r="HI13" i="78"/>
  <c r="GY13"/>
  <c r="GX13"/>
  <c r="GK13"/>
  <c r="GF13"/>
  <c r="FY13"/>
  <c r="FX13"/>
  <c r="FN13"/>
  <c r="FO13" s="1"/>
  <c r="FM13"/>
  <c r="FC13"/>
  <c r="FE13" s="1"/>
  <c r="FF13" s="1"/>
  <c r="AA14" i="83" s="1"/>
  <c r="FB13" i="78"/>
  <c r="ER13"/>
  <c r="ES13" s="1"/>
  <c r="EQ13"/>
  <c r="EG13"/>
  <c r="EF13"/>
  <c r="DV13"/>
  <c r="DX13" s="1"/>
  <c r="DY13" s="1"/>
  <c r="X14" i="83" s="1"/>
  <c r="DU13" i="78"/>
  <c r="DK13"/>
  <c r="DM13" s="1"/>
  <c r="DN13" s="1"/>
  <c r="W14" i="83" s="1"/>
  <c r="DJ13" i="78"/>
  <c r="CZ13"/>
  <c r="DB13" s="1"/>
  <c r="DC13" s="1"/>
  <c r="V14" i="83" s="1"/>
  <c r="CY13" i="78"/>
  <c r="CP13"/>
  <c r="CK13"/>
  <c r="CD13"/>
  <c r="CC13"/>
  <c r="BS13"/>
  <c r="BU13" s="1"/>
  <c r="BV13" s="1"/>
  <c r="T14" i="83" s="1"/>
  <c r="BR13" i="78"/>
  <c r="BH13"/>
  <c r="BI13" s="1"/>
  <c r="BG13"/>
  <c r="AW13"/>
  <c r="AY13" s="1"/>
  <c r="AZ13" s="1"/>
  <c r="R14" i="83" s="1"/>
  <c r="AV13" i="78"/>
  <c r="AL13"/>
  <c r="AN13" s="1"/>
  <c r="AO13" s="1"/>
  <c r="Q14" i="83" s="1"/>
  <c r="AK13" i="78"/>
  <c r="AA13"/>
  <c r="AC13" s="1"/>
  <c r="AD13" s="1"/>
  <c r="P14" i="83" s="1"/>
  <c r="Z13" i="78"/>
  <c r="S13"/>
  <c r="T13" s="1"/>
  <c r="O14" i="83" s="1"/>
  <c r="R13" i="78"/>
  <c r="M13"/>
  <c r="N13" s="1"/>
  <c r="N14" i="83" s="1"/>
  <c r="L13" i="78"/>
  <c r="NA12"/>
  <c r="NB12" s="1"/>
  <c r="MZ12"/>
  <c r="MP12"/>
  <c r="MR12" s="1"/>
  <c r="MS12" s="1"/>
  <c r="AP13" i="83" s="1"/>
  <c r="MO12" i="78"/>
  <c r="ME12"/>
  <c r="MF12" s="1"/>
  <c r="MD12"/>
  <c r="LT12"/>
  <c r="LV12" s="1"/>
  <c r="LW12" s="1"/>
  <c r="AN13" i="83" s="1"/>
  <c r="LS12" i="78"/>
  <c r="LI12"/>
  <c r="LH12"/>
  <c r="KU12"/>
  <c r="KP12"/>
  <c r="KI12"/>
  <c r="KK12" s="1"/>
  <c r="KL12" s="1"/>
  <c r="AL13" i="83" s="1"/>
  <c r="KH12" i="78"/>
  <c r="JX12"/>
  <c r="JZ12" s="1"/>
  <c r="KA12" s="1"/>
  <c r="AK13" i="83" s="1"/>
  <c r="JW12" i="78"/>
  <c r="JM12"/>
  <c r="JO12" s="1"/>
  <c r="JP12" s="1"/>
  <c r="AJ13" i="83" s="1"/>
  <c r="JL12" i="78"/>
  <c r="JB12"/>
  <c r="JC12" s="1"/>
  <c r="JA12"/>
  <c r="IQ12"/>
  <c r="IS12" s="1"/>
  <c r="IT12" s="1"/>
  <c r="AH13" i="83" s="1"/>
  <c r="IP12" i="78"/>
  <c r="IF12"/>
  <c r="IG12" s="1"/>
  <c r="IE12"/>
  <c r="HU12"/>
  <c r="HW12" s="1"/>
  <c r="HX12" s="1"/>
  <c r="AF13" i="83" s="1"/>
  <c r="HT12" i="78"/>
  <c r="HJ12"/>
  <c r="HK12" s="1"/>
  <c r="HI12"/>
  <c r="GY12"/>
  <c r="GZ12" s="1"/>
  <c r="GX12"/>
  <c r="GK12"/>
  <c r="GF12"/>
  <c r="FY12"/>
  <c r="GA12" s="1"/>
  <c r="GB12" s="1"/>
  <c r="AC13" i="83" s="1"/>
  <c r="FX12" i="78"/>
  <c r="FN12"/>
  <c r="FO12" s="1"/>
  <c r="FM12"/>
  <c r="FC12"/>
  <c r="FE12" s="1"/>
  <c r="FF12" s="1"/>
  <c r="AA13" i="83" s="1"/>
  <c r="FB12" i="78"/>
  <c r="ER12"/>
  <c r="ET12" s="1"/>
  <c r="EU12" s="1"/>
  <c r="Z13" i="83" s="1"/>
  <c r="EQ12" i="78"/>
  <c r="EG12"/>
  <c r="EI12" s="1"/>
  <c r="EJ12" s="1"/>
  <c r="Y13" i="83" s="1"/>
  <c r="EF12" i="78"/>
  <c r="DV12"/>
  <c r="DW12" s="1"/>
  <c r="DU12"/>
  <c r="DK12"/>
  <c r="DJ12"/>
  <c r="CZ12"/>
  <c r="DB12" s="1"/>
  <c r="DC12" s="1"/>
  <c r="V13" i="83" s="1"/>
  <c r="CY12" i="78"/>
  <c r="CP12"/>
  <c r="CK12"/>
  <c r="CD12"/>
  <c r="CC12"/>
  <c r="BS12"/>
  <c r="BR12"/>
  <c r="BH12"/>
  <c r="BJ12" s="1"/>
  <c r="BK12" s="1"/>
  <c r="S13" i="83" s="1"/>
  <c r="BG12" i="78"/>
  <c r="AW12"/>
  <c r="AY12" s="1"/>
  <c r="AZ12" s="1"/>
  <c r="R13" i="83" s="1"/>
  <c r="AV12" i="78"/>
  <c r="AL12"/>
  <c r="AM12" s="1"/>
  <c r="AK12"/>
  <c r="AA12"/>
  <c r="Z12"/>
  <c r="S12"/>
  <c r="T12" s="1"/>
  <c r="O13" i="83" s="1"/>
  <c r="R12" i="78"/>
  <c r="M12"/>
  <c r="N12" s="1"/>
  <c r="N13" i="83" s="1"/>
  <c r="L12" i="78"/>
  <c r="NA11"/>
  <c r="NC11" s="1"/>
  <c r="ND11" s="1"/>
  <c r="AQ12" i="83" s="1"/>
  <c r="MZ11" i="78"/>
  <c r="MP11"/>
  <c r="MO11"/>
  <c r="ME11"/>
  <c r="MF11" s="1"/>
  <c r="MD11"/>
  <c r="LT11"/>
  <c r="LV11" s="1"/>
  <c r="LW11" s="1"/>
  <c r="AN12" i="83" s="1"/>
  <c r="LS11" i="78"/>
  <c r="LI11"/>
  <c r="LH11"/>
  <c r="KU11"/>
  <c r="KP11"/>
  <c r="KI11"/>
  <c r="KK11" s="1"/>
  <c r="KL11" s="1"/>
  <c r="AL12" i="83" s="1"/>
  <c r="KH11" i="78"/>
  <c r="JX11"/>
  <c r="JY11" s="1"/>
  <c r="JW11"/>
  <c r="JM11"/>
  <c r="JL11"/>
  <c r="JB11"/>
  <c r="JD11" s="1"/>
  <c r="JE11" s="1"/>
  <c r="AI12" i="83" s="1"/>
  <c r="JA11" i="78"/>
  <c r="IQ11"/>
  <c r="IS11" s="1"/>
  <c r="IT11" s="1"/>
  <c r="AH12" i="83" s="1"/>
  <c r="IP11" i="78"/>
  <c r="IF11"/>
  <c r="IH11" s="1"/>
  <c r="II11" s="1"/>
  <c r="AG12" i="83" s="1"/>
  <c r="IE11" i="78"/>
  <c r="HU11"/>
  <c r="HT11"/>
  <c r="HJ11"/>
  <c r="HK11" s="1"/>
  <c r="HI11"/>
  <c r="GY11"/>
  <c r="GX11"/>
  <c r="GK11"/>
  <c r="GF11"/>
  <c r="FY11"/>
  <c r="GA11" s="1"/>
  <c r="GB11" s="1"/>
  <c r="AC12" i="83" s="1"/>
  <c r="FX11" i="78"/>
  <c r="FN11"/>
  <c r="FO11" s="1"/>
  <c r="FM11"/>
  <c r="FC11"/>
  <c r="FB11"/>
  <c r="ER11"/>
  <c r="ES11" s="1"/>
  <c r="EQ11"/>
  <c r="EG11"/>
  <c r="EI11" s="1"/>
  <c r="EJ11" s="1"/>
  <c r="Y12" i="83" s="1"/>
  <c r="EF11" i="78"/>
  <c r="DV11"/>
  <c r="DW11" s="1"/>
  <c r="DU11"/>
  <c r="DK11"/>
  <c r="DJ11"/>
  <c r="CZ11"/>
  <c r="DA11" s="1"/>
  <c r="CY11"/>
  <c r="CP11"/>
  <c r="CK11"/>
  <c r="CD11"/>
  <c r="CC11"/>
  <c r="BS11"/>
  <c r="BU11" s="1"/>
  <c r="BV11" s="1"/>
  <c r="T12" i="83" s="1"/>
  <c r="BR11" i="78"/>
  <c r="BH11"/>
  <c r="BJ11" s="1"/>
  <c r="BK11" s="1"/>
  <c r="S12" i="83" s="1"/>
  <c r="BG11" i="78"/>
  <c r="AW11"/>
  <c r="AY11" s="1"/>
  <c r="AZ11" s="1"/>
  <c r="R12" i="83" s="1"/>
  <c r="AV11" i="78"/>
  <c r="AL11"/>
  <c r="AM11" s="1"/>
  <c r="AK11"/>
  <c r="AA11"/>
  <c r="AC11" s="1"/>
  <c r="AD11" s="1"/>
  <c r="P12" i="83" s="1"/>
  <c r="Z11" i="78"/>
  <c r="S11"/>
  <c r="T11" s="1"/>
  <c r="O12" i="83" s="1"/>
  <c r="R11" i="78"/>
  <c r="M11"/>
  <c r="N11" s="1"/>
  <c r="N12" i="83" s="1"/>
  <c r="L11" i="78"/>
  <c r="NA10"/>
  <c r="NB10" s="1"/>
  <c r="MZ10"/>
  <c r="MP10"/>
  <c r="MR10" s="1"/>
  <c r="MS10" s="1"/>
  <c r="AP11" i="83" s="1"/>
  <c r="MO10" i="78"/>
  <c r="ME10"/>
  <c r="MD10"/>
  <c r="LT10"/>
  <c r="LU10" s="1"/>
  <c r="LS10"/>
  <c r="LI10"/>
  <c r="LH10"/>
  <c r="KU10"/>
  <c r="KP10"/>
  <c r="KI10"/>
  <c r="KJ10" s="1"/>
  <c r="KH10"/>
  <c r="JX10"/>
  <c r="JW10"/>
  <c r="JM10"/>
  <c r="JN10" s="1"/>
  <c r="JL10"/>
  <c r="JB10"/>
  <c r="JA10"/>
  <c r="IQ10"/>
  <c r="IP10"/>
  <c r="IF10"/>
  <c r="IE10"/>
  <c r="HU10"/>
  <c r="HV10" s="1"/>
  <c r="HT10"/>
  <c r="HJ10"/>
  <c r="HI10"/>
  <c r="GY10"/>
  <c r="GZ10" s="1"/>
  <c r="GX10"/>
  <c r="GK10"/>
  <c r="GF10"/>
  <c r="FY10"/>
  <c r="FZ10" s="1"/>
  <c r="FX10"/>
  <c r="FN10"/>
  <c r="FM10"/>
  <c r="FC10"/>
  <c r="FD10" s="1"/>
  <c r="FB10"/>
  <c r="ER10"/>
  <c r="EQ10"/>
  <c r="EG10"/>
  <c r="EH10" s="1"/>
  <c r="EF10"/>
  <c r="DV10"/>
  <c r="DU10"/>
  <c r="DK10"/>
  <c r="DL10" s="1"/>
  <c r="DJ10"/>
  <c r="CZ10"/>
  <c r="CY10"/>
  <c r="CP10"/>
  <c r="CK10"/>
  <c r="CD10"/>
  <c r="CC10"/>
  <c r="BS10"/>
  <c r="BR10"/>
  <c r="BH10"/>
  <c r="BG10"/>
  <c r="AW10"/>
  <c r="AX10" s="1"/>
  <c r="AV10"/>
  <c r="AL10"/>
  <c r="AK10"/>
  <c r="AA10"/>
  <c r="AC10" s="1"/>
  <c r="AD10" s="1"/>
  <c r="P11" i="83" s="1"/>
  <c r="Z10" i="78"/>
  <c r="S10"/>
  <c r="T10" s="1"/>
  <c r="O11" i="83" s="1"/>
  <c r="R10" i="78"/>
  <c r="M10"/>
  <c r="N10" s="1"/>
  <c r="N11" i="83" s="1"/>
  <c r="L10" i="78"/>
  <c r="NA9"/>
  <c r="MZ9"/>
  <c r="MP9"/>
  <c r="MQ9" s="1"/>
  <c r="MO9"/>
  <c r="ME9"/>
  <c r="MD9"/>
  <c r="LT9"/>
  <c r="LU9" s="1"/>
  <c r="LS9"/>
  <c r="LI9"/>
  <c r="LH9"/>
  <c r="KU9"/>
  <c r="KP9"/>
  <c r="KI9"/>
  <c r="KH9"/>
  <c r="JX9"/>
  <c r="JW9"/>
  <c r="JM9"/>
  <c r="JN9" s="1"/>
  <c r="JL9"/>
  <c r="JB9"/>
  <c r="JA9"/>
  <c r="IQ9"/>
  <c r="IR9" s="1"/>
  <c r="IP9"/>
  <c r="IF9"/>
  <c r="IE9"/>
  <c r="HU9"/>
  <c r="HV9" s="1"/>
  <c r="HT9"/>
  <c r="HJ9"/>
  <c r="HI9"/>
  <c r="GY9"/>
  <c r="GZ9" s="1"/>
  <c r="GX9"/>
  <c r="GK9"/>
  <c r="GF9"/>
  <c r="FY9"/>
  <c r="FZ9" s="1"/>
  <c r="FX9"/>
  <c r="FN9"/>
  <c r="FM9"/>
  <c r="FC9"/>
  <c r="FD9" s="1"/>
  <c r="FB9"/>
  <c r="ER9"/>
  <c r="EQ9"/>
  <c r="EG9"/>
  <c r="EH9" s="1"/>
  <c r="EF9"/>
  <c r="DV9"/>
  <c r="DU9"/>
  <c r="DK9"/>
  <c r="DJ9"/>
  <c r="CZ9"/>
  <c r="CY9"/>
  <c r="CP9"/>
  <c r="CK9"/>
  <c r="CD9"/>
  <c r="CC9"/>
  <c r="BS9"/>
  <c r="BT9" s="1"/>
  <c r="BR9"/>
  <c r="BH9"/>
  <c r="BG9"/>
  <c r="AW9"/>
  <c r="AX9" s="1"/>
  <c r="AV9"/>
  <c r="AL9"/>
  <c r="AK9"/>
  <c r="AA9"/>
  <c r="AC9" s="1"/>
  <c r="AD9" s="1"/>
  <c r="P10" i="83" s="1"/>
  <c r="Z9" i="78"/>
  <c r="S9"/>
  <c r="T9" s="1"/>
  <c r="O10" i="83" s="1"/>
  <c r="R9" i="78"/>
  <c r="M9"/>
  <c r="N9" s="1"/>
  <c r="N10" i="83" s="1"/>
  <c r="L9" i="78"/>
  <c r="NA8"/>
  <c r="MZ8"/>
  <c r="MP8"/>
  <c r="MQ8" s="1"/>
  <c r="MO8"/>
  <c r="ME8"/>
  <c r="MD8"/>
  <c r="LT8"/>
  <c r="LU8" s="1"/>
  <c r="LS8"/>
  <c r="LI8"/>
  <c r="LH8"/>
  <c r="KU8"/>
  <c r="KP8"/>
  <c r="KI8"/>
  <c r="KJ8" s="1"/>
  <c r="KH8"/>
  <c r="JX8"/>
  <c r="JW8"/>
  <c r="JM8"/>
  <c r="JN8" s="1"/>
  <c r="JL8"/>
  <c r="JB8"/>
  <c r="JA8"/>
  <c r="IQ8"/>
  <c r="IR8" s="1"/>
  <c r="IP8"/>
  <c r="IF8"/>
  <c r="IE8"/>
  <c r="HU8"/>
  <c r="HV8" s="1"/>
  <c r="HT8"/>
  <c r="HJ8"/>
  <c r="HI8"/>
  <c r="GY8"/>
  <c r="GZ8" s="1"/>
  <c r="GX8"/>
  <c r="GK8"/>
  <c r="GF8"/>
  <c r="FY8"/>
  <c r="FZ8" s="1"/>
  <c r="FX8"/>
  <c r="FN8"/>
  <c r="FM8"/>
  <c r="FC8"/>
  <c r="FB8"/>
  <c r="ER8"/>
  <c r="EQ8"/>
  <c r="EG8"/>
  <c r="EH8" s="1"/>
  <c r="EF8"/>
  <c r="DV8"/>
  <c r="DU8"/>
  <c r="DK8"/>
  <c r="DL8" s="1"/>
  <c r="DJ8"/>
  <c r="CZ8"/>
  <c r="CY8"/>
  <c r="CP8"/>
  <c r="CK8"/>
  <c r="CD8"/>
  <c r="CC8"/>
  <c r="BS8"/>
  <c r="BT8" s="1"/>
  <c r="BR8"/>
  <c r="BH8"/>
  <c r="BG8"/>
  <c r="AW8"/>
  <c r="AX8" s="1"/>
  <c r="AV8"/>
  <c r="AL8"/>
  <c r="AK8"/>
  <c r="AA8"/>
  <c r="Z8"/>
  <c r="S8"/>
  <c r="T8" s="1"/>
  <c r="O9" i="83" s="1"/>
  <c r="R8" i="78"/>
  <c r="M8"/>
  <c r="N8" s="1"/>
  <c r="N9" i="83" s="1"/>
  <c r="L8" i="78"/>
  <c r="NA7"/>
  <c r="MZ7"/>
  <c r="MP7"/>
  <c r="MQ7" s="1"/>
  <c r="MO7"/>
  <c r="ME7"/>
  <c r="MD7"/>
  <c r="LT7"/>
  <c r="LS7"/>
  <c r="LI7"/>
  <c r="LH7"/>
  <c r="KU7"/>
  <c r="KP7"/>
  <c r="KI7"/>
  <c r="KJ7" s="1"/>
  <c r="KH7"/>
  <c r="JX7"/>
  <c r="JW7"/>
  <c r="JM7"/>
  <c r="JN7" s="1"/>
  <c r="JL7"/>
  <c r="JB7"/>
  <c r="JA7"/>
  <c r="IQ7"/>
  <c r="IR7" s="1"/>
  <c r="IP7"/>
  <c r="IF7"/>
  <c r="IE7"/>
  <c r="HU7"/>
  <c r="HV7" s="1"/>
  <c r="HT7"/>
  <c r="HJ7"/>
  <c r="HI7"/>
  <c r="GY7"/>
  <c r="GZ7" s="1"/>
  <c r="GX7"/>
  <c r="GK7"/>
  <c r="GF7"/>
  <c r="FY7"/>
  <c r="FX7"/>
  <c r="FN7"/>
  <c r="FM7"/>
  <c r="FC7"/>
  <c r="FD7" s="1"/>
  <c r="FB7"/>
  <c r="ER7"/>
  <c r="EQ7"/>
  <c r="EG7"/>
  <c r="EH7" s="1"/>
  <c r="EF7"/>
  <c r="DV7"/>
  <c r="DU7"/>
  <c r="DK7"/>
  <c r="DL7" s="1"/>
  <c r="DJ7"/>
  <c r="CZ7"/>
  <c r="CY7"/>
  <c r="CP7"/>
  <c r="CK7"/>
  <c r="CD7"/>
  <c r="CC7"/>
  <c r="BS7"/>
  <c r="BT7" s="1"/>
  <c r="BR7"/>
  <c r="BH7"/>
  <c r="BG7"/>
  <c r="AW7"/>
  <c r="AX7" s="1"/>
  <c r="AV7"/>
  <c r="AL7"/>
  <c r="AK7"/>
  <c r="AA7"/>
  <c r="AC7" s="1"/>
  <c r="AD7" s="1"/>
  <c r="P8" i="83" s="1"/>
  <c r="Z7" i="78"/>
  <c r="S7"/>
  <c r="T7" s="1"/>
  <c r="O8" i="83" s="1"/>
  <c r="R7" i="78"/>
  <c r="M7"/>
  <c r="N7" s="1"/>
  <c r="N8" i="83" s="1"/>
  <c r="L7" i="78"/>
  <c r="NA6"/>
  <c r="MZ6"/>
  <c r="MP6"/>
  <c r="MO6"/>
  <c r="ME6"/>
  <c r="MD6"/>
  <c r="LT6"/>
  <c r="LU6" s="1"/>
  <c r="LS6"/>
  <c r="LI6"/>
  <c r="LH6"/>
  <c r="KU6"/>
  <c r="KP6"/>
  <c r="KI6"/>
  <c r="KJ6" s="1"/>
  <c r="KH6"/>
  <c r="JX6"/>
  <c r="JW6"/>
  <c r="JM6"/>
  <c r="JN6" s="1"/>
  <c r="JL6"/>
  <c r="JB6"/>
  <c r="JA6"/>
  <c r="IQ6"/>
  <c r="IR6" s="1"/>
  <c r="IP6"/>
  <c r="IF6"/>
  <c r="IE6"/>
  <c r="HU6"/>
  <c r="HV6" s="1"/>
  <c r="HT6"/>
  <c r="HJ6"/>
  <c r="HI6"/>
  <c r="GY6"/>
  <c r="GX6"/>
  <c r="GK6"/>
  <c r="GF6"/>
  <c r="FY6"/>
  <c r="FZ6" s="1"/>
  <c r="FX6"/>
  <c r="FN6"/>
  <c r="FM6"/>
  <c r="FC6"/>
  <c r="FD6" s="1"/>
  <c r="FB6"/>
  <c r="ER6"/>
  <c r="EQ6"/>
  <c r="EG6"/>
  <c r="EH6" s="1"/>
  <c r="EF6"/>
  <c r="DV6"/>
  <c r="DU6"/>
  <c r="DK6"/>
  <c r="DL6" s="1"/>
  <c r="DJ6"/>
  <c r="CZ6"/>
  <c r="CY6"/>
  <c r="CP6"/>
  <c r="CK6"/>
  <c r="CD6"/>
  <c r="CE6" s="1"/>
  <c r="CC6"/>
  <c r="BS6"/>
  <c r="BT6" s="1"/>
  <c r="BR6"/>
  <c r="BH6"/>
  <c r="BI6" s="1"/>
  <c r="BG6"/>
  <c r="AW6"/>
  <c r="AX6" s="1"/>
  <c r="AV6"/>
  <c r="AL6"/>
  <c r="AM6" s="1"/>
  <c r="AK6"/>
  <c r="AA6"/>
  <c r="AC6" s="1"/>
  <c r="AD6" s="1"/>
  <c r="P7" i="83" s="1"/>
  <c r="Z6" i="78"/>
  <c r="S6"/>
  <c r="T6" s="1"/>
  <c r="O7" i="83" s="1"/>
  <c r="R6" i="78"/>
  <c r="M6"/>
  <c r="N6" s="1"/>
  <c r="N7" i="83" s="1"/>
  <c r="L6" i="78"/>
  <c r="NA5"/>
  <c r="NB5" s="1"/>
  <c r="MZ5"/>
  <c r="MP5"/>
  <c r="MQ5" s="1"/>
  <c r="MO5"/>
  <c r="ME5"/>
  <c r="MF5" s="1"/>
  <c r="MD5"/>
  <c r="LT5"/>
  <c r="LS5"/>
  <c r="LI5"/>
  <c r="LH5"/>
  <c r="KU5"/>
  <c r="KP5"/>
  <c r="KI5"/>
  <c r="KJ5" s="1"/>
  <c r="KH5"/>
  <c r="JX5"/>
  <c r="JY5" s="1"/>
  <c r="JW5"/>
  <c r="JM5"/>
  <c r="JL5"/>
  <c r="JB5"/>
  <c r="JC5" s="1"/>
  <c r="JA5"/>
  <c r="IQ5"/>
  <c r="IR5" s="1"/>
  <c r="IP5"/>
  <c r="IF5"/>
  <c r="IG5" s="1"/>
  <c r="IE5"/>
  <c r="HU5"/>
  <c r="HV5" s="1"/>
  <c r="HT5"/>
  <c r="HJ5"/>
  <c r="HK5" s="1"/>
  <c r="HI5"/>
  <c r="GY5"/>
  <c r="HA5" s="1"/>
  <c r="HB5" s="1"/>
  <c r="AD6" i="83" s="1"/>
  <c r="GX5" i="78"/>
  <c r="GK5"/>
  <c r="GF5"/>
  <c r="FY5"/>
  <c r="FX5"/>
  <c r="FN5"/>
  <c r="FO5" s="1"/>
  <c r="FM5"/>
  <c r="FC5"/>
  <c r="FD5" s="1"/>
  <c r="FB5"/>
  <c r="ER5"/>
  <c r="ES5" s="1"/>
  <c r="EQ5"/>
  <c r="EG5"/>
  <c r="EH5" s="1"/>
  <c r="EF5"/>
  <c r="DV5"/>
  <c r="DW5" s="1"/>
  <c r="DU5"/>
  <c r="DK5"/>
  <c r="DL5" s="1"/>
  <c r="DJ5"/>
  <c r="CZ5"/>
  <c r="DB5" s="1"/>
  <c r="DC5" s="1"/>
  <c r="V6" i="83" s="1"/>
  <c r="CY5" i="78"/>
  <c r="CP5"/>
  <c r="CK5"/>
  <c r="CD5"/>
  <c r="CE5" s="1"/>
  <c r="CC5"/>
  <c r="BS5"/>
  <c r="BT5" s="1"/>
  <c r="BR5"/>
  <c r="BH5"/>
  <c r="BI5" s="1"/>
  <c r="BG5"/>
  <c r="AW5"/>
  <c r="AX5" s="1"/>
  <c r="AV5"/>
  <c r="AL5"/>
  <c r="AK5"/>
  <c r="AA5"/>
  <c r="AC5" s="1"/>
  <c r="AD5" s="1"/>
  <c r="P6" i="83" s="1"/>
  <c r="Z5" i="78"/>
  <c r="S5"/>
  <c r="T5" s="1"/>
  <c r="O6" i="83" s="1"/>
  <c r="R5" i="78"/>
  <c r="M5"/>
  <c r="N5" s="1"/>
  <c r="N6" i="83" s="1"/>
  <c r="L5" i="78"/>
  <c r="NA4"/>
  <c r="NB4" s="1"/>
  <c r="MZ4"/>
  <c r="MP4"/>
  <c r="MO4"/>
  <c r="ME4"/>
  <c r="MF4" s="1"/>
  <c r="MD4"/>
  <c r="LT4"/>
  <c r="LU4" s="1"/>
  <c r="LS4"/>
  <c r="LI4"/>
  <c r="LH4"/>
  <c r="KU4"/>
  <c r="KP4"/>
  <c r="KI4"/>
  <c r="KJ4" s="1"/>
  <c r="KH4"/>
  <c r="JX4"/>
  <c r="JY4" s="1"/>
  <c r="JW4"/>
  <c r="JM4"/>
  <c r="JN4" s="1"/>
  <c r="JL4"/>
  <c r="JB4"/>
  <c r="JC4" s="1"/>
  <c r="JA4"/>
  <c r="IQ4"/>
  <c r="IR4" s="1"/>
  <c r="IP4"/>
  <c r="IF4"/>
  <c r="IG4" s="1"/>
  <c r="IE4"/>
  <c r="HU4"/>
  <c r="HV4" s="1"/>
  <c r="HT4"/>
  <c r="HJ4"/>
  <c r="HK4" s="1"/>
  <c r="HI4"/>
  <c r="GY4"/>
  <c r="HA4" s="1"/>
  <c r="HB4" s="1"/>
  <c r="AD5" i="83" s="1"/>
  <c r="GX4" i="78"/>
  <c r="GK4"/>
  <c r="GF4"/>
  <c r="FY4"/>
  <c r="FZ4" s="1"/>
  <c r="FX4"/>
  <c r="FN4"/>
  <c r="FO4" s="1"/>
  <c r="FM4"/>
  <c r="FC4"/>
  <c r="FD4" s="1"/>
  <c r="FB4"/>
  <c r="ER4"/>
  <c r="ES4" s="1"/>
  <c r="EQ4"/>
  <c r="EG4"/>
  <c r="EH4" s="1"/>
  <c r="EF4"/>
  <c r="DV4"/>
  <c r="DW4" s="1"/>
  <c r="DU4"/>
  <c r="DK4"/>
  <c r="DL4" s="1"/>
  <c r="DJ4"/>
  <c r="CZ4"/>
  <c r="DB4" s="1"/>
  <c r="DC4" s="1"/>
  <c r="V5" i="83" s="1"/>
  <c r="CY4" i="78"/>
  <c r="CP4"/>
  <c r="CK4"/>
  <c r="CD4"/>
  <c r="CC4"/>
  <c r="BS4"/>
  <c r="BT4" s="1"/>
  <c r="BR4"/>
  <c r="BH4"/>
  <c r="BI4" s="1"/>
  <c r="BG4"/>
  <c r="AW4"/>
  <c r="AX4" s="1"/>
  <c r="AV4"/>
  <c r="AL4"/>
  <c r="AM4" s="1"/>
  <c r="AK4"/>
  <c r="AA4"/>
  <c r="AC4" s="1"/>
  <c r="AD4" s="1"/>
  <c r="P5" i="83" s="1"/>
  <c r="Z4" i="78"/>
  <c r="S4"/>
  <c r="T4" s="1"/>
  <c r="O5" i="83" s="1"/>
  <c r="R4" i="78"/>
  <c r="M4"/>
  <c r="N4" s="1"/>
  <c r="N5" i="83" s="1"/>
  <c r="L4" i="78"/>
  <c r="NA3"/>
  <c r="MZ3"/>
  <c r="MP3"/>
  <c r="MO3"/>
  <c r="ME3"/>
  <c r="MD3"/>
  <c r="LT3"/>
  <c r="LS3"/>
  <c r="LI3"/>
  <c r="LH3"/>
  <c r="KU3"/>
  <c r="KP3"/>
  <c r="KI3"/>
  <c r="KH3"/>
  <c r="JX3"/>
  <c r="JW3"/>
  <c r="JM3"/>
  <c r="JL3"/>
  <c r="JB3"/>
  <c r="JA3"/>
  <c r="IQ3"/>
  <c r="IP3"/>
  <c r="IF3"/>
  <c r="IE3"/>
  <c r="HU3"/>
  <c r="HT3"/>
  <c r="HJ3"/>
  <c r="HI3"/>
  <c r="GY3"/>
  <c r="GX3"/>
  <c r="GK3"/>
  <c r="GF3"/>
  <c r="FY3"/>
  <c r="FX3"/>
  <c r="FN3"/>
  <c r="FM3"/>
  <c r="FC3"/>
  <c r="FB3"/>
  <c r="ER3"/>
  <c r="EQ3"/>
  <c r="EG3"/>
  <c r="EF3"/>
  <c r="DV3"/>
  <c r="DU3"/>
  <c r="DK3"/>
  <c r="DJ3"/>
  <c r="CZ3"/>
  <c r="CY3"/>
  <c r="CP3"/>
  <c r="CK3"/>
  <c r="CD3"/>
  <c r="CE3" s="1"/>
  <c r="CC3"/>
  <c r="BS3"/>
  <c r="BT3" s="1"/>
  <c r="BR3"/>
  <c r="BH3"/>
  <c r="BI3" s="1"/>
  <c r="BG3"/>
  <c r="AW3"/>
  <c r="AX3" s="1"/>
  <c r="AV3"/>
  <c r="AL3"/>
  <c r="AM3" s="1"/>
  <c r="AK3"/>
  <c r="AA3"/>
  <c r="AC3" s="1"/>
  <c r="AD3" s="1"/>
  <c r="P4" i="83" s="1"/>
  <c r="Z3" i="78"/>
  <c r="S3"/>
  <c r="T3" s="1"/>
  <c r="O4" i="83" s="1"/>
  <c r="R3" i="78"/>
  <c r="M3"/>
  <c r="N3" s="1"/>
  <c r="N4" i="83" s="1"/>
  <c r="L3" i="78"/>
  <c r="NA2"/>
  <c r="MZ2"/>
  <c r="MP2"/>
  <c r="MO2"/>
  <c r="ME2"/>
  <c r="MD2"/>
  <c r="LT2"/>
  <c r="LS2"/>
  <c r="LI2"/>
  <c r="LH2"/>
  <c r="KU2"/>
  <c r="KP2"/>
  <c r="KI2"/>
  <c r="KH2"/>
  <c r="JX2"/>
  <c r="JW2"/>
  <c r="JM2"/>
  <c r="JL2"/>
  <c r="JB2"/>
  <c r="JA2"/>
  <c r="IQ2"/>
  <c r="IP2"/>
  <c r="IF2"/>
  <c r="IE2"/>
  <c r="HU2"/>
  <c r="HT2"/>
  <c r="HJ2"/>
  <c r="HI2"/>
  <c r="GY2"/>
  <c r="GX2"/>
  <c r="GK2"/>
  <c r="GF2"/>
  <c r="FY2"/>
  <c r="FX2"/>
  <c r="FN2"/>
  <c r="FM2"/>
  <c r="FC2"/>
  <c r="FB2"/>
  <c r="ER2"/>
  <c r="EQ2"/>
  <c r="EG2"/>
  <c r="EF2"/>
  <c r="DV2"/>
  <c r="DU2"/>
  <c r="DK2"/>
  <c r="DJ2"/>
  <c r="CZ2"/>
  <c r="CY2"/>
  <c r="CP2"/>
  <c r="CK2"/>
  <c r="CD2"/>
  <c r="CE2" s="1"/>
  <c r="CC2"/>
  <c r="BS2"/>
  <c r="BT2" s="1"/>
  <c r="BR2"/>
  <c r="BH2"/>
  <c r="BI2" s="1"/>
  <c r="BG2"/>
  <c r="AW2"/>
  <c r="AX2" s="1"/>
  <c r="AV2"/>
  <c r="AL2"/>
  <c r="AM2" s="1"/>
  <c r="AK2"/>
  <c r="AA2"/>
  <c r="AC2" s="1"/>
  <c r="AD2" s="1"/>
  <c r="Z2"/>
  <c r="S2"/>
  <c r="T2" s="1"/>
  <c r="R2"/>
  <c r="M2"/>
  <c r="N2" s="1"/>
  <c r="L2"/>
  <c r="PS36" i="77"/>
  <c r="PR36"/>
  <c r="NW36"/>
  <c r="NV36"/>
  <c r="NL36"/>
  <c r="NM36" s="1"/>
  <c r="NK36"/>
  <c r="NA36"/>
  <c r="NC36" s="1"/>
  <c r="ND36" s="1"/>
  <c r="AQ37" i="82" s="1"/>
  <c r="MZ36" i="77"/>
  <c r="MP36"/>
  <c r="MQ36" s="1"/>
  <c r="MO36"/>
  <c r="ME36"/>
  <c r="MG36" s="1"/>
  <c r="MH36" s="1"/>
  <c r="AO37" i="82" s="1"/>
  <c r="MD36" i="77"/>
  <c r="LT36"/>
  <c r="LU36" s="1"/>
  <c r="LS36"/>
  <c r="LI36"/>
  <c r="LH36"/>
  <c r="KU36"/>
  <c r="KP36"/>
  <c r="KI36"/>
  <c r="KK36" s="1"/>
  <c r="KL36" s="1"/>
  <c r="AL37" i="82" s="1"/>
  <c r="KH36" i="77"/>
  <c r="JX36"/>
  <c r="JZ36" s="1"/>
  <c r="KA36" s="1"/>
  <c r="AK37" i="82" s="1"/>
  <c r="JW36" i="77"/>
  <c r="JM36"/>
  <c r="JO36" s="1"/>
  <c r="JP36" s="1"/>
  <c r="AJ37" i="82" s="1"/>
  <c r="JL36" i="77"/>
  <c r="JB36"/>
  <c r="JD36" s="1"/>
  <c r="JE36" s="1"/>
  <c r="AI37" i="82" s="1"/>
  <c r="JA36" i="77"/>
  <c r="IQ36"/>
  <c r="IS36" s="1"/>
  <c r="IT36" s="1"/>
  <c r="AH37" i="82" s="1"/>
  <c r="IP36" i="77"/>
  <c r="IF36"/>
  <c r="IG36" s="1"/>
  <c r="IE36"/>
  <c r="HU36"/>
  <c r="HW36" s="1"/>
  <c r="HX36" s="1"/>
  <c r="AF37" i="82" s="1"/>
  <c r="HT36" i="77"/>
  <c r="HJ36"/>
  <c r="HK36" s="1"/>
  <c r="HI36"/>
  <c r="GY36"/>
  <c r="GX36"/>
  <c r="GK36"/>
  <c r="GF36"/>
  <c r="FY36"/>
  <c r="GA36" s="1"/>
  <c r="GB36" s="1"/>
  <c r="AC37" i="82" s="1"/>
  <c r="FX36" i="77"/>
  <c r="FN36"/>
  <c r="FO36" s="1"/>
  <c r="FM36"/>
  <c r="FC36"/>
  <c r="FE36" s="1"/>
  <c r="FF36" s="1"/>
  <c r="AA37" i="82" s="1"/>
  <c r="FB36" i="77"/>
  <c r="ER36"/>
  <c r="ES36" s="1"/>
  <c r="EQ36"/>
  <c r="EG36"/>
  <c r="EI36" s="1"/>
  <c r="EJ36" s="1"/>
  <c r="Y37" i="82" s="1"/>
  <c r="EF36" i="77"/>
  <c r="DV36"/>
  <c r="DW36" s="1"/>
  <c r="DU36"/>
  <c r="DK36"/>
  <c r="DM36" s="1"/>
  <c r="DN36" s="1"/>
  <c r="W37" i="82" s="1"/>
  <c r="DJ36" i="77"/>
  <c r="CZ36"/>
  <c r="DA36" s="1"/>
  <c r="CY36"/>
  <c r="CP36"/>
  <c r="CK36"/>
  <c r="CD36"/>
  <c r="CE36" s="1"/>
  <c r="CC36"/>
  <c r="BS36"/>
  <c r="BR36"/>
  <c r="BH36"/>
  <c r="BI36" s="1"/>
  <c r="BG36"/>
  <c r="AW36"/>
  <c r="AY36" s="1"/>
  <c r="AZ36" s="1"/>
  <c r="R37" i="82" s="1"/>
  <c r="AV36" i="77"/>
  <c r="AL36"/>
  <c r="AN36" s="1"/>
  <c r="AO36" s="1"/>
  <c r="Q37" i="82" s="1"/>
  <c r="AK36" i="77"/>
  <c r="AA36"/>
  <c r="Z36"/>
  <c r="S36"/>
  <c r="T36" s="1"/>
  <c r="O37" i="82" s="1"/>
  <c r="R36" i="77"/>
  <c r="M36"/>
  <c r="N36" s="1"/>
  <c r="N37" i="82" s="1"/>
  <c r="L36" i="77"/>
  <c r="PS35"/>
  <c r="PR35"/>
  <c r="NW35"/>
  <c r="NX35" s="1"/>
  <c r="NV35"/>
  <c r="NL35"/>
  <c r="NN35" s="1"/>
  <c r="NO35" s="1"/>
  <c r="AR36" i="82" s="1"/>
  <c r="NK35" i="77"/>
  <c r="NA35"/>
  <c r="NB35" s="1"/>
  <c r="MZ35"/>
  <c r="MP35"/>
  <c r="MO35"/>
  <c r="ME35"/>
  <c r="MG35" s="1"/>
  <c r="MH35" s="1"/>
  <c r="AO36" i="82" s="1"/>
  <c r="MD35" i="77"/>
  <c r="LT35"/>
  <c r="LV35" s="1"/>
  <c r="LW35" s="1"/>
  <c r="AN36" i="82" s="1"/>
  <c r="LS35" i="77"/>
  <c r="LI35"/>
  <c r="LH35"/>
  <c r="KU35"/>
  <c r="KP35"/>
  <c r="KI35"/>
  <c r="KK35" s="1"/>
  <c r="KL35" s="1"/>
  <c r="AL36" i="82" s="1"/>
  <c r="KH35" i="77"/>
  <c r="JX35"/>
  <c r="JW35"/>
  <c r="JM35"/>
  <c r="JN35" s="1"/>
  <c r="JL35"/>
  <c r="JB35"/>
  <c r="JD35" s="1"/>
  <c r="JE35" s="1"/>
  <c r="AI36" i="82" s="1"/>
  <c r="JA35" i="77"/>
  <c r="IQ35"/>
  <c r="IR35" s="1"/>
  <c r="IP35"/>
  <c r="IF35"/>
  <c r="IE35"/>
  <c r="HU35"/>
  <c r="HV35" s="1"/>
  <c r="HT35"/>
  <c r="HJ35"/>
  <c r="HL35" s="1"/>
  <c r="HM35" s="1"/>
  <c r="AE36" i="82" s="1"/>
  <c r="HI35" i="77"/>
  <c r="GY35"/>
  <c r="HA35" s="1"/>
  <c r="HB35" s="1"/>
  <c r="AD36" i="82" s="1"/>
  <c r="GX35" i="77"/>
  <c r="GK35"/>
  <c r="GF35"/>
  <c r="FY35"/>
  <c r="FZ35" s="1"/>
  <c r="FX35"/>
  <c r="FN35"/>
  <c r="FM35"/>
  <c r="FC35"/>
  <c r="FE35" s="1"/>
  <c r="FF35" s="1"/>
  <c r="AA36" i="82" s="1"/>
  <c r="FB35" i="77"/>
  <c r="ER35"/>
  <c r="ET35" s="1"/>
  <c r="EU35" s="1"/>
  <c r="Z36" i="82" s="1"/>
  <c r="EQ35" i="77"/>
  <c r="EG35"/>
  <c r="EH35" s="1"/>
  <c r="EF35"/>
  <c r="DV35"/>
  <c r="DU35"/>
  <c r="DK35"/>
  <c r="DL35" s="1"/>
  <c r="DJ35"/>
  <c r="CZ35"/>
  <c r="DB35" s="1"/>
  <c r="DC35" s="1"/>
  <c r="V36" i="82" s="1"/>
  <c r="CY35" i="77"/>
  <c r="CP35"/>
  <c r="CK35"/>
  <c r="CD35"/>
  <c r="CF35" s="1"/>
  <c r="CG35" s="1"/>
  <c r="U36" i="82" s="1"/>
  <c r="CC35" i="77"/>
  <c r="BS35"/>
  <c r="BT35" s="1"/>
  <c r="BR35"/>
  <c r="BH35"/>
  <c r="BJ35" s="1"/>
  <c r="BK35" s="1"/>
  <c r="S36" i="82" s="1"/>
  <c r="BG35" i="77"/>
  <c r="AW35"/>
  <c r="AX35" s="1"/>
  <c r="AV35"/>
  <c r="AL35"/>
  <c r="AN35" s="1"/>
  <c r="AO35" s="1"/>
  <c r="Q36" i="82" s="1"/>
  <c r="AK35" i="77"/>
  <c r="AA35"/>
  <c r="Z35"/>
  <c r="S35"/>
  <c r="T35" s="1"/>
  <c r="O36" i="82" s="1"/>
  <c r="R35" i="77"/>
  <c r="M35"/>
  <c r="N35" s="1"/>
  <c r="N36" i="82" s="1"/>
  <c r="L35" i="77"/>
  <c r="PS34"/>
  <c r="PR34"/>
  <c r="NW34"/>
  <c r="NY34" s="1"/>
  <c r="NZ34" s="1"/>
  <c r="AS35" i="82" s="1"/>
  <c r="NV34" i="77"/>
  <c r="NL34"/>
  <c r="NK34"/>
  <c r="NA34"/>
  <c r="NB34" s="1"/>
  <c r="MZ34"/>
  <c r="MP34"/>
  <c r="MO34"/>
  <c r="ME34"/>
  <c r="MG34" s="1"/>
  <c r="MH34" s="1"/>
  <c r="AO35" i="82" s="1"/>
  <c r="MD34" i="77"/>
  <c r="LT34"/>
  <c r="LS34"/>
  <c r="LI34"/>
  <c r="LH34"/>
  <c r="KU34"/>
  <c r="KP34"/>
  <c r="KI34"/>
  <c r="KJ34" s="1"/>
  <c r="KH34"/>
  <c r="JX34"/>
  <c r="JW34"/>
  <c r="JM34"/>
  <c r="JN34" s="1"/>
  <c r="JL34"/>
  <c r="JB34"/>
  <c r="JA34"/>
  <c r="IQ34"/>
  <c r="IR34" s="1"/>
  <c r="IP34"/>
  <c r="IF34"/>
  <c r="IE34"/>
  <c r="HU34"/>
  <c r="HT34"/>
  <c r="HJ34"/>
  <c r="HI34"/>
  <c r="GY34"/>
  <c r="GZ34" s="1"/>
  <c r="GX34"/>
  <c r="GK34"/>
  <c r="GF34"/>
  <c r="FY34"/>
  <c r="GA34" s="1"/>
  <c r="GB34" s="1"/>
  <c r="AC35" i="82" s="1"/>
  <c r="FX34" i="77"/>
  <c r="FN34"/>
  <c r="FM34"/>
  <c r="FC34"/>
  <c r="FD34" s="1"/>
  <c r="FB34"/>
  <c r="ER34"/>
  <c r="EQ34"/>
  <c r="EG34"/>
  <c r="EI34" s="1"/>
  <c r="EJ34" s="1"/>
  <c r="Y35" i="82" s="1"/>
  <c r="EF34" i="77"/>
  <c r="DV34"/>
  <c r="DU34"/>
  <c r="DK34"/>
  <c r="DL34" s="1"/>
  <c r="DJ34"/>
  <c r="CZ34"/>
  <c r="CY34"/>
  <c r="CP34"/>
  <c r="CK34"/>
  <c r="CD34"/>
  <c r="CC34"/>
  <c r="BS34"/>
  <c r="BU34" s="1"/>
  <c r="BV34" s="1"/>
  <c r="T35" i="82" s="1"/>
  <c r="BR34" i="77"/>
  <c r="BH34"/>
  <c r="BG34"/>
  <c r="AW34"/>
  <c r="AX34" s="1"/>
  <c r="AV34"/>
  <c r="AL34"/>
  <c r="AK34"/>
  <c r="AA34"/>
  <c r="AC34" s="1"/>
  <c r="AD34" s="1"/>
  <c r="P35" i="82" s="1"/>
  <c r="Z34" i="77"/>
  <c r="S34"/>
  <c r="T34" s="1"/>
  <c r="O35" i="82" s="1"/>
  <c r="R34" i="77"/>
  <c r="M34"/>
  <c r="N34" s="1"/>
  <c r="N35" i="82" s="1"/>
  <c r="L34" i="77"/>
  <c r="PS33"/>
  <c r="PR33"/>
  <c r="NW33"/>
  <c r="NV33"/>
  <c r="NL33"/>
  <c r="NN33" s="1"/>
  <c r="NO33" s="1"/>
  <c r="AR34" i="82" s="1"/>
  <c r="NK33" i="77"/>
  <c r="NA33"/>
  <c r="MZ33"/>
  <c r="MP33"/>
  <c r="MQ33" s="1"/>
  <c r="MO33"/>
  <c r="ME33"/>
  <c r="MD33"/>
  <c r="LT33"/>
  <c r="LV33" s="1"/>
  <c r="LW33" s="1"/>
  <c r="AN34" i="82" s="1"/>
  <c r="LS33" i="77"/>
  <c r="LI33"/>
  <c r="LH33"/>
  <c r="KU33"/>
  <c r="KP33"/>
  <c r="KI33"/>
  <c r="KH33"/>
  <c r="JX33"/>
  <c r="JZ33" s="1"/>
  <c r="KA33" s="1"/>
  <c r="AK34" i="82" s="1"/>
  <c r="JW33" i="77"/>
  <c r="JM33"/>
  <c r="JL33"/>
  <c r="JB33"/>
  <c r="JD33" s="1"/>
  <c r="JE33" s="1"/>
  <c r="AI34" i="82" s="1"/>
  <c r="JA33" i="77"/>
  <c r="IQ33"/>
  <c r="IP33"/>
  <c r="IF33"/>
  <c r="IG33" s="1"/>
  <c r="IE33"/>
  <c r="HU33"/>
  <c r="HT33"/>
  <c r="HJ33"/>
  <c r="HL33" s="1"/>
  <c r="HM33" s="1"/>
  <c r="AE34" i="82" s="1"/>
  <c r="HI33" i="77"/>
  <c r="GY33"/>
  <c r="GX33"/>
  <c r="GK33"/>
  <c r="GF33"/>
  <c r="FY33"/>
  <c r="FX33"/>
  <c r="FN33"/>
  <c r="FO33" s="1"/>
  <c r="FM33"/>
  <c r="FC33"/>
  <c r="FB33"/>
  <c r="ER33"/>
  <c r="ET33" s="1"/>
  <c r="EU33" s="1"/>
  <c r="Z34" i="82" s="1"/>
  <c r="EQ33" i="77"/>
  <c r="EG33"/>
  <c r="EF33"/>
  <c r="DV33"/>
  <c r="DW33" s="1"/>
  <c r="DU33"/>
  <c r="DK33"/>
  <c r="DJ33"/>
  <c r="CZ33"/>
  <c r="DB33" s="1"/>
  <c r="DC33" s="1"/>
  <c r="V34" i="82" s="1"/>
  <c r="CY33" i="77"/>
  <c r="CP33"/>
  <c r="CK33"/>
  <c r="CD33"/>
  <c r="CE33" s="1"/>
  <c r="CC33"/>
  <c r="BS33"/>
  <c r="BR33"/>
  <c r="BH33"/>
  <c r="BJ33" s="1"/>
  <c r="BK33" s="1"/>
  <c r="S34" i="82" s="1"/>
  <c r="BG33" i="77"/>
  <c r="AW33"/>
  <c r="AV33"/>
  <c r="AL33"/>
  <c r="AM33" s="1"/>
  <c r="AK33"/>
  <c r="AA33"/>
  <c r="Z33"/>
  <c r="S33"/>
  <c r="T33" s="1"/>
  <c r="O34" i="82" s="1"/>
  <c r="R33" i="77"/>
  <c r="M33"/>
  <c r="N33" s="1"/>
  <c r="N34" i="82" s="1"/>
  <c r="L33" i="77"/>
  <c r="PS32"/>
  <c r="PR32"/>
  <c r="NW32"/>
  <c r="NX32" s="1"/>
  <c r="NV32"/>
  <c r="NL32"/>
  <c r="NK32"/>
  <c r="NA32"/>
  <c r="NC32" s="1"/>
  <c r="ND32" s="1"/>
  <c r="AQ33" i="82" s="1"/>
  <c r="MZ32" i="77"/>
  <c r="MP32"/>
  <c r="MO32"/>
  <c r="ME32"/>
  <c r="MF32" s="1"/>
  <c r="MD32"/>
  <c r="LT32"/>
  <c r="LS32"/>
  <c r="LI32"/>
  <c r="LH32"/>
  <c r="KU32"/>
  <c r="KP32"/>
  <c r="KI32"/>
  <c r="KJ32" s="1"/>
  <c r="KH32"/>
  <c r="JX32"/>
  <c r="JW32"/>
  <c r="JM32"/>
  <c r="JN32" s="1"/>
  <c r="JL32"/>
  <c r="JB32"/>
  <c r="JA32"/>
  <c r="IQ32"/>
  <c r="IR32" s="1"/>
  <c r="IP32"/>
  <c r="IF32"/>
  <c r="IE32"/>
  <c r="HU32"/>
  <c r="HV32" s="1"/>
  <c r="HT32"/>
  <c r="HJ32"/>
  <c r="HI32"/>
  <c r="GY32"/>
  <c r="GZ32" s="1"/>
  <c r="GX32"/>
  <c r="GK32"/>
  <c r="GF32"/>
  <c r="FY32"/>
  <c r="FZ32" s="1"/>
  <c r="FX32"/>
  <c r="FN32"/>
  <c r="FM32"/>
  <c r="FC32"/>
  <c r="FE32" s="1"/>
  <c r="FF32" s="1"/>
  <c r="AA33" i="82" s="1"/>
  <c r="FB32" i="77"/>
  <c r="ER32"/>
  <c r="EQ32"/>
  <c r="EG32"/>
  <c r="EH32" s="1"/>
  <c r="EF32"/>
  <c r="DV32"/>
  <c r="DU32"/>
  <c r="DK32"/>
  <c r="DM32" s="1"/>
  <c r="DN32" s="1"/>
  <c r="W33" i="82" s="1"/>
  <c r="DJ32" i="77"/>
  <c r="CZ32"/>
  <c r="CY32"/>
  <c r="CP32"/>
  <c r="CK32"/>
  <c r="CD32"/>
  <c r="CC32"/>
  <c r="BS32"/>
  <c r="BT32" s="1"/>
  <c r="BR32"/>
  <c r="BH32"/>
  <c r="BG32"/>
  <c r="AW32"/>
  <c r="AY32" s="1"/>
  <c r="AZ32" s="1"/>
  <c r="R33" i="82" s="1"/>
  <c r="AV32" i="77"/>
  <c r="AL32"/>
  <c r="AK32"/>
  <c r="AA32"/>
  <c r="AC32" s="1"/>
  <c r="AD32" s="1"/>
  <c r="P33" i="82" s="1"/>
  <c r="Z32" i="77"/>
  <c r="S32"/>
  <c r="T32" s="1"/>
  <c r="O33" i="82" s="1"/>
  <c r="R32" i="77"/>
  <c r="M32"/>
  <c r="N32" s="1"/>
  <c r="N33" i="82" s="1"/>
  <c r="L32" i="77"/>
  <c r="PS31"/>
  <c r="PR31"/>
  <c r="NW31"/>
  <c r="NV31"/>
  <c r="NL31"/>
  <c r="NN31" s="1"/>
  <c r="NO31" s="1"/>
  <c r="AR32" i="82" s="1"/>
  <c r="NK31" i="77"/>
  <c r="NA31"/>
  <c r="MZ31"/>
  <c r="MP31"/>
  <c r="MR31" s="1"/>
  <c r="MS31" s="1"/>
  <c r="AP32" i="82" s="1"/>
  <c r="MO31" i="77"/>
  <c r="ME31"/>
  <c r="MD31"/>
  <c r="LT31"/>
  <c r="LU31" s="1"/>
  <c r="LS31"/>
  <c r="LI31"/>
  <c r="LH31"/>
  <c r="KU31"/>
  <c r="KP31"/>
  <c r="KI31"/>
  <c r="KH31"/>
  <c r="JX31"/>
  <c r="JZ31" s="1"/>
  <c r="KA31" s="1"/>
  <c r="AK32" i="82" s="1"/>
  <c r="JW31" i="77"/>
  <c r="JM31"/>
  <c r="JL31"/>
  <c r="JB31"/>
  <c r="JC31" s="1"/>
  <c r="JA31"/>
  <c r="IQ31"/>
  <c r="IP31"/>
  <c r="IF31"/>
  <c r="IH31" s="1"/>
  <c r="II31" s="1"/>
  <c r="AG32" i="82" s="1"/>
  <c r="IE31" i="77"/>
  <c r="HU31"/>
  <c r="HT31"/>
  <c r="HJ31"/>
  <c r="HL31" s="1"/>
  <c r="HM31" s="1"/>
  <c r="AE32" i="82" s="1"/>
  <c r="HI31" i="77"/>
  <c r="GY31"/>
  <c r="GX31"/>
  <c r="GK31"/>
  <c r="GF31"/>
  <c r="FY31"/>
  <c r="FX31"/>
  <c r="FN31"/>
  <c r="FP31" s="1"/>
  <c r="FQ31" s="1"/>
  <c r="AB32" i="82" s="1"/>
  <c r="FM31" i="77"/>
  <c r="FC31"/>
  <c r="FB31"/>
  <c r="ER31"/>
  <c r="ES31" s="1"/>
  <c r="EQ31"/>
  <c r="EG31"/>
  <c r="EF31"/>
  <c r="DV31"/>
  <c r="DX31" s="1"/>
  <c r="DY31" s="1"/>
  <c r="X32" i="82" s="1"/>
  <c r="DU31" i="77"/>
  <c r="DK31"/>
  <c r="DJ31"/>
  <c r="CZ31"/>
  <c r="DA31" s="1"/>
  <c r="CY31"/>
  <c r="CP31"/>
  <c r="CK31"/>
  <c r="CD31"/>
  <c r="CF31" s="1"/>
  <c r="CG31" s="1"/>
  <c r="U32" i="82" s="1"/>
  <c r="CC31" i="77"/>
  <c r="BS31"/>
  <c r="BR31"/>
  <c r="BH31"/>
  <c r="BI31" s="1"/>
  <c r="BG31"/>
  <c r="AW31"/>
  <c r="AV31"/>
  <c r="AL31"/>
  <c r="AN31" s="1"/>
  <c r="AO31" s="1"/>
  <c r="Q32" i="82" s="1"/>
  <c r="AK31" i="77"/>
  <c r="AA31"/>
  <c r="Z31"/>
  <c r="S31"/>
  <c r="T31" s="1"/>
  <c r="O32" i="82" s="1"/>
  <c r="R31" i="77"/>
  <c r="M31"/>
  <c r="N31" s="1"/>
  <c r="N32" i="82" s="1"/>
  <c r="L31" i="77"/>
  <c r="PS30"/>
  <c r="PR30"/>
  <c r="NW30"/>
  <c r="NY30" s="1"/>
  <c r="NZ30" s="1"/>
  <c r="AS31" i="82" s="1"/>
  <c r="NV30" i="77"/>
  <c r="NL30"/>
  <c r="NK30"/>
  <c r="NA30"/>
  <c r="NB30" s="1"/>
  <c r="MZ30"/>
  <c r="MP30"/>
  <c r="MO30"/>
  <c r="ME30"/>
  <c r="MG30" s="1"/>
  <c r="MH30" s="1"/>
  <c r="AO31" i="82" s="1"/>
  <c r="MD30" i="77"/>
  <c r="LT30"/>
  <c r="LS30"/>
  <c r="LI30"/>
  <c r="LH30"/>
  <c r="KU30"/>
  <c r="KP30"/>
  <c r="KI30"/>
  <c r="KJ30" s="1"/>
  <c r="KH30"/>
  <c r="JX30"/>
  <c r="JW30"/>
  <c r="JM30"/>
  <c r="JN30" s="1"/>
  <c r="JL30"/>
  <c r="JB30"/>
  <c r="JA30"/>
  <c r="IQ30"/>
  <c r="IR30" s="1"/>
  <c r="IP30"/>
  <c r="IF30"/>
  <c r="IE30"/>
  <c r="HU30"/>
  <c r="HV30" s="1"/>
  <c r="HT30"/>
  <c r="HJ30"/>
  <c r="HI30"/>
  <c r="GY30"/>
  <c r="GZ30" s="1"/>
  <c r="GX30"/>
  <c r="GK30"/>
  <c r="GF30"/>
  <c r="FY30"/>
  <c r="GA30" s="1"/>
  <c r="GB30" s="1"/>
  <c r="AC31" i="82" s="1"/>
  <c r="FX30" i="77"/>
  <c r="FN30"/>
  <c r="FM30"/>
  <c r="FC30"/>
  <c r="FE30" s="1"/>
  <c r="FF30" s="1"/>
  <c r="AA31" i="82" s="1"/>
  <c r="FB30" i="77"/>
  <c r="ER30"/>
  <c r="EQ30"/>
  <c r="EG30"/>
  <c r="EI30" s="1"/>
  <c r="EJ30" s="1"/>
  <c r="Y31" i="82" s="1"/>
  <c r="EF30" i="77"/>
  <c r="DV30"/>
  <c r="DU30"/>
  <c r="DK30"/>
  <c r="DL30" s="1"/>
  <c r="DJ30"/>
  <c r="CZ30"/>
  <c r="CY30"/>
  <c r="CP30"/>
  <c r="CK30"/>
  <c r="CD30"/>
  <c r="CC30"/>
  <c r="BS30"/>
  <c r="BU30" s="1"/>
  <c r="BV30" s="1"/>
  <c r="T31" i="82" s="1"/>
  <c r="BR30" i="77"/>
  <c r="BH30"/>
  <c r="BG30"/>
  <c r="AW30"/>
  <c r="AX30" s="1"/>
  <c r="AV30"/>
  <c r="AL30"/>
  <c r="AK30"/>
  <c r="AA30"/>
  <c r="Z30"/>
  <c r="S30"/>
  <c r="T30" s="1"/>
  <c r="O31" i="82" s="1"/>
  <c r="R30" i="77"/>
  <c r="M30"/>
  <c r="N30" s="1"/>
  <c r="N31" i="82" s="1"/>
  <c r="L30" i="77"/>
  <c r="PS29"/>
  <c r="PR29"/>
  <c r="NW29"/>
  <c r="NV29"/>
  <c r="NL29"/>
  <c r="NM29" s="1"/>
  <c r="NK29"/>
  <c r="NA29"/>
  <c r="MZ29"/>
  <c r="MP29"/>
  <c r="MQ29" s="1"/>
  <c r="MO29"/>
  <c r="ME29"/>
  <c r="MD29"/>
  <c r="LT29"/>
  <c r="LU29" s="1"/>
  <c r="LS29"/>
  <c r="LI29"/>
  <c r="LH29"/>
  <c r="KU29"/>
  <c r="KP29"/>
  <c r="KI29"/>
  <c r="KH29"/>
  <c r="JX29"/>
  <c r="JY29" s="1"/>
  <c r="JW29"/>
  <c r="JM29"/>
  <c r="JL29"/>
  <c r="JB29"/>
  <c r="JC29" s="1"/>
  <c r="JA29"/>
  <c r="IQ29"/>
  <c r="IP29"/>
  <c r="IF29"/>
  <c r="IG29" s="1"/>
  <c r="IE29"/>
  <c r="HU29"/>
  <c r="HT29"/>
  <c r="HJ29"/>
  <c r="HK29" s="1"/>
  <c r="HI29"/>
  <c r="GY29"/>
  <c r="GX29"/>
  <c r="GK29"/>
  <c r="GF29"/>
  <c r="FY29"/>
  <c r="FX29"/>
  <c r="FN29"/>
  <c r="FO29" s="1"/>
  <c r="FM29"/>
  <c r="FC29"/>
  <c r="FB29"/>
  <c r="ER29"/>
  <c r="ES29" s="1"/>
  <c r="EQ29"/>
  <c r="EG29"/>
  <c r="EF29"/>
  <c r="DV29"/>
  <c r="DW29" s="1"/>
  <c r="DU29"/>
  <c r="DK29"/>
  <c r="DJ29"/>
  <c r="CZ29"/>
  <c r="DA29" s="1"/>
  <c r="CY29"/>
  <c r="CP29"/>
  <c r="CK29"/>
  <c r="CD29"/>
  <c r="CE29" s="1"/>
  <c r="CC29"/>
  <c r="BS29"/>
  <c r="BR29"/>
  <c r="BH29"/>
  <c r="BI29" s="1"/>
  <c r="BG29"/>
  <c r="AW29"/>
  <c r="AV29"/>
  <c r="AL29"/>
  <c r="AM29" s="1"/>
  <c r="AK29"/>
  <c r="AA29"/>
  <c r="Z29"/>
  <c r="S29"/>
  <c r="T29" s="1"/>
  <c r="O30" i="82" s="1"/>
  <c r="R29" i="77"/>
  <c r="M29"/>
  <c r="N29" s="1"/>
  <c r="N30" i="82" s="1"/>
  <c r="L29" i="77"/>
  <c r="PS28"/>
  <c r="PR28"/>
  <c r="NW28"/>
  <c r="NX28" s="1"/>
  <c r="NV28"/>
  <c r="NL28"/>
  <c r="NK28"/>
  <c r="NA28"/>
  <c r="NB28" s="1"/>
  <c r="MZ28"/>
  <c r="MP28"/>
  <c r="MO28"/>
  <c r="ME28"/>
  <c r="MF28" s="1"/>
  <c r="MD28"/>
  <c r="LT28"/>
  <c r="LS28"/>
  <c r="LI28"/>
  <c r="LH28"/>
  <c r="KU28"/>
  <c r="KP28"/>
  <c r="KI28"/>
  <c r="KJ28" s="1"/>
  <c r="KH28"/>
  <c r="JX28"/>
  <c r="JW28"/>
  <c r="JM28"/>
  <c r="JN28" s="1"/>
  <c r="JL28"/>
  <c r="JB28"/>
  <c r="JA28"/>
  <c r="IQ28"/>
  <c r="IR28" s="1"/>
  <c r="IP28"/>
  <c r="IF28"/>
  <c r="IE28"/>
  <c r="HU28"/>
  <c r="HV28" s="1"/>
  <c r="HT28"/>
  <c r="HJ28"/>
  <c r="HI28"/>
  <c r="GY28"/>
  <c r="GZ28" s="1"/>
  <c r="GX28"/>
  <c r="GK28"/>
  <c r="GF28"/>
  <c r="FY28"/>
  <c r="FZ28" s="1"/>
  <c r="FX28"/>
  <c r="FN28"/>
  <c r="FM28"/>
  <c r="FC28"/>
  <c r="FD28" s="1"/>
  <c r="FB28"/>
  <c r="ER28"/>
  <c r="EQ28"/>
  <c r="EG28"/>
  <c r="EH28" s="1"/>
  <c r="EF28"/>
  <c r="DV28"/>
  <c r="DU28"/>
  <c r="DK28"/>
  <c r="DL28" s="1"/>
  <c r="DJ28"/>
  <c r="CZ28"/>
  <c r="CY28"/>
  <c r="CP28"/>
  <c r="CK28"/>
  <c r="CD28"/>
  <c r="CC28"/>
  <c r="BS28"/>
  <c r="BT28" s="1"/>
  <c r="BR28"/>
  <c r="BH28"/>
  <c r="BG28"/>
  <c r="AW28"/>
  <c r="AX28" s="1"/>
  <c r="AV28"/>
  <c r="AL28"/>
  <c r="AK28"/>
  <c r="AA28"/>
  <c r="Z28"/>
  <c r="S28"/>
  <c r="T28" s="1"/>
  <c r="O29" i="82" s="1"/>
  <c r="R28" i="77"/>
  <c r="M28"/>
  <c r="N28" s="1"/>
  <c r="N29" i="82" s="1"/>
  <c r="L28" i="77"/>
  <c r="PS27"/>
  <c r="PR27"/>
  <c r="OH27"/>
  <c r="OI27" s="1"/>
  <c r="OG27"/>
  <c r="NW27"/>
  <c r="NV27"/>
  <c r="NL27"/>
  <c r="NM27" s="1"/>
  <c r="NK27"/>
  <c r="NA27"/>
  <c r="MZ27"/>
  <c r="MP27"/>
  <c r="MQ27" s="1"/>
  <c r="MO27"/>
  <c r="ME27"/>
  <c r="MD27"/>
  <c r="LT27"/>
  <c r="LU27" s="1"/>
  <c r="LS27"/>
  <c r="LI27"/>
  <c r="LH27"/>
  <c r="KU27"/>
  <c r="KP27"/>
  <c r="KI27"/>
  <c r="KH27"/>
  <c r="JX27"/>
  <c r="JY27" s="1"/>
  <c r="JW27"/>
  <c r="JM27"/>
  <c r="JL27"/>
  <c r="JB27"/>
  <c r="JC27" s="1"/>
  <c r="JA27"/>
  <c r="IQ27"/>
  <c r="IP27"/>
  <c r="IF27"/>
  <c r="IG27" s="1"/>
  <c r="IE27"/>
  <c r="HU27"/>
  <c r="HT27"/>
  <c r="HJ27"/>
  <c r="HK27" s="1"/>
  <c r="HI27"/>
  <c r="GY27"/>
  <c r="GX27"/>
  <c r="GK27"/>
  <c r="GF27"/>
  <c r="FY27"/>
  <c r="FX27"/>
  <c r="FN27"/>
  <c r="FO27" s="1"/>
  <c r="FM27"/>
  <c r="FC27"/>
  <c r="FB27"/>
  <c r="ER27"/>
  <c r="ES27" s="1"/>
  <c r="EQ27"/>
  <c r="EG27"/>
  <c r="EF27"/>
  <c r="DV27"/>
  <c r="DW27" s="1"/>
  <c r="DU27"/>
  <c r="DK27"/>
  <c r="DJ27"/>
  <c r="CZ27"/>
  <c r="DA27" s="1"/>
  <c r="CY27"/>
  <c r="CP27"/>
  <c r="CK27"/>
  <c r="CD27"/>
  <c r="CE27" s="1"/>
  <c r="CC27"/>
  <c r="BS27"/>
  <c r="BR27"/>
  <c r="BH27"/>
  <c r="BI27" s="1"/>
  <c r="BG27"/>
  <c r="AW27"/>
  <c r="AV27"/>
  <c r="AL27"/>
  <c r="AM27" s="1"/>
  <c r="AK27"/>
  <c r="AA27"/>
  <c r="Z27"/>
  <c r="S27"/>
  <c r="T27" s="1"/>
  <c r="O28" i="82" s="1"/>
  <c r="R27" i="77"/>
  <c r="M27"/>
  <c r="N27" s="1"/>
  <c r="N28" i="82" s="1"/>
  <c r="L27" i="77"/>
  <c r="PS26"/>
  <c r="PR26"/>
  <c r="OH26"/>
  <c r="OG26"/>
  <c r="NW26"/>
  <c r="NX26" s="1"/>
  <c r="NV26"/>
  <c r="NL26"/>
  <c r="NK26"/>
  <c r="NA26"/>
  <c r="NB26" s="1"/>
  <c r="MZ26"/>
  <c r="MP26"/>
  <c r="MO26"/>
  <c r="ME26"/>
  <c r="MF26" s="1"/>
  <c r="MD26"/>
  <c r="LT26"/>
  <c r="LS26"/>
  <c r="LI26"/>
  <c r="LH26"/>
  <c r="KU26"/>
  <c r="KP26"/>
  <c r="KI26"/>
  <c r="KJ26" s="1"/>
  <c r="KH26"/>
  <c r="JX26"/>
  <c r="JW26"/>
  <c r="JM26"/>
  <c r="JN26" s="1"/>
  <c r="JL26"/>
  <c r="JB26"/>
  <c r="JA26"/>
  <c r="IQ26"/>
  <c r="IR26" s="1"/>
  <c r="IP26"/>
  <c r="IF26"/>
  <c r="IE26"/>
  <c r="HU26"/>
  <c r="HV26" s="1"/>
  <c r="HT26"/>
  <c r="HJ26"/>
  <c r="HI26"/>
  <c r="GY26"/>
  <c r="GZ26" s="1"/>
  <c r="GX26"/>
  <c r="GK26"/>
  <c r="GF26"/>
  <c r="FY26"/>
  <c r="FZ26" s="1"/>
  <c r="FX26"/>
  <c r="FN26"/>
  <c r="FM26"/>
  <c r="FC26"/>
  <c r="FD26" s="1"/>
  <c r="FB26"/>
  <c r="ER26"/>
  <c r="EQ26"/>
  <c r="EG26"/>
  <c r="EI26" s="1"/>
  <c r="EJ26" s="1"/>
  <c r="Y27" i="82" s="1"/>
  <c r="EF26" i="77"/>
  <c r="DV26"/>
  <c r="DU26"/>
  <c r="DK26"/>
  <c r="DL26" s="1"/>
  <c r="DJ26"/>
  <c r="CZ26"/>
  <c r="CY26"/>
  <c r="CP26"/>
  <c r="CK26"/>
  <c r="CD26"/>
  <c r="CC26"/>
  <c r="BS26"/>
  <c r="BT26" s="1"/>
  <c r="BR26"/>
  <c r="BH26"/>
  <c r="BG26"/>
  <c r="AW26"/>
  <c r="AX26" s="1"/>
  <c r="AV26"/>
  <c r="AL26"/>
  <c r="AK26"/>
  <c r="AA26"/>
  <c r="AC26" s="1"/>
  <c r="AD26" s="1"/>
  <c r="P27" i="82" s="1"/>
  <c r="Z26" i="77"/>
  <c r="S26"/>
  <c r="T26" s="1"/>
  <c r="O27" i="82" s="1"/>
  <c r="R26" i="77"/>
  <c r="M26"/>
  <c r="N26" s="1"/>
  <c r="N27" i="82" s="1"/>
  <c r="L26" i="77"/>
  <c r="PS25"/>
  <c r="PR25"/>
  <c r="OH25"/>
  <c r="OI25" s="1"/>
  <c r="OG25"/>
  <c r="NW25"/>
  <c r="NV25"/>
  <c r="NL25"/>
  <c r="NN25" s="1"/>
  <c r="NO25" s="1"/>
  <c r="AR26" i="82" s="1"/>
  <c r="NK25" i="77"/>
  <c r="NA25"/>
  <c r="NB25" s="1"/>
  <c r="MZ25"/>
  <c r="MP25"/>
  <c r="MO25"/>
  <c r="ME25"/>
  <c r="MG25" s="1"/>
  <c r="MH25" s="1"/>
  <c r="AO26" i="82" s="1"/>
  <c r="MD25" i="77"/>
  <c r="LT25"/>
  <c r="LS25"/>
  <c r="LI25"/>
  <c r="LH25"/>
  <c r="KU25"/>
  <c r="KP25"/>
  <c r="KI25"/>
  <c r="KK25" s="1"/>
  <c r="KL25" s="1"/>
  <c r="AL26" i="82" s="1"/>
  <c r="KH25" i="77"/>
  <c r="JX25"/>
  <c r="JW25"/>
  <c r="JM25"/>
  <c r="JO25" s="1"/>
  <c r="JP25" s="1"/>
  <c r="AJ26" i="82" s="1"/>
  <c r="JL25" i="77"/>
  <c r="JB25"/>
  <c r="JA25"/>
  <c r="IQ25"/>
  <c r="IS25" s="1"/>
  <c r="IT25" s="1"/>
  <c r="AH26" i="82" s="1"/>
  <c r="IP25" i="77"/>
  <c r="IF25"/>
  <c r="IE25"/>
  <c r="HU25"/>
  <c r="HW25" s="1"/>
  <c r="HX25" s="1"/>
  <c r="AF26" i="82" s="1"/>
  <c r="HT25" i="77"/>
  <c r="HJ25"/>
  <c r="HI25"/>
  <c r="GY25"/>
  <c r="HA25" s="1"/>
  <c r="HB25" s="1"/>
  <c r="AD26" i="82" s="1"/>
  <c r="GX25" i="77"/>
  <c r="GK25"/>
  <c r="GF25"/>
  <c r="FY25"/>
  <c r="GA25" s="1"/>
  <c r="GB25" s="1"/>
  <c r="AC26" i="82" s="1"/>
  <c r="FX25" i="77"/>
  <c r="FN25"/>
  <c r="FM25"/>
  <c r="FC25"/>
  <c r="FD25" s="1"/>
  <c r="FB25"/>
  <c r="ER25"/>
  <c r="EQ25"/>
  <c r="EG25"/>
  <c r="EI25" s="1"/>
  <c r="EJ25" s="1"/>
  <c r="Y26" i="82" s="1"/>
  <c r="EF25" i="77"/>
  <c r="DV25"/>
  <c r="DU25"/>
  <c r="DK25"/>
  <c r="DL25" s="1"/>
  <c r="DJ25"/>
  <c r="CZ25"/>
  <c r="CY25"/>
  <c r="CP25"/>
  <c r="CK25"/>
  <c r="CD25"/>
  <c r="CF25" s="1"/>
  <c r="CG25" s="1"/>
  <c r="U26" i="82" s="1"/>
  <c r="CC25" i="77"/>
  <c r="BS25"/>
  <c r="BT25" s="1"/>
  <c r="BR25"/>
  <c r="BH25"/>
  <c r="BJ25" s="1"/>
  <c r="BK25" s="1"/>
  <c r="S26" i="82" s="1"/>
  <c r="BG25" i="77"/>
  <c r="AW25"/>
  <c r="AY25" s="1"/>
  <c r="AZ25" s="1"/>
  <c r="R26" i="82" s="1"/>
  <c r="AV25" i="77"/>
  <c r="AN25"/>
  <c r="AO25" s="1"/>
  <c r="Q26" i="82" s="1"/>
  <c r="AC25" i="77"/>
  <c r="AD25" s="1"/>
  <c r="P26" i="82" s="1"/>
  <c r="S25" i="77"/>
  <c r="T25" s="1"/>
  <c r="O26" i="82" s="1"/>
  <c r="R25" i="77"/>
  <c r="M25"/>
  <c r="N25" s="1"/>
  <c r="N26" i="82" s="1"/>
  <c r="L25" i="77"/>
  <c r="PS24"/>
  <c r="PR24"/>
  <c r="OH24"/>
  <c r="OJ24" s="1"/>
  <c r="OK24" s="1"/>
  <c r="AT25" i="82" s="1"/>
  <c r="OG24" i="77"/>
  <c r="NW24"/>
  <c r="NX24" s="1"/>
  <c r="NV24"/>
  <c r="NL24"/>
  <c r="NN24" s="1"/>
  <c r="NO24" s="1"/>
  <c r="AR25" i="82" s="1"/>
  <c r="NK24" i="77"/>
  <c r="NA24"/>
  <c r="NC24" s="1"/>
  <c r="ND24" s="1"/>
  <c r="AQ25" i="82" s="1"/>
  <c r="MZ24" i="77"/>
  <c r="MP24"/>
  <c r="MR24" s="1"/>
  <c r="MS24" s="1"/>
  <c r="AP25" i="82" s="1"/>
  <c r="MO24" i="77"/>
  <c r="ME24"/>
  <c r="MF24" s="1"/>
  <c r="MD24"/>
  <c r="LT24"/>
  <c r="LV24" s="1"/>
  <c r="LW24" s="1"/>
  <c r="AN25" i="82" s="1"/>
  <c r="LS24" i="77"/>
  <c r="LI24"/>
  <c r="LH24"/>
  <c r="KU24"/>
  <c r="KP24"/>
  <c r="KI24"/>
  <c r="KJ24" s="1"/>
  <c r="KH24"/>
  <c r="JX24"/>
  <c r="JZ24" s="1"/>
  <c r="KA24" s="1"/>
  <c r="AK25" i="82" s="1"/>
  <c r="JW24" i="77"/>
  <c r="JM24"/>
  <c r="JN24" s="1"/>
  <c r="JL24"/>
  <c r="JB24"/>
  <c r="JD24" s="1"/>
  <c r="JE24" s="1"/>
  <c r="AI25" i="82" s="1"/>
  <c r="JA24" i="77"/>
  <c r="IQ24"/>
  <c r="IR24" s="1"/>
  <c r="IP24"/>
  <c r="IF24"/>
  <c r="IH24" s="1"/>
  <c r="II24" s="1"/>
  <c r="AG25" i="82" s="1"/>
  <c r="IE24" i="77"/>
  <c r="HU24"/>
  <c r="HV24" s="1"/>
  <c r="HT24"/>
  <c r="HJ24"/>
  <c r="HL24" s="1"/>
  <c r="HM24" s="1"/>
  <c r="AE25" i="82" s="1"/>
  <c r="HI24" i="77"/>
  <c r="GY24"/>
  <c r="GZ24" s="1"/>
  <c r="GX24"/>
  <c r="GK24"/>
  <c r="GF24"/>
  <c r="FY24"/>
  <c r="FZ24" s="1"/>
  <c r="FX24"/>
  <c r="FN24"/>
  <c r="FP24" s="1"/>
  <c r="FQ24" s="1"/>
  <c r="AB25" i="82" s="1"/>
  <c r="FM24" i="77"/>
  <c r="FC24"/>
  <c r="FE24" s="1"/>
  <c r="FF24" s="1"/>
  <c r="AA25" i="82" s="1"/>
  <c r="FB24" i="77"/>
  <c r="ER24"/>
  <c r="ET24" s="1"/>
  <c r="EU24" s="1"/>
  <c r="Z25" i="82" s="1"/>
  <c r="EQ24" i="77"/>
  <c r="EG24"/>
  <c r="EH24" s="1"/>
  <c r="EF24"/>
  <c r="DV24"/>
  <c r="DX24" s="1"/>
  <c r="DY24" s="1"/>
  <c r="X25" i="82" s="1"/>
  <c r="DU24" i="77"/>
  <c r="DK24"/>
  <c r="DM24" s="1"/>
  <c r="DN24" s="1"/>
  <c r="W25" i="82" s="1"/>
  <c r="DJ24" i="77"/>
  <c r="CZ24"/>
  <c r="DB24" s="1"/>
  <c r="DC24" s="1"/>
  <c r="V25" i="82" s="1"/>
  <c r="CY24" i="77"/>
  <c r="CP24"/>
  <c r="CK24"/>
  <c r="CD24"/>
  <c r="CC24"/>
  <c r="BS24"/>
  <c r="BU24" s="1"/>
  <c r="BV24" s="1"/>
  <c r="T25" i="82" s="1"/>
  <c r="BR24" i="77"/>
  <c r="BH24"/>
  <c r="BJ24" s="1"/>
  <c r="BK24" s="1"/>
  <c r="S25" i="82" s="1"/>
  <c r="BG24" i="77"/>
  <c r="AY24"/>
  <c r="AZ24" s="1"/>
  <c r="R25" i="82" s="1"/>
  <c r="AX24" i="77"/>
  <c r="AL24"/>
  <c r="AN24" s="1"/>
  <c r="AO24" s="1"/>
  <c r="Q25" i="82" s="1"/>
  <c r="AK24" i="77"/>
  <c r="AC24"/>
  <c r="AD24" s="1"/>
  <c r="P25" i="82" s="1"/>
  <c r="AB24" i="77"/>
  <c r="S24"/>
  <c r="T24" s="1"/>
  <c r="O25" i="82" s="1"/>
  <c r="R24" i="77"/>
  <c r="M24"/>
  <c r="N24" s="1"/>
  <c r="N25" i="82" s="1"/>
  <c r="L24" i="77"/>
  <c r="PS23"/>
  <c r="PR23"/>
  <c r="OH23"/>
  <c r="OJ23" s="1"/>
  <c r="OK23" s="1"/>
  <c r="AT24" i="82" s="1"/>
  <c r="OG23" i="77"/>
  <c r="NW23"/>
  <c r="NY23" s="1"/>
  <c r="NZ23" s="1"/>
  <c r="AS24" i="82" s="1"/>
  <c r="NV23" i="77"/>
  <c r="NL23"/>
  <c r="NN23" s="1"/>
  <c r="NO23" s="1"/>
  <c r="AR24" i="82" s="1"/>
  <c r="NK23" i="77"/>
  <c r="NA23"/>
  <c r="NC23" s="1"/>
  <c r="ND23" s="1"/>
  <c r="AQ24" i="82" s="1"/>
  <c r="MZ23" i="77"/>
  <c r="MP23"/>
  <c r="MR23" s="1"/>
  <c r="MS23" s="1"/>
  <c r="AP24" i="82" s="1"/>
  <c r="MO23" i="77"/>
  <c r="ME23"/>
  <c r="MG23" s="1"/>
  <c r="MH23" s="1"/>
  <c r="AO24" i="82" s="1"/>
  <c r="MD23" i="77"/>
  <c r="LT23"/>
  <c r="LV23" s="1"/>
  <c r="LW23" s="1"/>
  <c r="AN24" i="82" s="1"/>
  <c r="LS23" i="77"/>
  <c r="LI23"/>
  <c r="LH23"/>
  <c r="KU23"/>
  <c r="KP23"/>
  <c r="KI23"/>
  <c r="KK23" s="1"/>
  <c r="KL23" s="1"/>
  <c r="AL24" i="82" s="1"/>
  <c r="KH23" i="77"/>
  <c r="JX23"/>
  <c r="JZ23" s="1"/>
  <c r="KA23" s="1"/>
  <c r="AK24" i="82" s="1"/>
  <c r="JW23" i="77"/>
  <c r="JM23"/>
  <c r="JN23" s="1"/>
  <c r="JL23"/>
  <c r="JB23"/>
  <c r="JD23" s="1"/>
  <c r="JE23" s="1"/>
  <c r="AI24" i="82" s="1"/>
  <c r="JA23" i="77"/>
  <c r="IQ23"/>
  <c r="IS23" s="1"/>
  <c r="IT23" s="1"/>
  <c r="AH24" i="82" s="1"/>
  <c r="IP23" i="77"/>
  <c r="IF23"/>
  <c r="IH23" s="1"/>
  <c r="II23" s="1"/>
  <c r="AG24" i="82" s="1"/>
  <c r="IE23" i="77"/>
  <c r="HU23"/>
  <c r="HV23" s="1"/>
  <c r="HT23"/>
  <c r="HJ23"/>
  <c r="HL23" s="1"/>
  <c r="HM23" s="1"/>
  <c r="AE24" i="82" s="1"/>
  <c r="HI23" i="77"/>
  <c r="GY23"/>
  <c r="HA23" s="1"/>
  <c r="HB23" s="1"/>
  <c r="AD24" i="82" s="1"/>
  <c r="GX23" i="77"/>
  <c r="GK23"/>
  <c r="GF23"/>
  <c r="FY23"/>
  <c r="FZ23" s="1"/>
  <c r="FX23"/>
  <c r="FN23"/>
  <c r="FP23" s="1"/>
  <c r="FQ23" s="1"/>
  <c r="AB24" i="82" s="1"/>
  <c r="FM23" i="77"/>
  <c r="FC23"/>
  <c r="FD23" s="1"/>
  <c r="FB23"/>
  <c r="ER23"/>
  <c r="ET23" s="1"/>
  <c r="EU23" s="1"/>
  <c r="Z24" i="82" s="1"/>
  <c r="EQ23" i="77"/>
  <c r="EG23"/>
  <c r="EH23" s="1"/>
  <c r="EF23"/>
  <c r="DV23"/>
  <c r="DX23" s="1"/>
  <c r="DY23" s="1"/>
  <c r="X24" i="82" s="1"/>
  <c r="DU23" i="77"/>
  <c r="DK23"/>
  <c r="DL23" s="1"/>
  <c r="DJ23"/>
  <c r="CZ23"/>
  <c r="DB23" s="1"/>
  <c r="DC23" s="1"/>
  <c r="V24" i="82" s="1"/>
  <c r="CY23" i="77"/>
  <c r="CP23"/>
  <c r="CK23"/>
  <c r="CD23"/>
  <c r="CC23"/>
  <c r="BS23"/>
  <c r="BT23" s="1"/>
  <c r="BR23"/>
  <c r="BH23"/>
  <c r="BJ23" s="1"/>
  <c r="BK23" s="1"/>
  <c r="S24" i="82" s="1"/>
  <c r="BG23" i="77"/>
  <c r="AW23"/>
  <c r="AX23" s="1"/>
  <c r="AV23"/>
  <c r="AL23"/>
  <c r="AK23"/>
  <c r="AA23"/>
  <c r="AC23" s="1"/>
  <c r="AD23" s="1"/>
  <c r="P24" i="82" s="1"/>
  <c r="Z23" i="77"/>
  <c r="S23"/>
  <c r="T23" s="1"/>
  <c r="O24" i="82" s="1"/>
  <c r="R23" i="77"/>
  <c r="M23"/>
  <c r="N23" s="1"/>
  <c r="N24" i="82" s="1"/>
  <c r="L23" i="77"/>
  <c r="PS22"/>
  <c r="PR22"/>
  <c r="OH22"/>
  <c r="OG22"/>
  <c r="NW22"/>
  <c r="NY22" s="1"/>
  <c r="NZ22" s="1"/>
  <c r="AS23" i="82" s="1"/>
  <c r="NV22" i="77"/>
  <c r="NL22"/>
  <c r="NN22" s="1"/>
  <c r="NO22" s="1"/>
  <c r="AR23" i="82" s="1"/>
  <c r="NK22" i="77"/>
  <c r="NA22"/>
  <c r="NB22" s="1"/>
  <c r="MZ22"/>
  <c r="MP22"/>
  <c r="MO22"/>
  <c r="ME22"/>
  <c r="MG22" s="1"/>
  <c r="MH22" s="1"/>
  <c r="AO23" i="82" s="1"/>
  <c r="MD22" i="77"/>
  <c r="LT22"/>
  <c r="LV22" s="1"/>
  <c r="LW22" s="1"/>
  <c r="AN23" i="82" s="1"/>
  <c r="LS22" i="77"/>
  <c r="LI22"/>
  <c r="LH22"/>
  <c r="KU22"/>
  <c r="KP22"/>
  <c r="KI22"/>
  <c r="KK22" s="1"/>
  <c r="KL22" s="1"/>
  <c r="AL23" i="82" s="1"/>
  <c r="KH22" i="77"/>
  <c r="JX22"/>
  <c r="JW22"/>
  <c r="JM22"/>
  <c r="JN22" s="1"/>
  <c r="JL22"/>
  <c r="JB22"/>
  <c r="JD22" s="1"/>
  <c r="JE22" s="1"/>
  <c r="AI23" i="82" s="1"/>
  <c r="JA22" i="77"/>
  <c r="IQ22"/>
  <c r="IS22" s="1"/>
  <c r="IT22" s="1"/>
  <c r="AH23" i="82" s="1"/>
  <c r="IP22" i="77"/>
  <c r="IF22"/>
  <c r="IE22"/>
  <c r="HU22"/>
  <c r="HV22" s="1"/>
  <c r="HT22"/>
  <c r="HJ22"/>
  <c r="HL22" s="1"/>
  <c r="HM22" s="1"/>
  <c r="AE23" i="82" s="1"/>
  <c r="HI22" i="77"/>
  <c r="GY22"/>
  <c r="GZ22" s="1"/>
  <c r="GX22"/>
  <c r="GK22"/>
  <c r="GF22"/>
  <c r="FY22"/>
  <c r="GA22" s="1"/>
  <c r="GB22" s="1"/>
  <c r="AC23" i="82" s="1"/>
  <c r="FX22" i="77"/>
  <c r="FN22"/>
  <c r="FM22"/>
  <c r="FC22"/>
  <c r="FD22" s="1"/>
  <c r="FB22"/>
  <c r="ER22"/>
  <c r="ET22" s="1"/>
  <c r="EU22" s="1"/>
  <c r="Z23" i="82" s="1"/>
  <c r="EQ22" i="77"/>
  <c r="EG22"/>
  <c r="EH22" s="1"/>
  <c r="EF22"/>
  <c r="DV22"/>
  <c r="DU22"/>
  <c r="DK22"/>
  <c r="DM22" s="1"/>
  <c r="DN22" s="1"/>
  <c r="W23" i="82" s="1"/>
  <c r="DJ22" i="77"/>
  <c r="CZ22"/>
  <c r="DB22" s="1"/>
  <c r="DC22" s="1"/>
  <c r="V23" i="82" s="1"/>
  <c r="CY22" i="77"/>
  <c r="CP22"/>
  <c r="CK22"/>
  <c r="CD22"/>
  <c r="CF22" s="1"/>
  <c r="CG22" s="1"/>
  <c r="U23" i="82" s="1"/>
  <c r="CC22" i="77"/>
  <c r="BS22"/>
  <c r="BU22" s="1"/>
  <c r="BV22" s="1"/>
  <c r="T23" i="82" s="1"/>
  <c r="BR22" i="77"/>
  <c r="BH22"/>
  <c r="BJ22" s="1"/>
  <c r="BK22" s="1"/>
  <c r="S23" i="82" s="1"/>
  <c r="BG22" i="77"/>
  <c r="AW22"/>
  <c r="AX22" s="1"/>
  <c r="AV22"/>
  <c r="AL22"/>
  <c r="AN22" s="1"/>
  <c r="AO22" s="1"/>
  <c r="Q23" i="82" s="1"/>
  <c r="AK22" i="77"/>
  <c r="AA22"/>
  <c r="AB22" s="1"/>
  <c r="Z22"/>
  <c r="S22"/>
  <c r="T22" s="1"/>
  <c r="O23" i="82" s="1"/>
  <c r="R22" i="77"/>
  <c r="M22"/>
  <c r="N22" s="1"/>
  <c r="N23" i="82" s="1"/>
  <c r="L22" i="77"/>
  <c r="PS21"/>
  <c r="PR21"/>
  <c r="OH21"/>
  <c r="OJ21" s="1"/>
  <c r="OK21" s="1"/>
  <c r="AT22" i="82" s="1"/>
  <c r="OG21" i="77"/>
  <c r="NW21"/>
  <c r="NX21" s="1"/>
  <c r="NV21"/>
  <c r="NL21"/>
  <c r="NK21"/>
  <c r="NA21"/>
  <c r="NC21" s="1"/>
  <c r="ND21" s="1"/>
  <c r="AQ22" i="82" s="1"/>
  <c r="MZ21" i="77"/>
  <c r="MP21"/>
  <c r="MR21" s="1"/>
  <c r="MS21" s="1"/>
  <c r="AP22" i="82" s="1"/>
  <c r="MO21" i="77"/>
  <c r="ME21"/>
  <c r="MF21" s="1"/>
  <c r="MD21"/>
  <c r="LT21"/>
  <c r="LS21"/>
  <c r="LI21"/>
  <c r="LH21"/>
  <c r="KU21"/>
  <c r="KP21"/>
  <c r="KI21"/>
  <c r="KJ21" s="1"/>
  <c r="KH21"/>
  <c r="JX21"/>
  <c r="JW21"/>
  <c r="JM21"/>
  <c r="JN21" s="1"/>
  <c r="JL21"/>
  <c r="JB21"/>
  <c r="JA21"/>
  <c r="IQ21"/>
  <c r="IR21" s="1"/>
  <c r="IP21"/>
  <c r="IF21"/>
  <c r="IE21"/>
  <c r="HU21"/>
  <c r="HV21" s="1"/>
  <c r="HT21"/>
  <c r="HJ21"/>
  <c r="HI21"/>
  <c r="GY21"/>
  <c r="GZ21" s="1"/>
  <c r="GX21"/>
  <c r="GK21"/>
  <c r="GF21"/>
  <c r="FY21"/>
  <c r="FZ21" s="1"/>
  <c r="FX21"/>
  <c r="FN21"/>
  <c r="FM21"/>
  <c r="FC21"/>
  <c r="FD21" s="1"/>
  <c r="FB21"/>
  <c r="ER21"/>
  <c r="EQ21"/>
  <c r="EG21"/>
  <c r="EH21" s="1"/>
  <c r="EF21"/>
  <c r="DV21"/>
  <c r="DU21"/>
  <c r="DK21"/>
  <c r="DL21" s="1"/>
  <c r="DJ21"/>
  <c r="CZ21"/>
  <c r="CY21"/>
  <c r="CP21"/>
  <c r="CK21"/>
  <c r="CD21"/>
  <c r="CF21" s="1"/>
  <c r="CG21" s="1"/>
  <c r="U22" i="82" s="1"/>
  <c r="CC21" i="77"/>
  <c r="BS21"/>
  <c r="BT21" s="1"/>
  <c r="BR21"/>
  <c r="BH21"/>
  <c r="BJ21" s="1"/>
  <c r="BK21" s="1"/>
  <c r="S22" i="82" s="1"/>
  <c r="BG21" i="77"/>
  <c r="AW21"/>
  <c r="AX21" s="1"/>
  <c r="AV21"/>
  <c r="AL21"/>
  <c r="AN21" s="1"/>
  <c r="AO21" s="1"/>
  <c r="Q22" i="82" s="1"/>
  <c r="AK21" i="77"/>
  <c r="AA21"/>
  <c r="Z21"/>
  <c r="S21"/>
  <c r="T21" s="1"/>
  <c r="O22" i="82" s="1"/>
  <c r="R21" i="77"/>
  <c r="M21"/>
  <c r="N21" s="1"/>
  <c r="N22" i="82" s="1"/>
  <c r="L21" i="77"/>
  <c r="PS20"/>
  <c r="PR20"/>
  <c r="OH20"/>
  <c r="OG20"/>
  <c r="NW20"/>
  <c r="NX20" s="1"/>
  <c r="NV20"/>
  <c r="NL20"/>
  <c r="NK20"/>
  <c r="NA20"/>
  <c r="NB20" s="1"/>
  <c r="MZ20"/>
  <c r="MP20"/>
  <c r="MO20"/>
  <c r="ME20"/>
  <c r="MF20" s="1"/>
  <c r="MD20"/>
  <c r="LT20"/>
  <c r="LS20"/>
  <c r="LI20"/>
  <c r="LH20"/>
  <c r="KU20"/>
  <c r="KP20"/>
  <c r="KI20"/>
  <c r="KJ20" s="1"/>
  <c r="KH20"/>
  <c r="JX20"/>
  <c r="JW20"/>
  <c r="JM20"/>
  <c r="JN20" s="1"/>
  <c r="JL20"/>
  <c r="JB20"/>
  <c r="JA20"/>
  <c r="IQ20"/>
  <c r="IR20" s="1"/>
  <c r="IP20"/>
  <c r="IF20"/>
  <c r="IE20"/>
  <c r="HU20"/>
  <c r="HV20" s="1"/>
  <c r="HT20"/>
  <c r="HJ20"/>
  <c r="HI20"/>
  <c r="GY20"/>
  <c r="GZ20" s="1"/>
  <c r="GX20"/>
  <c r="GK20"/>
  <c r="GF20"/>
  <c r="FY20"/>
  <c r="FZ20" s="1"/>
  <c r="FX20"/>
  <c r="FN20"/>
  <c r="FM20"/>
  <c r="FC20"/>
  <c r="FD20" s="1"/>
  <c r="FB20"/>
  <c r="ER20"/>
  <c r="EQ20"/>
  <c r="EG20"/>
  <c r="EH20" s="1"/>
  <c r="EF20"/>
  <c r="DV20"/>
  <c r="DU20"/>
  <c r="DK20"/>
  <c r="DL20" s="1"/>
  <c r="DJ20"/>
  <c r="CZ20"/>
  <c r="CY20"/>
  <c r="CP20"/>
  <c r="CK20"/>
  <c r="CD20"/>
  <c r="CF20" s="1"/>
  <c r="CG20" s="1"/>
  <c r="U21" i="82" s="1"/>
  <c r="CC20" i="77"/>
  <c r="BS20"/>
  <c r="BT20" s="1"/>
  <c r="BR20"/>
  <c r="BH20"/>
  <c r="BJ20" s="1"/>
  <c r="BK20" s="1"/>
  <c r="S21" i="82" s="1"/>
  <c r="BG20" i="77"/>
  <c r="AW20"/>
  <c r="AX20" s="1"/>
  <c r="AV20"/>
  <c r="AL20"/>
  <c r="AK20"/>
  <c r="AA20"/>
  <c r="AC20" s="1"/>
  <c r="AD20" s="1"/>
  <c r="P21" i="82" s="1"/>
  <c r="Z20" i="77"/>
  <c r="S20"/>
  <c r="T20" s="1"/>
  <c r="O21" i="82" s="1"/>
  <c r="R20" i="77"/>
  <c r="M20"/>
  <c r="N20" s="1"/>
  <c r="N21" i="82" s="1"/>
  <c r="L20" i="77"/>
  <c r="PS19"/>
  <c r="PR19"/>
  <c r="OH19"/>
  <c r="OG19"/>
  <c r="NW19"/>
  <c r="NX19" s="1"/>
  <c r="NV19"/>
  <c r="NL19"/>
  <c r="NK19"/>
  <c r="NA19"/>
  <c r="NB19" s="1"/>
  <c r="MZ19"/>
  <c r="MP19"/>
  <c r="MO19"/>
  <c r="ME19"/>
  <c r="MF19" s="1"/>
  <c r="MD19"/>
  <c r="LT19"/>
  <c r="LS19"/>
  <c r="LI19"/>
  <c r="LH19"/>
  <c r="KU19"/>
  <c r="KP19"/>
  <c r="KI19"/>
  <c r="KJ19" s="1"/>
  <c r="KH19"/>
  <c r="JX19"/>
  <c r="JW19"/>
  <c r="JM19"/>
  <c r="JN19" s="1"/>
  <c r="JL19"/>
  <c r="JB19"/>
  <c r="JA19"/>
  <c r="IQ19"/>
  <c r="IR19" s="1"/>
  <c r="IP19"/>
  <c r="IF19"/>
  <c r="IE19"/>
  <c r="HU19"/>
  <c r="HV19" s="1"/>
  <c r="HT19"/>
  <c r="HJ19"/>
  <c r="HI19"/>
  <c r="GY19"/>
  <c r="GZ19" s="1"/>
  <c r="GX19"/>
  <c r="GK19"/>
  <c r="GF19"/>
  <c r="FY19"/>
  <c r="FZ19" s="1"/>
  <c r="FX19"/>
  <c r="FN19"/>
  <c r="FM19"/>
  <c r="FC19"/>
  <c r="FD19" s="1"/>
  <c r="FB19"/>
  <c r="ER19"/>
  <c r="EQ19"/>
  <c r="EG19"/>
  <c r="EH19" s="1"/>
  <c r="EF19"/>
  <c r="DV19"/>
  <c r="DU19"/>
  <c r="DK19"/>
  <c r="DL19" s="1"/>
  <c r="DJ19"/>
  <c r="CZ19"/>
  <c r="CY19"/>
  <c r="CP19"/>
  <c r="CK19"/>
  <c r="CD19"/>
  <c r="CC19"/>
  <c r="BS19"/>
  <c r="BT19" s="1"/>
  <c r="BR19"/>
  <c r="BH19"/>
  <c r="BG19"/>
  <c r="AW19"/>
  <c r="AX19" s="1"/>
  <c r="AV19"/>
  <c r="AL19"/>
  <c r="AK19"/>
  <c r="AA19"/>
  <c r="Z19"/>
  <c r="S19"/>
  <c r="T19" s="1"/>
  <c r="O20" i="82" s="1"/>
  <c r="R19" i="77"/>
  <c r="M19"/>
  <c r="N19" s="1"/>
  <c r="N20" i="82" s="1"/>
  <c r="L19" i="77"/>
  <c r="PS18"/>
  <c r="PR18"/>
  <c r="OH18"/>
  <c r="OI18" s="1"/>
  <c r="OG18"/>
  <c r="NW18"/>
  <c r="NV18"/>
  <c r="NL18"/>
  <c r="NN18" s="1"/>
  <c r="NO18" s="1"/>
  <c r="AR19" i="82" s="1"/>
  <c r="NK18" i="77"/>
  <c r="NA18"/>
  <c r="MZ18"/>
  <c r="MP18"/>
  <c r="MR18" s="1"/>
  <c r="MS18" s="1"/>
  <c r="AP19" i="82" s="1"/>
  <c r="MO18" i="77"/>
  <c r="ME18"/>
  <c r="MD18"/>
  <c r="LT18"/>
  <c r="LV18" s="1"/>
  <c r="LW18" s="1"/>
  <c r="AN19" i="82" s="1"/>
  <c r="LS18" i="77"/>
  <c r="LI18"/>
  <c r="LH18"/>
  <c r="KU18"/>
  <c r="KP18"/>
  <c r="KI18"/>
  <c r="KH18"/>
  <c r="JX18"/>
  <c r="JZ18" s="1"/>
  <c r="KA18" s="1"/>
  <c r="AK19" i="82" s="1"/>
  <c r="JW18" i="77"/>
  <c r="JM18"/>
  <c r="JL18"/>
  <c r="JB18"/>
  <c r="JD18" s="1"/>
  <c r="JE18" s="1"/>
  <c r="AI19" i="82" s="1"/>
  <c r="JA18" i="77"/>
  <c r="IQ18"/>
  <c r="IP18"/>
  <c r="IF18"/>
  <c r="IH18" s="1"/>
  <c r="II18" s="1"/>
  <c r="AG19" i="82" s="1"/>
  <c r="IE18" i="77"/>
  <c r="HU18"/>
  <c r="HT18"/>
  <c r="HJ18"/>
  <c r="HL18" s="1"/>
  <c r="HM18" s="1"/>
  <c r="AE19" i="82" s="1"/>
  <c r="HI18" i="77"/>
  <c r="GY18"/>
  <c r="GX18"/>
  <c r="GK18"/>
  <c r="GF18"/>
  <c r="FY18"/>
  <c r="FX18"/>
  <c r="FN18"/>
  <c r="FP18" s="1"/>
  <c r="FQ18" s="1"/>
  <c r="AB19" i="82" s="1"/>
  <c r="FM18" i="77"/>
  <c r="FC18"/>
  <c r="FB18"/>
  <c r="ER18"/>
  <c r="ET18" s="1"/>
  <c r="EU18" s="1"/>
  <c r="Z19" i="82" s="1"/>
  <c r="EQ18" i="77"/>
  <c r="EG18"/>
  <c r="EF18"/>
  <c r="DV18"/>
  <c r="DX18" s="1"/>
  <c r="DY18" s="1"/>
  <c r="X19" i="82" s="1"/>
  <c r="DU18" i="77"/>
  <c r="DK18"/>
  <c r="DJ18"/>
  <c r="CZ18"/>
  <c r="CY18"/>
  <c r="CP18"/>
  <c r="CK18"/>
  <c r="CD18"/>
  <c r="CE18" s="1"/>
  <c r="CC18"/>
  <c r="BS18"/>
  <c r="BT18" s="1"/>
  <c r="BR18"/>
  <c r="BH18"/>
  <c r="BG18"/>
  <c r="AW18"/>
  <c r="AX18" s="1"/>
  <c r="AV18"/>
  <c r="AL18"/>
  <c r="AN18" s="1"/>
  <c r="AO18" s="1"/>
  <c r="Q19" i="82" s="1"/>
  <c r="AK18" i="77"/>
  <c r="AA18"/>
  <c r="AC18" s="1"/>
  <c r="AD18" s="1"/>
  <c r="P19" i="82" s="1"/>
  <c r="Z18" i="77"/>
  <c r="S18"/>
  <c r="T18" s="1"/>
  <c r="O19" i="82" s="1"/>
  <c r="R18" i="77"/>
  <c r="M18"/>
  <c r="N18" s="1"/>
  <c r="N19" i="82" s="1"/>
  <c r="L18" i="77"/>
  <c r="PS17"/>
  <c r="PR17"/>
  <c r="OH17"/>
  <c r="OG17"/>
  <c r="NW17"/>
  <c r="NX17" s="1"/>
  <c r="NV17"/>
  <c r="NL17"/>
  <c r="NM17" s="1"/>
  <c r="NK17"/>
  <c r="NA17"/>
  <c r="NB17" s="1"/>
  <c r="MZ17"/>
  <c r="MP17"/>
  <c r="MQ17" s="1"/>
  <c r="MO17"/>
  <c r="ME17"/>
  <c r="MF17" s="1"/>
  <c r="MD17"/>
  <c r="LT17"/>
  <c r="LU17" s="1"/>
  <c r="LS17"/>
  <c r="LI17"/>
  <c r="LH17"/>
  <c r="KU17"/>
  <c r="KP17"/>
  <c r="KI17"/>
  <c r="KJ17" s="1"/>
  <c r="KH17"/>
  <c r="JX17"/>
  <c r="JY17" s="1"/>
  <c r="JW17"/>
  <c r="JM17"/>
  <c r="JN17" s="1"/>
  <c r="JL17"/>
  <c r="JB17"/>
  <c r="JC17" s="1"/>
  <c r="JA17"/>
  <c r="IQ17"/>
  <c r="IR17" s="1"/>
  <c r="IP17"/>
  <c r="IF17"/>
  <c r="IG17" s="1"/>
  <c r="IE17"/>
  <c r="HU17"/>
  <c r="HV17" s="1"/>
  <c r="HT17"/>
  <c r="HJ17"/>
  <c r="HI17"/>
  <c r="GY17"/>
  <c r="GZ17" s="1"/>
  <c r="GX17"/>
  <c r="GK17"/>
  <c r="GF17"/>
  <c r="FY17"/>
  <c r="FZ17" s="1"/>
  <c r="FX17"/>
  <c r="FN17"/>
  <c r="FO17" s="1"/>
  <c r="FM17"/>
  <c r="FC17"/>
  <c r="FD17" s="1"/>
  <c r="FB17"/>
  <c r="ER17"/>
  <c r="ES17" s="1"/>
  <c r="EQ17"/>
  <c r="EG17"/>
  <c r="EH17" s="1"/>
  <c r="EF17"/>
  <c r="DV17"/>
  <c r="DU17"/>
  <c r="DK17"/>
  <c r="DL17" s="1"/>
  <c r="DJ17"/>
  <c r="CZ17"/>
  <c r="DA17" s="1"/>
  <c r="CY17"/>
  <c r="CP17"/>
  <c r="CK17"/>
  <c r="CD17"/>
  <c r="CE17" s="1"/>
  <c r="CC17"/>
  <c r="BS17"/>
  <c r="BR17"/>
  <c r="BH17"/>
  <c r="BJ17" s="1"/>
  <c r="BK17" s="1"/>
  <c r="S18" i="82" s="1"/>
  <c r="BG17" i="77"/>
  <c r="AW17"/>
  <c r="AV17"/>
  <c r="AL17"/>
  <c r="AN17" s="1"/>
  <c r="AO17" s="1"/>
  <c r="Q18" i="82" s="1"/>
  <c r="AK17" i="77"/>
  <c r="AA17"/>
  <c r="Z17"/>
  <c r="S17"/>
  <c r="T17" s="1"/>
  <c r="O18" i="82" s="1"/>
  <c r="R17" i="77"/>
  <c r="M17"/>
  <c r="N17" s="1"/>
  <c r="N18" i="82" s="1"/>
  <c r="L17" i="77"/>
  <c r="PS16"/>
  <c r="PR16"/>
  <c r="OH16"/>
  <c r="OJ16" s="1"/>
  <c r="OK16" s="1"/>
  <c r="AT17" i="82" s="1"/>
  <c r="OG16" i="77"/>
  <c r="NW16"/>
  <c r="NV16"/>
  <c r="NL16"/>
  <c r="NN16" s="1"/>
  <c r="NO16" s="1"/>
  <c r="AR17" i="82" s="1"/>
  <c r="NK16" i="77"/>
  <c r="NA16"/>
  <c r="MZ16"/>
  <c r="MP16"/>
  <c r="MR16" s="1"/>
  <c r="MS16" s="1"/>
  <c r="AP17" i="82" s="1"/>
  <c r="MO16" i="77"/>
  <c r="ME16"/>
  <c r="MD16"/>
  <c r="LT16"/>
  <c r="LV16" s="1"/>
  <c r="LW16" s="1"/>
  <c r="AN17" i="82" s="1"/>
  <c r="LS16" i="77"/>
  <c r="LI16"/>
  <c r="LH16"/>
  <c r="KU16"/>
  <c r="KP16"/>
  <c r="KI16"/>
  <c r="KH16"/>
  <c r="JX16"/>
  <c r="JZ16" s="1"/>
  <c r="KA16" s="1"/>
  <c r="AK17" i="82" s="1"/>
  <c r="JW16" i="77"/>
  <c r="JM16"/>
  <c r="JL16"/>
  <c r="JB16"/>
  <c r="JD16" s="1"/>
  <c r="JE16" s="1"/>
  <c r="AI17" i="82" s="1"/>
  <c r="JA16" i="77"/>
  <c r="IQ16"/>
  <c r="IP16"/>
  <c r="IF16"/>
  <c r="IH16" s="1"/>
  <c r="II16" s="1"/>
  <c r="AG17" i="82" s="1"/>
  <c r="IE16" i="77"/>
  <c r="HU16"/>
  <c r="HT16"/>
  <c r="HJ16"/>
  <c r="HK16" s="1"/>
  <c r="HI16"/>
  <c r="GY16"/>
  <c r="GX16"/>
  <c r="GK16"/>
  <c r="GF16"/>
  <c r="FY16"/>
  <c r="FX16"/>
  <c r="FN16"/>
  <c r="FP16" s="1"/>
  <c r="FQ16" s="1"/>
  <c r="AB17" i="82" s="1"/>
  <c r="FM16" i="77"/>
  <c r="FC16"/>
  <c r="FB16"/>
  <c r="ER16"/>
  <c r="ES16" s="1"/>
  <c r="EQ16"/>
  <c r="EG16"/>
  <c r="EF16"/>
  <c r="DV16"/>
  <c r="DX16" s="1"/>
  <c r="DY16" s="1"/>
  <c r="X17" i="82" s="1"/>
  <c r="DU16" i="77"/>
  <c r="DK16"/>
  <c r="DJ16"/>
  <c r="CZ16"/>
  <c r="DB16" s="1"/>
  <c r="DC16" s="1"/>
  <c r="V17" i="82" s="1"/>
  <c r="CY16" i="77"/>
  <c r="CP16"/>
  <c r="CK16"/>
  <c r="CD16"/>
  <c r="CC16"/>
  <c r="BS16"/>
  <c r="BT16" s="1"/>
  <c r="BR16"/>
  <c r="BH16"/>
  <c r="BI16" s="1"/>
  <c r="BG16"/>
  <c r="AW16"/>
  <c r="AX16" s="1"/>
  <c r="AV16"/>
  <c r="AL16"/>
  <c r="AM16" s="1"/>
  <c r="AK16"/>
  <c r="AA16"/>
  <c r="AC16" s="1"/>
  <c r="AD16" s="1"/>
  <c r="P17" i="82" s="1"/>
  <c r="Z16" i="77"/>
  <c r="S16"/>
  <c r="T16" s="1"/>
  <c r="O17" i="82" s="1"/>
  <c r="R16" i="77"/>
  <c r="M16"/>
  <c r="N16" s="1"/>
  <c r="N17" i="82" s="1"/>
  <c r="L16" i="77"/>
  <c r="PS15"/>
  <c r="PR15"/>
  <c r="OH15"/>
  <c r="OI15" s="1"/>
  <c r="OG15"/>
  <c r="NW15"/>
  <c r="NX15" s="1"/>
  <c r="NV15"/>
  <c r="NL15"/>
  <c r="NM15" s="1"/>
  <c r="NK15"/>
  <c r="NA15"/>
  <c r="NB15" s="1"/>
  <c r="MZ15"/>
  <c r="MP15"/>
  <c r="MQ15" s="1"/>
  <c r="MO15"/>
  <c r="ME15"/>
  <c r="MF15" s="1"/>
  <c r="MD15"/>
  <c r="LT15"/>
  <c r="LS15"/>
  <c r="LI15"/>
  <c r="LH15"/>
  <c r="KU15"/>
  <c r="KP15"/>
  <c r="KI15"/>
  <c r="KJ15" s="1"/>
  <c r="KH15"/>
  <c r="JX15"/>
  <c r="JY15" s="1"/>
  <c r="JW15"/>
  <c r="JM15"/>
  <c r="JN15" s="1"/>
  <c r="JL15"/>
  <c r="JB15"/>
  <c r="JC15" s="1"/>
  <c r="JA15"/>
  <c r="IQ15"/>
  <c r="IR15" s="1"/>
  <c r="IP15"/>
  <c r="IF15"/>
  <c r="IE15"/>
  <c r="HU15"/>
  <c r="HV15" s="1"/>
  <c r="HT15"/>
  <c r="HJ15"/>
  <c r="HK15" s="1"/>
  <c r="HI15"/>
  <c r="GY15"/>
  <c r="GZ15" s="1"/>
  <c r="GX15"/>
  <c r="GK15"/>
  <c r="GF15"/>
  <c r="FY15"/>
  <c r="FZ15" s="1"/>
  <c r="FX15"/>
  <c r="FN15"/>
  <c r="FO15" s="1"/>
  <c r="FM15"/>
  <c r="FC15"/>
  <c r="FD15" s="1"/>
  <c r="FB15"/>
  <c r="ER15"/>
  <c r="EQ15"/>
  <c r="EG15"/>
  <c r="EH15" s="1"/>
  <c r="EF15"/>
  <c r="DV15"/>
  <c r="DW15" s="1"/>
  <c r="DU15"/>
  <c r="DK15"/>
  <c r="DL15" s="1"/>
  <c r="DJ15"/>
  <c r="CZ15"/>
  <c r="DA15" s="1"/>
  <c r="CY15"/>
  <c r="CP15"/>
  <c r="CK15"/>
  <c r="CD15"/>
  <c r="CF15" s="1"/>
  <c r="CG15" s="1"/>
  <c r="U16" i="82" s="1"/>
  <c r="CC15" i="77"/>
  <c r="BS15"/>
  <c r="BR15"/>
  <c r="BH15"/>
  <c r="BJ15" s="1"/>
  <c r="BK15" s="1"/>
  <c r="S16" i="82" s="1"/>
  <c r="BG15" i="77"/>
  <c r="AW15"/>
  <c r="AV15"/>
  <c r="AL15"/>
  <c r="AN15" s="1"/>
  <c r="AO15" s="1"/>
  <c r="Q16" i="82" s="1"/>
  <c r="AK15" i="77"/>
  <c r="AA15"/>
  <c r="Z15"/>
  <c r="S15"/>
  <c r="T15" s="1"/>
  <c r="O16" i="82" s="1"/>
  <c r="R15" i="77"/>
  <c r="M15"/>
  <c r="N15" s="1"/>
  <c r="N16" i="82" s="1"/>
  <c r="L15" i="77"/>
  <c r="PS14"/>
  <c r="PR14"/>
  <c r="OH14"/>
  <c r="OJ14" s="1"/>
  <c r="OK14" s="1"/>
  <c r="AT15" i="82" s="1"/>
  <c r="OG14" i="77"/>
  <c r="NW14"/>
  <c r="NV14"/>
  <c r="NL14"/>
  <c r="NN14" s="1"/>
  <c r="NO14" s="1"/>
  <c r="AR15" i="82" s="1"/>
  <c r="NK14" i="77"/>
  <c r="NA14"/>
  <c r="MZ14"/>
  <c r="MP14"/>
  <c r="MR14" s="1"/>
  <c r="MS14" s="1"/>
  <c r="AP15" i="82" s="1"/>
  <c r="MO14" i="77"/>
  <c r="ME14"/>
  <c r="MD14"/>
  <c r="LT14"/>
  <c r="LV14" s="1"/>
  <c r="LW14" s="1"/>
  <c r="AN15" i="82" s="1"/>
  <c r="LS14" i="77"/>
  <c r="LI14"/>
  <c r="LH14"/>
  <c r="KU14"/>
  <c r="KP14"/>
  <c r="KI14"/>
  <c r="KH14"/>
  <c r="JX14"/>
  <c r="JZ14" s="1"/>
  <c r="KA14" s="1"/>
  <c r="AK15" i="82" s="1"/>
  <c r="JW14" i="77"/>
  <c r="JM14"/>
  <c r="JL14"/>
  <c r="JB14"/>
  <c r="JD14" s="1"/>
  <c r="JE14" s="1"/>
  <c r="AI15" i="82" s="1"/>
  <c r="JA14" i="77"/>
  <c r="IQ14"/>
  <c r="IP14"/>
  <c r="IF14"/>
  <c r="IH14" s="1"/>
  <c r="II14" s="1"/>
  <c r="AG15" i="82" s="1"/>
  <c r="IE14" i="77"/>
  <c r="HU14"/>
  <c r="HT14"/>
  <c r="HJ14"/>
  <c r="HL14" s="1"/>
  <c r="HM14" s="1"/>
  <c r="AE15" i="82" s="1"/>
  <c r="HI14" i="77"/>
  <c r="GY14"/>
  <c r="GX14"/>
  <c r="GK14"/>
  <c r="GF14"/>
  <c r="FY14"/>
  <c r="FX14"/>
  <c r="FN14"/>
  <c r="FP14" s="1"/>
  <c r="FQ14" s="1"/>
  <c r="AB15" i="82" s="1"/>
  <c r="FM14" i="77"/>
  <c r="FC14"/>
  <c r="FB14"/>
  <c r="ER14"/>
  <c r="ET14" s="1"/>
  <c r="EU14" s="1"/>
  <c r="Z15" i="82" s="1"/>
  <c r="EQ14" i="77"/>
  <c r="EG14"/>
  <c r="EF14"/>
  <c r="DV14"/>
  <c r="DX14" s="1"/>
  <c r="DY14" s="1"/>
  <c r="X15" i="82" s="1"/>
  <c r="DU14" i="77"/>
  <c r="DK14"/>
  <c r="DJ14"/>
  <c r="CZ14"/>
  <c r="DA14" s="1"/>
  <c r="CY14"/>
  <c r="CP14"/>
  <c r="CK14"/>
  <c r="CD14"/>
  <c r="CE14" s="1"/>
  <c r="CC14"/>
  <c r="BS14"/>
  <c r="BT14" s="1"/>
  <c r="BR14"/>
  <c r="BH14"/>
  <c r="BG14"/>
  <c r="AW14"/>
  <c r="AX14" s="1"/>
  <c r="AV14"/>
  <c r="AL14"/>
  <c r="AN14" s="1"/>
  <c r="AO14" s="1"/>
  <c r="Q15" i="82" s="1"/>
  <c r="AK14" i="77"/>
  <c r="AA14"/>
  <c r="AC14" s="1"/>
  <c r="AD14" s="1"/>
  <c r="P15" i="82" s="1"/>
  <c r="Z14" i="77"/>
  <c r="S14"/>
  <c r="T14" s="1"/>
  <c r="O15" i="82" s="1"/>
  <c r="R14" i="77"/>
  <c r="M14"/>
  <c r="N14" s="1"/>
  <c r="N15" i="82" s="1"/>
  <c r="L14" i="77"/>
  <c r="PS13"/>
  <c r="PR13"/>
  <c r="OH13"/>
  <c r="OG13"/>
  <c r="NW13"/>
  <c r="NX13" s="1"/>
  <c r="NV13"/>
  <c r="NL13"/>
  <c r="NM13" s="1"/>
  <c r="NK13"/>
  <c r="NA13"/>
  <c r="NB13" s="1"/>
  <c r="MZ13"/>
  <c r="MP13"/>
  <c r="MQ13" s="1"/>
  <c r="MO13"/>
  <c r="ME13"/>
  <c r="MF13" s="1"/>
  <c r="MD13"/>
  <c r="LT13"/>
  <c r="LU13" s="1"/>
  <c r="LS13"/>
  <c r="LI13"/>
  <c r="LH13"/>
  <c r="KU13"/>
  <c r="KP13"/>
  <c r="KI13"/>
  <c r="KJ13" s="1"/>
  <c r="KH13"/>
  <c r="JX13"/>
  <c r="JY13" s="1"/>
  <c r="JW13"/>
  <c r="JM13"/>
  <c r="JN13" s="1"/>
  <c r="JL13"/>
  <c r="JB13"/>
  <c r="JC13" s="1"/>
  <c r="JA13"/>
  <c r="IQ13"/>
  <c r="IR13" s="1"/>
  <c r="IP13"/>
  <c r="IF13"/>
  <c r="IH13" s="1"/>
  <c r="II13" s="1"/>
  <c r="AG14" i="82" s="1"/>
  <c r="IE13" i="77"/>
  <c r="HU13"/>
  <c r="HV13" s="1"/>
  <c r="HT13"/>
  <c r="HJ13"/>
  <c r="HL13" s="1"/>
  <c r="HM13" s="1"/>
  <c r="AE14" i="82" s="1"/>
  <c r="HI13" i="77"/>
  <c r="GY13"/>
  <c r="GZ13" s="1"/>
  <c r="GX13"/>
  <c r="GK13"/>
  <c r="GF13"/>
  <c r="FY13"/>
  <c r="FZ13" s="1"/>
  <c r="FX13"/>
  <c r="FN13"/>
  <c r="FP13" s="1"/>
  <c r="FQ13" s="1"/>
  <c r="AB14" i="82" s="1"/>
  <c r="FM13" i="77"/>
  <c r="FC13"/>
  <c r="FD13" s="1"/>
  <c r="FB13"/>
  <c r="ER13"/>
  <c r="ET13" s="1"/>
  <c r="EU13" s="1"/>
  <c r="Z14" i="82" s="1"/>
  <c r="EQ13" i="77"/>
  <c r="EG13"/>
  <c r="EI13" s="1"/>
  <c r="EJ13" s="1"/>
  <c r="Y14" i="82" s="1"/>
  <c r="EF13" i="77"/>
  <c r="DV13"/>
  <c r="DX13" s="1"/>
  <c r="DY13" s="1"/>
  <c r="X14" i="82" s="1"/>
  <c r="DU13" i="77"/>
  <c r="DK13"/>
  <c r="DL13" s="1"/>
  <c r="DJ13"/>
  <c r="CZ13"/>
  <c r="DA13" s="1"/>
  <c r="CY13"/>
  <c r="CP13"/>
  <c r="CK13"/>
  <c r="CD13"/>
  <c r="CF13" s="1"/>
  <c r="CG13" s="1"/>
  <c r="U14" i="82" s="1"/>
  <c r="CC13" i="77"/>
  <c r="BS13"/>
  <c r="BU13" s="1"/>
  <c r="BV13" s="1"/>
  <c r="T14" i="82" s="1"/>
  <c r="BR13" i="77"/>
  <c r="BH13"/>
  <c r="BG13"/>
  <c r="AW13"/>
  <c r="AX13" s="1"/>
  <c r="AV13"/>
  <c r="AL13"/>
  <c r="AN13" s="1"/>
  <c r="AO13" s="1"/>
  <c r="Q14" i="82" s="1"/>
  <c r="AK13" i="77"/>
  <c r="AA13"/>
  <c r="AB13" s="1"/>
  <c r="Z13"/>
  <c r="S13"/>
  <c r="T13" s="1"/>
  <c r="O14" i="82" s="1"/>
  <c r="R13" i="77"/>
  <c r="M13"/>
  <c r="N13" s="1"/>
  <c r="N14" i="82" s="1"/>
  <c r="L13" i="77"/>
  <c r="PS12"/>
  <c r="PR12"/>
  <c r="OH12"/>
  <c r="OJ12" s="1"/>
  <c r="OK12" s="1"/>
  <c r="AT13" i="82" s="1"/>
  <c r="OG12" i="77"/>
  <c r="NW12"/>
  <c r="NX12" s="1"/>
  <c r="NV12"/>
  <c r="NL12"/>
  <c r="NK12"/>
  <c r="NA12"/>
  <c r="NB12" s="1"/>
  <c r="MZ12"/>
  <c r="MP12"/>
  <c r="MR12" s="1"/>
  <c r="MS12" s="1"/>
  <c r="AP13" i="82" s="1"/>
  <c r="MO12" i="77"/>
  <c r="ME12"/>
  <c r="MG12" s="1"/>
  <c r="MH12" s="1"/>
  <c r="AO13" i="82" s="1"/>
  <c r="MD12" i="77"/>
  <c r="LT12"/>
  <c r="LS12"/>
  <c r="LI12"/>
  <c r="LH12"/>
  <c r="KU12"/>
  <c r="KP12"/>
  <c r="KI12"/>
  <c r="KK12" s="1"/>
  <c r="KL12" s="1"/>
  <c r="AL13" i="82" s="1"/>
  <c r="KH12" i="77"/>
  <c r="JX12"/>
  <c r="JZ12" s="1"/>
  <c r="KA12" s="1"/>
  <c r="AK13" i="82" s="1"/>
  <c r="JW12" i="77"/>
  <c r="JM12"/>
  <c r="JO12" s="1"/>
  <c r="JP12" s="1"/>
  <c r="AJ13" i="82" s="1"/>
  <c r="JL12" i="77"/>
  <c r="JB12"/>
  <c r="JA12"/>
  <c r="IQ12"/>
  <c r="IR12" s="1"/>
  <c r="IP12"/>
  <c r="IF12"/>
  <c r="IH12" s="1"/>
  <c r="II12" s="1"/>
  <c r="AG13" i="82" s="1"/>
  <c r="IE12" i="77"/>
  <c r="HU12"/>
  <c r="HV12" s="1"/>
  <c r="HT12"/>
  <c r="HJ12"/>
  <c r="HI12"/>
  <c r="GY12"/>
  <c r="GZ12" s="1"/>
  <c r="GX12"/>
  <c r="GK12"/>
  <c r="GF12"/>
  <c r="FY12"/>
  <c r="FZ12" s="1"/>
  <c r="FX12"/>
  <c r="FN12"/>
  <c r="FP12" s="1"/>
  <c r="FQ12" s="1"/>
  <c r="AB13" i="82" s="1"/>
  <c r="FM12" i="77"/>
  <c r="FC12"/>
  <c r="FD12" s="1"/>
  <c r="FB12"/>
  <c r="ER12"/>
  <c r="EQ12"/>
  <c r="EG12"/>
  <c r="EI12" s="1"/>
  <c r="EJ12" s="1"/>
  <c r="Y13" i="82" s="1"/>
  <c r="EF12" i="77"/>
  <c r="DV12"/>
  <c r="DX12" s="1"/>
  <c r="DY12" s="1"/>
  <c r="X13" i="82" s="1"/>
  <c r="DU12" i="77"/>
  <c r="DK12"/>
  <c r="DM12" s="1"/>
  <c r="DN12" s="1"/>
  <c r="W13" i="82" s="1"/>
  <c r="DJ12" i="77"/>
  <c r="CZ12"/>
  <c r="CY12"/>
  <c r="CP12"/>
  <c r="CK12"/>
  <c r="CD12"/>
  <c r="CF12" s="1"/>
  <c r="CG12" s="1"/>
  <c r="U13" i="82" s="1"/>
  <c r="CC12" i="77"/>
  <c r="BS12"/>
  <c r="BU12" s="1"/>
  <c r="BV12" s="1"/>
  <c r="T13" i="82" s="1"/>
  <c r="BR12" i="77"/>
  <c r="BH12"/>
  <c r="BJ12" s="1"/>
  <c r="BK12" s="1"/>
  <c r="S13" i="82" s="1"/>
  <c r="BG12" i="77"/>
  <c r="AW12"/>
  <c r="AX12" s="1"/>
  <c r="AV12"/>
  <c r="AL12"/>
  <c r="AN12" s="1"/>
  <c r="AO12" s="1"/>
  <c r="Q13" i="82" s="1"/>
  <c r="AK12" i="77"/>
  <c r="AA12"/>
  <c r="AB12" s="1"/>
  <c r="Z12"/>
  <c r="S12"/>
  <c r="T12" s="1"/>
  <c r="O13" i="82" s="1"/>
  <c r="R12" i="77"/>
  <c r="M12"/>
  <c r="N12" s="1"/>
  <c r="N13" i="82" s="1"/>
  <c r="L12" i="77"/>
  <c r="PS11"/>
  <c r="PR11"/>
  <c r="OH11"/>
  <c r="OI11" s="1"/>
  <c r="OG11"/>
  <c r="NW11"/>
  <c r="NX11" s="1"/>
  <c r="NV11"/>
  <c r="NL11"/>
  <c r="NM11" s="1"/>
  <c r="NK11"/>
  <c r="NA11"/>
  <c r="NB11" s="1"/>
  <c r="MZ11"/>
  <c r="MP11"/>
  <c r="MQ11" s="1"/>
  <c r="MO11"/>
  <c r="ME11"/>
  <c r="MF11" s="1"/>
  <c r="MD11"/>
  <c r="LT11"/>
  <c r="LU11" s="1"/>
  <c r="LS11"/>
  <c r="LI11"/>
  <c r="LH11"/>
  <c r="KU11"/>
  <c r="KP11"/>
  <c r="KI11"/>
  <c r="KJ11" s="1"/>
  <c r="KH11"/>
  <c r="JX11"/>
  <c r="JY11" s="1"/>
  <c r="JW11"/>
  <c r="JM11"/>
  <c r="JN11" s="1"/>
  <c r="JL11"/>
  <c r="JB11"/>
  <c r="JC11" s="1"/>
  <c r="JA11"/>
  <c r="IQ11"/>
  <c r="IR11" s="1"/>
  <c r="IP11"/>
  <c r="IF11"/>
  <c r="IG11" s="1"/>
  <c r="IE11"/>
  <c r="HU11"/>
  <c r="HV11" s="1"/>
  <c r="HT11"/>
  <c r="HJ11"/>
  <c r="HK11" s="1"/>
  <c r="HI11"/>
  <c r="GY11"/>
  <c r="HA11" s="1"/>
  <c r="HB11" s="1"/>
  <c r="AD12" i="82" s="1"/>
  <c r="GX11" i="77"/>
  <c r="GK11"/>
  <c r="GF11"/>
  <c r="FY11"/>
  <c r="FZ11" s="1"/>
  <c r="FX11"/>
  <c r="FN11"/>
  <c r="FO11" s="1"/>
  <c r="FM11"/>
  <c r="FC11"/>
  <c r="FD11" s="1"/>
  <c r="FB11"/>
  <c r="ER11"/>
  <c r="ES11" s="1"/>
  <c r="EQ11"/>
  <c r="EG11"/>
  <c r="EH11" s="1"/>
  <c r="EF11"/>
  <c r="DV11"/>
  <c r="DW11" s="1"/>
  <c r="DU11"/>
  <c r="DK11"/>
  <c r="DL11" s="1"/>
  <c r="DJ11"/>
  <c r="CZ11"/>
  <c r="DB11" s="1"/>
  <c r="DC11" s="1"/>
  <c r="V12" i="82" s="1"/>
  <c r="CY11" i="77"/>
  <c r="CP11"/>
  <c r="CK11"/>
  <c r="CD11"/>
  <c r="CE11" s="1"/>
  <c r="CC11"/>
  <c r="BS11"/>
  <c r="BT11" s="1"/>
  <c r="BR11"/>
  <c r="BH11"/>
  <c r="BI11" s="1"/>
  <c r="BG11"/>
  <c r="AW11"/>
  <c r="AX11" s="1"/>
  <c r="AV11"/>
  <c r="AL11"/>
  <c r="AM11" s="1"/>
  <c r="AK11"/>
  <c r="AA11"/>
  <c r="Z11"/>
  <c r="S11"/>
  <c r="T11" s="1"/>
  <c r="O12" i="82" s="1"/>
  <c r="R11" i="77"/>
  <c r="M11"/>
  <c r="N11" s="1"/>
  <c r="N12" i="82" s="1"/>
  <c r="L11" i="77"/>
  <c r="PS10"/>
  <c r="PR10"/>
  <c r="OH10"/>
  <c r="OI10" s="1"/>
  <c r="OG10"/>
  <c r="NW10"/>
  <c r="NX10" s="1"/>
  <c r="NV10"/>
  <c r="NL10"/>
  <c r="NM10" s="1"/>
  <c r="NK10"/>
  <c r="NA10"/>
  <c r="NB10" s="1"/>
  <c r="MZ10"/>
  <c r="MP10"/>
  <c r="MQ10" s="1"/>
  <c r="MO10"/>
  <c r="ME10"/>
  <c r="MF10" s="1"/>
  <c r="MD10"/>
  <c r="LT10"/>
  <c r="LU10" s="1"/>
  <c r="LS10"/>
  <c r="LI10"/>
  <c r="LH10"/>
  <c r="KU10"/>
  <c r="KP10"/>
  <c r="KI10"/>
  <c r="KJ10" s="1"/>
  <c r="KH10"/>
  <c r="JX10"/>
  <c r="JY10" s="1"/>
  <c r="JW10"/>
  <c r="JM10"/>
  <c r="JN10" s="1"/>
  <c r="JL10"/>
  <c r="JB10"/>
  <c r="JC10" s="1"/>
  <c r="JA10"/>
  <c r="IQ10"/>
  <c r="IR10" s="1"/>
  <c r="IP10"/>
  <c r="IF10"/>
  <c r="IG10" s="1"/>
  <c r="IE10"/>
  <c r="HU10"/>
  <c r="HV10" s="1"/>
  <c r="HT10"/>
  <c r="HJ10"/>
  <c r="HK10" s="1"/>
  <c r="HI10"/>
  <c r="GY10"/>
  <c r="HA10" s="1"/>
  <c r="HB10" s="1"/>
  <c r="AD11" i="82" s="1"/>
  <c r="GX10" i="77"/>
  <c r="GK10"/>
  <c r="GF10"/>
  <c r="FY10"/>
  <c r="FZ10" s="1"/>
  <c r="FX10"/>
  <c r="FN10"/>
  <c r="FO10" s="1"/>
  <c r="FM10"/>
  <c r="FC10"/>
  <c r="FD10" s="1"/>
  <c r="FB10"/>
  <c r="ER10"/>
  <c r="ES10" s="1"/>
  <c r="EQ10"/>
  <c r="EG10"/>
  <c r="EH10" s="1"/>
  <c r="EF10"/>
  <c r="DV10"/>
  <c r="DW10" s="1"/>
  <c r="DU10"/>
  <c r="DK10"/>
  <c r="DL10" s="1"/>
  <c r="DJ10"/>
  <c r="CZ10"/>
  <c r="CY10"/>
  <c r="CP10"/>
  <c r="CK10"/>
  <c r="CD10"/>
  <c r="CE10" s="1"/>
  <c r="CC10"/>
  <c r="BS10"/>
  <c r="BT10" s="1"/>
  <c r="BR10"/>
  <c r="BH10"/>
  <c r="BG10"/>
  <c r="AW10"/>
  <c r="AV10"/>
  <c r="AL10"/>
  <c r="AK10"/>
  <c r="AA10"/>
  <c r="Z10"/>
  <c r="S10"/>
  <c r="T10" s="1"/>
  <c r="O11" i="82" s="1"/>
  <c r="R10" i="77"/>
  <c r="M10"/>
  <c r="N10" s="1"/>
  <c r="N11" i="82" s="1"/>
  <c r="L10" i="77"/>
  <c r="PS9"/>
  <c r="PR9"/>
  <c r="OH9"/>
  <c r="OI9" s="1"/>
  <c r="OG9"/>
  <c r="NW9"/>
  <c r="NX9" s="1"/>
  <c r="NV9"/>
  <c r="NL9"/>
  <c r="NM9" s="1"/>
  <c r="NK9"/>
  <c r="NA9"/>
  <c r="NB9" s="1"/>
  <c r="MZ9"/>
  <c r="MP9"/>
  <c r="MQ9" s="1"/>
  <c r="MO9"/>
  <c r="ME9"/>
  <c r="MF9" s="1"/>
  <c r="MD9"/>
  <c r="LT9"/>
  <c r="LU9" s="1"/>
  <c r="LS9"/>
  <c r="LI9"/>
  <c r="LH9"/>
  <c r="KU9"/>
  <c r="KP9"/>
  <c r="KI9"/>
  <c r="KJ9" s="1"/>
  <c r="KH9"/>
  <c r="JX9"/>
  <c r="JY9" s="1"/>
  <c r="JW9"/>
  <c r="JM9"/>
  <c r="JN9" s="1"/>
  <c r="JL9"/>
  <c r="JB9"/>
  <c r="JC9" s="1"/>
  <c r="JA9"/>
  <c r="IQ9"/>
  <c r="IR9" s="1"/>
  <c r="IP9"/>
  <c r="IF9"/>
  <c r="IG9" s="1"/>
  <c r="IE9"/>
  <c r="HU9"/>
  <c r="HV9" s="1"/>
  <c r="HT9"/>
  <c r="HJ9"/>
  <c r="HK9" s="1"/>
  <c r="HI9"/>
  <c r="GY9"/>
  <c r="HA9" s="1"/>
  <c r="HB9" s="1"/>
  <c r="AD10" i="82" s="1"/>
  <c r="GX9" i="77"/>
  <c r="GK9"/>
  <c r="GF9"/>
  <c r="FY9"/>
  <c r="FZ9" s="1"/>
  <c r="FX9"/>
  <c r="FN9"/>
  <c r="FO9" s="1"/>
  <c r="FM9"/>
  <c r="FC9"/>
  <c r="FD9" s="1"/>
  <c r="FB9"/>
  <c r="ER9"/>
  <c r="ES9" s="1"/>
  <c r="EQ9"/>
  <c r="EG9"/>
  <c r="EH9" s="1"/>
  <c r="EF9"/>
  <c r="DV9"/>
  <c r="DW9" s="1"/>
  <c r="DU9"/>
  <c r="DK9"/>
  <c r="DL9" s="1"/>
  <c r="DJ9"/>
  <c r="CZ9"/>
  <c r="DB9" s="1"/>
  <c r="DC9" s="1"/>
  <c r="V10" i="82" s="1"/>
  <c r="CY9" i="77"/>
  <c r="CP9"/>
  <c r="CK9"/>
  <c r="CD9"/>
  <c r="CC9"/>
  <c r="BS9"/>
  <c r="BR9"/>
  <c r="BH9"/>
  <c r="BG9"/>
  <c r="AW9"/>
  <c r="AV9"/>
  <c r="AL9"/>
  <c r="AK9"/>
  <c r="AA9"/>
  <c r="Z9"/>
  <c r="S9"/>
  <c r="T9" s="1"/>
  <c r="O10" i="82" s="1"/>
  <c r="R9" i="77"/>
  <c r="M9"/>
  <c r="N9" s="1"/>
  <c r="N10" i="82" s="1"/>
  <c r="L9" i="77"/>
  <c r="PS8"/>
  <c r="PR8"/>
  <c r="OH8"/>
  <c r="OI8" s="1"/>
  <c r="OG8"/>
  <c r="NW8"/>
  <c r="NX8" s="1"/>
  <c r="NV8"/>
  <c r="NL8"/>
  <c r="NM8" s="1"/>
  <c r="NK8"/>
  <c r="NA8"/>
  <c r="NB8" s="1"/>
  <c r="MZ8"/>
  <c r="MP8"/>
  <c r="MQ8" s="1"/>
  <c r="MO8"/>
  <c r="ME8"/>
  <c r="MF8" s="1"/>
  <c r="MD8"/>
  <c r="LT8"/>
  <c r="LU8" s="1"/>
  <c r="LS8"/>
  <c r="LI8"/>
  <c r="LH8"/>
  <c r="KU8"/>
  <c r="KP8"/>
  <c r="KI8"/>
  <c r="KJ8" s="1"/>
  <c r="KH8"/>
  <c r="JX8"/>
  <c r="JY8" s="1"/>
  <c r="JW8"/>
  <c r="JM8"/>
  <c r="JN8" s="1"/>
  <c r="JL8"/>
  <c r="JB8"/>
  <c r="JC8" s="1"/>
  <c r="JA8"/>
  <c r="IQ8"/>
  <c r="IR8" s="1"/>
  <c r="IP8"/>
  <c r="IF8"/>
  <c r="IG8" s="1"/>
  <c r="IE8"/>
  <c r="HU8"/>
  <c r="HV8" s="1"/>
  <c r="HT8"/>
  <c r="HJ8"/>
  <c r="HK8" s="1"/>
  <c r="HI8"/>
  <c r="GY8"/>
  <c r="HA8" s="1"/>
  <c r="HB8" s="1"/>
  <c r="AD9" i="82" s="1"/>
  <c r="GX8" i="77"/>
  <c r="GK8"/>
  <c r="GF8"/>
  <c r="FY8"/>
  <c r="FZ8" s="1"/>
  <c r="FX8"/>
  <c r="FN8"/>
  <c r="FO8" s="1"/>
  <c r="FM8"/>
  <c r="FC8"/>
  <c r="FD8" s="1"/>
  <c r="FB8"/>
  <c r="ER8"/>
  <c r="ES8" s="1"/>
  <c r="EQ8"/>
  <c r="EG8"/>
  <c r="EH8" s="1"/>
  <c r="EF8"/>
  <c r="DV8"/>
  <c r="DW8" s="1"/>
  <c r="DU8"/>
  <c r="DK8"/>
  <c r="DL8" s="1"/>
  <c r="DJ8"/>
  <c r="CZ8"/>
  <c r="DB8" s="1"/>
  <c r="DC8" s="1"/>
  <c r="V9" i="82" s="1"/>
  <c r="CY8" i="77"/>
  <c r="CP8"/>
  <c r="CK8"/>
  <c r="CD8"/>
  <c r="CC8"/>
  <c r="BS8"/>
  <c r="BR8"/>
  <c r="BH8"/>
  <c r="BG8"/>
  <c r="AW8"/>
  <c r="AV8"/>
  <c r="AL8"/>
  <c r="AK8"/>
  <c r="AA8"/>
  <c r="Z8"/>
  <c r="S8"/>
  <c r="T8" s="1"/>
  <c r="O9" i="82" s="1"/>
  <c r="R8" i="77"/>
  <c r="M8"/>
  <c r="N8" s="1"/>
  <c r="N9" i="82" s="1"/>
  <c r="L8" i="77"/>
  <c r="PS7"/>
  <c r="PR7"/>
  <c r="OH7"/>
  <c r="OI7" s="1"/>
  <c r="OG7"/>
  <c r="NW7"/>
  <c r="NX7" s="1"/>
  <c r="NV7"/>
  <c r="NL7"/>
  <c r="NM7" s="1"/>
  <c r="NK7"/>
  <c r="NA7"/>
  <c r="NB7" s="1"/>
  <c r="MZ7"/>
  <c r="MP7"/>
  <c r="MQ7" s="1"/>
  <c r="MO7"/>
  <c r="ME7"/>
  <c r="MF7" s="1"/>
  <c r="MD7"/>
  <c r="LT7"/>
  <c r="LU7" s="1"/>
  <c r="LS7"/>
  <c r="LI7"/>
  <c r="LH7"/>
  <c r="KU7"/>
  <c r="KP7"/>
  <c r="KI7"/>
  <c r="KJ7" s="1"/>
  <c r="KH7"/>
  <c r="JX7"/>
  <c r="JY7" s="1"/>
  <c r="JW7"/>
  <c r="JM7"/>
  <c r="JN7" s="1"/>
  <c r="JL7"/>
  <c r="JB7"/>
  <c r="JC7" s="1"/>
  <c r="JA7"/>
  <c r="IQ7"/>
  <c r="IR7" s="1"/>
  <c r="IP7"/>
  <c r="IF7"/>
  <c r="IG7" s="1"/>
  <c r="IE7"/>
  <c r="HU7"/>
  <c r="HV7" s="1"/>
  <c r="HT7"/>
  <c r="HJ7"/>
  <c r="HI7"/>
  <c r="GY7"/>
  <c r="GX7"/>
  <c r="GK7"/>
  <c r="GF7"/>
  <c r="FY7"/>
  <c r="FX7"/>
  <c r="FN7"/>
  <c r="FP7" s="1"/>
  <c r="FQ7" s="1"/>
  <c r="AB8" i="82" s="1"/>
  <c r="FM7" i="77"/>
  <c r="FC7"/>
  <c r="FD7" s="1"/>
  <c r="FB7"/>
  <c r="ER7"/>
  <c r="ET7" s="1"/>
  <c r="EU7" s="1"/>
  <c r="Z8" i="82" s="1"/>
  <c r="EQ7" i="77"/>
  <c r="DV7"/>
  <c r="DW7" s="1"/>
  <c r="DU7"/>
  <c r="DK7"/>
  <c r="DL7" s="1"/>
  <c r="DJ7"/>
  <c r="CZ7"/>
  <c r="DA7" s="1"/>
  <c r="CY7"/>
  <c r="CP7"/>
  <c r="CK7"/>
  <c r="CD7"/>
  <c r="CC7"/>
  <c r="BS7"/>
  <c r="BR7"/>
  <c r="BH7"/>
  <c r="BI7" s="1"/>
  <c r="BG7"/>
  <c r="AW7"/>
  <c r="AX7" s="1"/>
  <c r="AV7"/>
  <c r="AL7"/>
  <c r="AK7"/>
  <c r="AA7"/>
  <c r="AC7" s="1"/>
  <c r="AD7" s="1"/>
  <c r="P8" i="82" s="1"/>
  <c r="Z7" i="77"/>
  <c r="S7"/>
  <c r="T7" s="1"/>
  <c r="O8" i="82" s="1"/>
  <c r="R7" i="77"/>
  <c r="M7"/>
  <c r="N7" s="1"/>
  <c r="N8" i="82" s="1"/>
  <c r="L7" i="77"/>
  <c r="PS6"/>
  <c r="PR6"/>
  <c r="OH6"/>
  <c r="OI6" s="1"/>
  <c r="OG6"/>
  <c r="NW6"/>
  <c r="NX6" s="1"/>
  <c r="NV6"/>
  <c r="NL6"/>
  <c r="NK6"/>
  <c r="NA6"/>
  <c r="MZ6"/>
  <c r="MP6"/>
  <c r="MQ6" s="1"/>
  <c r="MO6"/>
  <c r="ME6"/>
  <c r="MF6" s="1"/>
  <c r="MD6"/>
  <c r="LT6"/>
  <c r="LS6"/>
  <c r="LI6"/>
  <c r="LH6"/>
  <c r="KU6"/>
  <c r="KP6"/>
  <c r="KI6"/>
  <c r="KH6"/>
  <c r="JX6"/>
  <c r="JY6" s="1"/>
  <c r="JW6"/>
  <c r="JM6"/>
  <c r="JN6" s="1"/>
  <c r="JL6"/>
  <c r="JB6"/>
  <c r="JA6"/>
  <c r="IQ6"/>
  <c r="IP6"/>
  <c r="IF6"/>
  <c r="IG6" s="1"/>
  <c r="IE6"/>
  <c r="HU6"/>
  <c r="HV6" s="1"/>
  <c r="HT6"/>
  <c r="HJ6"/>
  <c r="HI6"/>
  <c r="GY6"/>
  <c r="GX6"/>
  <c r="GK6"/>
  <c r="GF6"/>
  <c r="FY6"/>
  <c r="FX6"/>
  <c r="FN6"/>
  <c r="FO6" s="1"/>
  <c r="FM6"/>
  <c r="FC6"/>
  <c r="FB6"/>
  <c r="ER6"/>
  <c r="EQ6"/>
  <c r="EG6"/>
  <c r="EH6" s="1"/>
  <c r="EF6"/>
  <c r="DV6"/>
  <c r="DU6"/>
  <c r="DK6"/>
  <c r="DL6" s="1"/>
  <c r="DJ6"/>
  <c r="CZ6"/>
  <c r="CY6"/>
  <c r="CP6"/>
  <c r="CK6"/>
  <c r="CD6"/>
  <c r="CE6" s="1"/>
  <c r="CC6"/>
  <c r="BS6"/>
  <c r="BT6" s="1"/>
  <c r="BR6"/>
  <c r="BH6"/>
  <c r="BG6"/>
  <c r="AW6"/>
  <c r="AV6"/>
  <c r="AL6"/>
  <c r="AN6" s="1"/>
  <c r="AO6" s="1"/>
  <c r="Q7" i="82" s="1"/>
  <c r="AK6" i="77"/>
  <c r="AA6"/>
  <c r="AC6" s="1"/>
  <c r="AD6" s="1"/>
  <c r="P7" i="82" s="1"/>
  <c r="Z6" i="77"/>
  <c r="S6"/>
  <c r="T6" s="1"/>
  <c r="O7" i="82" s="1"/>
  <c r="R6" i="77"/>
  <c r="M6"/>
  <c r="N6" s="1"/>
  <c r="N7" i="82" s="1"/>
  <c r="L6" i="77"/>
  <c r="PS5"/>
  <c r="PT5" s="1"/>
  <c r="PR5"/>
  <c r="PH5"/>
  <c r="PG5"/>
  <c r="OH5"/>
  <c r="OG5"/>
  <c r="NW5"/>
  <c r="NX5" s="1"/>
  <c r="NV5"/>
  <c r="NL5"/>
  <c r="NK5"/>
  <c r="NA5"/>
  <c r="NC5" s="1"/>
  <c r="ND5" s="1"/>
  <c r="AQ6" i="82" s="1"/>
  <c r="MZ5" i="77"/>
  <c r="MP5"/>
  <c r="MO5"/>
  <c r="ME5"/>
  <c r="MF5" s="1"/>
  <c r="MD5"/>
  <c r="LT5"/>
  <c r="LU5" s="1"/>
  <c r="LS5"/>
  <c r="LI5"/>
  <c r="LH5"/>
  <c r="KU5"/>
  <c r="KP5"/>
  <c r="KI5"/>
  <c r="KH5"/>
  <c r="JX5"/>
  <c r="JW5"/>
  <c r="JM5"/>
  <c r="JO5" s="1"/>
  <c r="JP5" s="1"/>
  <c r="AJ6" i="82" s="1"/>
  <c r="JL5" i="77"/>
  <c r="JB5"/>
  <c r="JC5" s="1"/>
  <c r="JA5"/>
  <c r="IQ5"/>
  <c r="IS5" s="1"/>
  <c r="IT5" s="1"/>
  <c r="AH6" i="82" s="1"/>
  <c r="IP5" i="77"/>
  <c r="IF5"/>
  <c r="IE5"/>
  <c r="HU5"/>
  <c r="HV5" s="1"/>
  <c r="HT5"/>
  <c r="HJ5"/>
  <c r="HK5" s="1"/>
  <c r="HI5"/>
  <c r="GY5"/>
  <c r="HA5" s="1"/>
  <c r="HB5" s="1"/>
  <c r="AD6" i="82" s="1"/>
  <c r="GX5" i="77"/>
  <c r="GK5"/>
  <c r="GF5"/>
  <c r="FY5"/>
  <c r="GA5" s="1"/>
  <c r="GB5" s="1"/>
  <c r="AC6" i="82" s="1"/>
  <c r="FX5" i="77"/>
  <c r="FN5"/>
  <c r="FM5"/>
  <c r="FC5"/>
  <c r="FD5" s="1"/>
  <c r="FB5"/>
  <c r="ER5"/>
  <c r="ES5" s="1"/>
  <c r="EQ5"/>
  <c r="EG5"/>
  <c r="EF5"/>
  <c r="DV5"/>
  <c r="DU5"/>
  <c r="DK5"/>
  <c r="DM5" s="1"/>
  <c r="DN5" s="1"/>
  <c r="W6" i="82" s="1"/>
  <c r="DJ5" i="77"/>
  <c r="CZ5"/>
  <c r="DB5" s="1"/>
  <c r="DC5" s="1"/>
  <c r="V6" i="82" s="1"/>
  <c r="CY5" i="77"/>
  <c r="CP5"/>
  <c r="CK5"/>
  <c r="CD5"/>
  <c r="CE5" s="1"/>
  <c r="CC5"/>
  <c r="BS5"/>
  <c r="BR5"/>
  <c r="BH5"/>
  <c r="BG5"/>
  <c r="AW5"/>
  <c r="AX5" s="1"/>
  <c r="AV5"/>
  <c r="AL5"/>
  <c r="AM5" s="1"/>
  <c r="AK5"/>
  <c r="AA5"/>
  <c r="Z5"/>
  <c r="S5"/>
  <c r="T5" s="1"/>
  <c r="O6" i="82" s="1"/>
  <c r="R5" i="77"/>
  <c r="M5"/>
  <c r="N5" s="1"/>
  <c r="N6" i="82" s="1"/>
  <c r="L5" i="77"/>
  <c r="PS4"/>
  <c r="PT4" s="1"/>
  <c r="PR4"/>
  <c r="PH4"/>
  <c r="PG4"/>
  <c r="OH4"/>
  <c r="OG4"/>
  <c r="NW4"/>
  <c r="NV4"/>
  <c r="NL4"/>
  <c r="NK4"/>
  <c r="NA4"/>
  <c r="NB4" s="1"/>
  <c r="MZ4"/>
  <c r="MP4"/>
  <c r="MO4"/>
  <c r="ME4"/>
  <c r="MD4"/>
  <c r="LT4"/>
  <c r="LU4" s="1"/>
  <c r="LS4"/>
  <c r="LI4"/>
  <c r="LH4"/>
  <c r="KU4"/>
  <c r="KP4"/>
  <c r="KI4"/>
  <c r="KJ4" s="1"/>
  <c r="KH4"/>
  <c r="JX4"/>
  <c r="JW4"/>
  <c r="JM4"/>
  <c r="JL4"/>
  <c r="JB4"/>
  <c r="JC4" s="1"/>
  <c r="JA4"/>
  <c r="IQ4"/>
  <c r="IR4" s="1"/>
  <c r="IP4"/>
  <c r="IF4"/>
  <c r="IE4"/>
  <c r="HU4"/>
  <c r="HT4"/>
  <c r="HJ4"/>
  <c r="HL4" s="1"/>
  <c r="HM4" s="1"/>
  <c r="AE5" i="82" s="1"/>
  <c r="HI4" i="77"/>
  <c r="GY4"/>
  <c r="GZ4" s="1"/>
  <c r="GX4"/>
  <c r="GK4"/>
  <c r="GF4"/>
  <c r="FY4"/>
  <c r="FX4"/>
  <c r="FN4"/>
  <c r="FM4"/>
  <c r="FC4"/>
  <c r="FD4" s="1"/>
  <c r="FB4"/>
  <c r="ER4"/>
  <c r="EQ4"/>
  <c r="EG4"/>
  <c r="EF4"/>
  <c r="DV4"/>
  <c r="DU4"/>
  <c r="DK4"/>
  <c r="DL4" s="1"/>
  <c r="DJ4"/>
  <c r="CZ4"/>
  <c r="CY4"/>
  <c r="CP4"/>
  <c r="CK4"/>
  <c r="CD4"/>
  <c r="CC4"/>
  <c r="BS4"/>
  <c r="BR4"/>
  <c r="BH4"/>
  <c r="BG4"/>
  <c r="AW4"/>
  <c r="AX4" s="1"/>
  <c r="AV4"/>
  <c r="AL4"/>
  <c r="AK4"/>
  <c r="AA4"/>
  <c r="Z4"/>
  <c r="S4"/>
  <c r="T4" s="1"/>
  <c r="O5" i="82" s="1"/>
  <c r="R4" i="77"/>
  <c r="M4"/>
  <c r="N4" s="1"/>
  <c r="N5" i="82" s="1"/>
  <c r="L4" i="77"/>
  <c r="PS3"/>
  <c r="PR3"/>
  <c r="PH3"/>
  <c r="PG3"/>
  <c r="OH3"/>
  <c r="OI3" s="1"/>
  <c r="OG3"/>
  <c r="NW3"/>
  <c r="NV3"/>
  <c r="NL3"/>
  <c r="NK3"/>
  <c r="NA3"/>
  <c r="MZ3"/>
  <c r="MP3"/>
  <c r="MQ3" s="1"/>
  <c r="MO3"/>
  <c r="ME3"/>
  <c r="MD3"/>
  <c r="LT3"/>
  <c r="LS3"/>
  <c r="LI3"/>
  <c r="LH3"/>
  <c r="KU3"/>
  <c r="KP3"/>
  <c r="KI3"/>
  <c r="KH3"/>
  <c r="JX3"/>
  <c r="JY3" s="1"/>
  <c r="JW3"/>
  <c r="JM3"/>
  <c r="JL3"/>
  <c r="JB3"/>
  <c r="JC3" s="1"/>
  <c r="JA3"/>
  <c r="IQ3"/>
  <c r="IP3"/>
  <c r="IF3"/>
  <c r="IG3" s="1"/>
  <c r="IE3"/>
  <c r="HU3"/>
  <c r="HT3"/>
  <c r="HJ3"/>
  <c r="HI3"/>
  <c r="GY3"/>
  <c r="GX3"/>
  <c r="GK3"/>
  <c r="GF3"/>
  <c r="FY3"/>
  <c r="FX3"/>
  <c r="FN3"/>
  <c r="FO3" s="1"/>
  <c r="FM3"/>
  <c r="FC3"/>
  <c r="FB3"/>
  <c r="ER3"/>
  <c r="ES3" s="1"/>
  <c r="EQ3"/>
  <c r="EG3"/>
  <c r="EF3"/>
  <c r="DV3"/>
  <c r="DW3" s="1"/>
  <c r="DU3"/>
  <c r="DK3"/>
  <c r="DJ3"/>
  <c r="CZ3"/>
  <c r="CY3"/>
  <c r="CP3"/>
  <c r="CK3"/>
  <c r="CD3"/>
  <c r="CE3" s="1"/>
  <c r="CC3"/>
  <c r="BS3"/>
  <c r="BR3"/>
  <c r="BH3"/>
  <c r="BI3" s="1"/>
  <c r="BG3"/>
  <c r="AW3"/>
  <c r="AV3"/>
  <c r="AL3"/>
  <c r="AM3" s="1"/>
  <c r="AK3"/>
  <c r="AA3"/>
  <c r="Z3"/>
  <c r="S3"/>
  <c r="T3" s="1"/>
  <c r="O4" i="82" s="1"/>
  <c r="R3" i="77"/>
  <c r="M3"/>
  <c r="N3" s="1"/>
  <c r="N4" i="82" s="1"/>
  <c r="L3" i="77"/>
  <c r="PS2"/>
  <c r="PR2"/>
  <c r="PH2"/>
  <c r="PG2"/>
  <c r="OH2"/>
  <c r="OG2"/>
  <c r="NW2"/>
  <c r="NV2"/>
  <c r="NL2"/>
  <c r="NK2"/>
  <c r="NA2"/>
  <c r="NB2" s="1"/>
  <c r="MZ2"/>
  <c r="MP2"/>
  <c r="MO2"/>
  <c r="ME2"/>
  <c r="MF2" s="1"/>
  <c r="MD2"/>
  <c r="LT2"/>
  <c r="LS2"/>
  <c r="LI2"/>
  <c r="LH2"/>
  <c r="KU2"/>
  <c r="KP2"/>
  <c r="KI2"/>
  <c r="KH2"/>
  <c r="JX2"/>
  <c r="JW2"/>
  <c r="JM2"/>
  <c r="JN2" s="1"/>
  <c r="JL2"/>
  <c r="JB2"/>
  <c r="JC2" s="1"/>
  <c r="JA2"/>
  <c r="IQ2"/>
  <c r="IR2" s="1"/>
  <c r="IP2"/>
  <c r="IF2"/>
  <c r="IG2" s="1"/>
  <c r="IE2"/>
  <c r="HU2"/>
  <c r="HV2" s="1"/>
  <c r="HT2"/>
  <c r="HJ2"/>
  <c r="HK2" s="1"/>
  <c r="HI2"/>
  <c r="GY2"/>
  <c r="GX2"/>
  <c r="GK2"/>
  <c r="GF2"/>
  <c r="FY2"/>
  <c r="FZ2" s="1"/>
  <c r="FX2"/>
  <c r="FN2"/>
  <c r="FO2" s="1"/>
  <c r="FM2"/>
  <c r="FC2"/>
  <c r="FD2" s="1"/>
  <c r="FB2"/>
  <c r="ER2"/>
  <c r="ES2" s="1"/>
  <c r="EQ2"/>
  <c r="EG2"/>
  <c r="EH2" s="1"/>
  <c r="EF2"/>
  <c r="DV2"/>
  <c r="DW2" s="1"/>
  <c r="DU2"/>
  <c r="DK2"/>
  <c r="DL2" s="1"/>
  <c r="DJ2"/>
  <c r="CZ2"/>
  <c r="CY2"/>
  <c r="CP2"/>
  <c r="CK2"/>
  <c r="CD2"/>
  <c r="CE2" s="1"/>
  <c r="CC2"/>
  <c r="BS2"/>
  <c r="BT2" s="1"/>
  <c r="BR2"/>
  <c r="BH2"/>
  <c r="BI2" s="1"/>
  <c r="BG2"/>
  <c r="AW2"/>
  <c r="AV2"/>
  <c r="AL2"/>
  <c r="AK2"/>
  <c r="AA2"/>
  <c r="Z2"/>
  <c r="S2"/>
  <c r="R2"/>
  <c r="M2"/>
  <c r="N2" s="1"/>
  <c r="L2"/>
  <c r="PT38" l="1"/>
  <c r="PT37"/>
  <c r="PT39"/>
  <c r="PT41"/>
  <c r="PT67"/>
  <c r="PU83"/>
  <c r="PV83" s="1"/>
  <c r="PU85"/>
  <c r="PV85" s="1"/>
  <c r="PW85" s="1"/>
  <c r="PT27"/>
  <c r="PU82"/>
  <c r="PV82" s="1"/>
  <c r="CE39" i="78"/>
  <c r="GZ31"/>
  <c r="EI6"/>
  <c r="EJ6" s="1"/>
  <c r="Y7" i="83" s="1"/>
  <c r="GA26" i="78"/>
  <c r="GB26" s="1"/>
  <c r="AC27" i="83" s="1"/>
  <c r="EI35" i="78"/>
  <c r="EJ35" s="1"/>
  <c r="Y36" i="83" s="1"/>
  <c r="HL47" i="78"/>
  <c r="HM47" s="1"/>
  <c r="GO48"/>
  <c r="KY48" s="1"/>
  <c r="NQ48" s="1"/>
  <c r="KK10"/>
  <c r="KL10" s="1"/>
  <c r="O7"/>
  <c r="U8"/>
  <c r="O9"/>
  <c r="U10"/>
  <c r="FG12"/>
  <c r="GC12"/>
  <c r="HY12"/>
  <c r="IU12"/>
  <c r="JQ12"/>
  <c r="KM12"/>
  <c r="U13"/>
  <c r="AP13"/>
  <c r="DZ13"/>
  <c r="HN13"/>
  <c r="MT13"/>
  <c r="O14"/>
  <c r="BW14"/>
  <c r="DO14"/>
  <c r="EK14"/>
  <c r="FG14"/>
  <c r="GC14"/>
  <c r="HY14"/>
  <c r="IU17"/>
  <c r="KM17"/>
  <c r="U18"/>
  <c r="O19"/>
  <c r="U21"/>
  <c r="LX21"/>
  <c r="O22"/>
  <c r="AE22"/>
  <c r="BA22"/>
  <c r="BW22"/>
  <c r="O27"/>
  <c r="U28"/>
  <c r="O29"/>
  <c r="LX31"/>
  <c r="MT31"/>
  <c r="O32"/>
  <c r="BW32"/>
  <c r="DO32"/>
  <c r="EK32"/>
  <c r="U33"/>
  <c r="MT33"/>
  <c r="O34"/>
  <c r="DO34"/>
  <c r="FG34"/>
  <c r="JQ34"/>
  <c r="U35"/>
  <c r="FR38"/>
  <c r="LX38"/>
  <c r="MT38"/>
  <c r="O39"/>
  <c r="AE39"/>
  <c r="BA39"/>
  <c r="BW39"/>
  <c r="U41"/>
  <c r="O42"/>
  <c r="AE42"/>
  <c r="U43"/>
  <c r="U46"/>
  <c r="CH46"/>
  <c r="O47"/>
  <c r="HV17"/>
  <c r="HA20"/>
  <c r="HB20" s="1"/>
  <c r="AD21" i="83" s="1"/>
  <c r="DA38" i="78"/>
  <c r="GA40"/>
  <c r="GB40" s="1"/>
  <c r="AC41" i="83" s="1"/>
  <c r="O3" i="78"/>
  <c r="U4"/>
  <c r="O5"/>
  <c r="U6"/>
  <c r="U11"/>
  <c r="BL11"/>
  <c r="IJ11"/>
  <c r="JF11"/>
  <c r="LX11"/>
  <c r="O12"/>
  <c r="BA12"/>
  <c r="EK12"/>
  <c r="LX14"/>
  <c r="MT14"/>
  <c r="O15"/>
  <c r="BA15"/>
  <c r="DO15"/>
  <c r="EK15"/>
  <c r="FG15"/>
  <c r="GC15"/>
  <c r="IU15"/>
  <c r="KM15"/>
  <c r="U16"/>
  <c r="DZ16"/>
  <c r="EV16"/>
  <c r="O17"/>
  <c r="AE17"/>
  <c r="BA17"/>
  <c r="DO17"/>
  <c r="EK17"/>
  <c r="GC17"/>
  <c r="HY17"/>
  <c r="MT19"/>
  <c r="O20"/>
  <c r="BA20"/>
  <c r="EK20"/>
  <c r="O23"/>
  <c r="JQ23"/>
  <c r="KM23"/>
  <c r="U24"/>
  <c r="DD24"/>
  <c r="EV24"/>
  <c r="HN24"/>
  <c r="IJ24"/>
  <c r="JF24"/>
  <c r="O25"/>
  <c r="U26"/>
  <c r="O30"/>
  <c r="U31"/>
  <c r="JQ35"/>
  <c r="U36"/>
  <c r="O37"/>
  <c r="BA37"/>
  <c r="BW37"/>
  <c r="FG37"/>
  <c r="HY37"/>
  <c r="JQ37"/>
  <c r="MI37"/>
  <c r="U38"/>
  <c r="BL38"/>
  <c r="CH38"/>
  <c r="DD38"/>
  <c r="HN39"/>
  <c r="O40"/>
  <c r="U44"/>
  <c r="O45"/>
  <c r="O48"/>
  <c r="O49"/>
  <c r="DO49"/>
  <c r="JQ49"/>
  <c r="KM49"/>
  <c r="U50"/>
  <c r="HN50"/>
  <c r="JF50"/>
  <c r="O51"/>
  <c r="U52"/>
  <c r="LX52"/>
  <c r="U2"/>
  <c r="O3" i="83"/>
  <c r="U7" i="78"/>
  <c r="O8"/>
  <c r="U9"/>
  <c r="O10"/>
  <c r="KB12"/>
  <c r="LX12"/>
  <c r="MT12"/>
  <c r="O13"/>
  <c r="BA13"/>
  <c r="BW13"/>
  <c r="DO13"/>
  <c r="FG13"/>
  <c r="HY13"/>
  <c r="JQ13"/>
  <c r="MI13"/>
  <c r="U14"/>
  <c r="EV14"/>
  <c r="HN14"/>
  <c r="IJ14"/>
  <c r="LX17"/>
  <c r="MT17"/>
  <c r="O18"/>
  <c r="BW18"/>
  <c r="DO18"/>
  <c r="EK18"/>
  <c r="FG18"/>
  <c r="U19"/>
  <c r="O21"/>
  <c r="EK21"/>
  <c r="IU21"/>
  <c r="JQ21"/>
  <c r="U22"/>
  <c r="U27"/>
  <c r="O28"/>
  <c r="U29"/>
  <c r="HY31"/>
  <c r="U32"/>
  <c r="MT32"/>
  <c r="O33"/>
  <c r="AE33"/>
  <c r="DO33"/>
  <c r="FG33"/>
  <c r="KM33"/>
  <c r="U34"/>
  <c r="LX34"/>
  <c r="O35"/>
  <c r="AE35"/>
  <c r="BW35"/>
  <c r="DO38"/>
  <c r="FG38"/>
  <c r="GC38"/>
  <c r="HY38"/>
  <c r="JQ38"/>
  <c r="NE38"/>
  <c r="U39"/>
  <c r="AP39"/>
  <c r="CH39"/>
  <c r="O41"/>
  <c r="AE41"/>
  <c r="U42"/>
  <c r="O43"/>
  <c r="AE43"/>
  <c r="O46"/>
  <c r="U47"/>
  <c r="DD47"/>
  <c r="GN12"/>
  <c r="KX12" s="1"/>
  <c r="NP12" s="1"/>
  <c r="ES12"/>
  <c r="FP45"/>
  <c r="FQ45" s="1"/>
  <c r="AB46" i="83" s="1"/>
  <c r="O2" i="78"/>
  <c r="N3" i="83"/>
  <c r="AE2" i="78"/>
  <c r="P3" i="83"/>
  <c r="U3" i="78"/>
  <c r="O4"/>
  <c r="U5"/>
  <c r="O6"/>
  <c r="MT10"/>
  <c r="O11"/>
  <c r="AE11"/>
  <c r="BA11"/>
  <c r="BW11"/>
  <c r="EK11"/>
  <c r="GC11"/>
  <c r="IU11"/>
  <c r="KM11"/>
  <c r="NE11"/>
  <c r="U12"/>
  <c r="BL12"/>
  <c r="EV12"/>
  <c r="IU14"/>
  <c r="KM14"/>
  <c r="U15"/>
  <c r="AP15"/>
  <c r="FR15"/>
  <c r="O16"/>
  <c r="EK16"/>
  <c r="HY16"/>
  <c r="JQ16"/>
  <c r="KM16"/>
  <c r="U17"/>
  <c r="U20"/>
  <c r="EK22"/>
  <c r="FG22"/>
  <c r="U23"/>
  <c r="BL23"/>
  <c r="CH23"/>
  <c r="DZ23"/>
  <c r="EV23"/>
  <c r="FR23"/>
  <c r="HN23"/>
  <c r="IJ23"/>
  <c r="JF23"/>
  <c r="KB23"/>
  <c r="O24"/>
  <c r="MI24"/>
  <c r="U25"/>
  <c r="BL25"/>
  <c r="O26"/>
  <c r="U30"/>
  <c r="MT30"/>
  <c r="O31"/>
  <c r="GC31"/>
  <c r="LX35"/>
  <c r="O36"/>
  <c r="BW36"/>
  <c r="HY36"/>
  <c r="KM36"/>
  <c r="U37"/>
  <c r="MT37"/>
  <c r="O38"/>
  <c r="BW38"/>
  <c r="EK39"/>
  <c r="GC39"/>
  <c r="IU39"/>
  <c r="KM39"/>
  <c r="U40"/>
  <c r="BL40"/>
  <c r="CH40"/>
  <c r="DZ40"/>
  <c r="EV40"/>
  <c r="O44"/>
  <c r="MI44"/>
  <c r="NE44"/>
  <c r="U45"/>
  <c r="MI47"/>
  <c r="U48"/>
  <c r="DZ48"/>
  <c r="U49"/>
  <c r="DZ49"/>
  <c r="LX49"/>
  <c r="O50"/>
  <c r="MI50"/>
  <c r="U51"/>
  <c r="AP51"/>
  <c r="CH51"/>
  <c r="DZ51"/>
  <c r="EV51"/>
  <c r="HN51"/>
  <c r="JF51"/>
  <c r="O52"/>
  <c r="HY52"/>
  <c r="JQ52"/>
  <c r="AC19"/>
  <c r="AD19" s="1"/>
  <c r="P20" i="83" s="1"/>
  <c r="BT22" i="78"/>
  <c r="EI29"/>
  <c r="EJ29" s="1"/>
  <c r="Y30" i="83" s="1"/>
  <c r="JZ43" i="78"/>
  <c r="KA43" s="1"/>
  <c r="AK44" i="83" s="1"/>
  <c r="GO52" i="78"/>
  <c r="KY52" s="1"/>
  <c r="NQ52" s="1"/>
  <c r="OL69" i="77"/>
  <c r="OL73"/>
  <c r="OL79"/>
  <c r="OL82"/>
  <c r="OL83"/>
  <c r="OL12"/>
  <c r="OL14"/>
  <c r="OL16"/>
  <c r="OL24"/>
  <c r="OL21"/>
  <c r="OL23"/>
  <c r="OL72"/>
  <c r="OL74"/>
  <c r="HW15" i="78"/>
  <c r="HX15" s="1"/>
  <c r="AF16" i="83" s="1"/>
  <c r="GZ16" i="78"/>
  <c r="MR22"/>
  <c r="MS22" s="1"/>
  <c r="AP23" i="83" s="1"/>
  <c r="FP11" i="78"/>
  <c r="FQ11" s="1"/>
  <c r="AB12" i="83" s="1"/>
  <c r="DM16" i="78"/>
  <c r="DN16" s="1"/>
  <c r="W17" i="83" s="1"/>
  <c r="MR16" i="78"/>
  <c r="MS16" s="1"/>
  <c r="AP17" i="83" s="1"/>
  <c r="KK27" i="78"/>
  <c r="KL27" s="1"/>
  <c r="AL28" i="83" s="1"/>
  <c r="IS30" i="78"/>
  <c r="IT30" s="1"/>
  <c r="AH31" i="83" s="1"/>
  <c r="AB33" i="78"/>
  <c r="KJ36"/>
  <c r="GN50"/>
  <c r="KX50" s="1"/>
  <c r="NP50" s="1"/>
  <c r="DB50"/>
  <c r="DC50" s="1"/>
  <c r="V51" i="83" s="1"/>
  <c r="NN2" i="78"/>
  <c r="NI2"/>
  <c r="LJ5"/>
  <c r="NI5"/>
  <c r="NN5"/>
  <c r="NN10"/>
  <c r="NI10"/>
  <c r="NI25"/>
  <c r="NN25"/>
  <c r="NI28"/>
  <c r="NN28"/>
  <c r="NN32"/>
  <c r="NI32"/>
  <c r="NN36"/>
  <c r="NI36"/>
  <c r="LJ46"/>
  <c r="NN46"/>
  <c r="NI46"/>
  <c r="DM5"/>
  <c r="DN5" s="1"/>
  <c r="W6" i="83" s="1"/>
  <c r="DL14" i="78"/>
  <c r="AX20"/>
  <c r="GZ32"/>
  <c r="NN3"/>
  <c r="NI3"/>
  <c r="NI6"/>
  <c r="NN6"/>
  <c r="NI8"/>
  <c r="NN8"/>
  <c r="LJ11"/>
  <c r="NI11"/>
  <c r="NN11"/>
  <c r="NI17"/>
  <c r="NN17"/>
  <c r="NI21"/>
  <c r="NN21"/>
  <c r="NI22"/>
  <c r="NN22"/>
  <c r="NI23"/>
  <c r="NN23"/>
  <c r="NI26"/>
  <c r="NN26"/>
  <c r="NN29"/>
  <c r="NI29"/>
  <c r="NI33"/>
  <c r="NN33"/>
  <c r="NI37"/>
  <c r="NN37"/>
  <c r="NI41"/>
  <c r="NN41"/>
  <c r="LK44"/>
  <c r="LL44" s="1"/>
  <c r="AM45" i="83" s="1"/>
  <c r="NN44" i="78"/>
  <c r="NI44"/>
  <c r="LJ47"/>
  <c r="NI47"/>
  <c r="NN47"/>
  <c r="LK51"/>
  <c r="LL51" s="1"/>
  <c r="AM52" i="83" s="1"/>
  <c r="NN51" i="78"/>
  <c r="NI51"/>
  <c r="JZ13"/>
  <c r="KA13" s="1"/>
  <c r="AK14" i="83" s="1"/>
  <c r="EH22" i="78"/>
  <c r="EI23"/>
  <c r="EJ23" s="1"/>
  <c r="Y24" i="83" s="1"/>
  <c r="GO44" i="78"/>
  <c r="KY44" s="1"/>
  <c r="NQ44" s="1"/>
  <c r="LK12"/>
  <c r="LL12" s="1"/>
  <c r="AM13" i="83" s="1"/>
  <c r="NI12" i="78"/>
  <c r="NN12"/>
  <c r="NI16"/>
  <c r="NN16"/>
  <c r="NI18"/>
  <c r="NN18"/>
  <c r="LJ24"/>
  <c r="NI24"/>
  <c r="NN24"/>
  <c r="NN27"/>
  <c r="NI27"/>
  <c r="NN30"/>
  <c r="NI30"/>
  <c r="NN34"/>
  <c r="NI34"/>
  <c r="NN38"/>
  <c r="NI38"/>
  <c r="LJ42"/>
  <c r="NN42"/>
  <c r="NI42"/>
  <c r="NI45"/>
  <c r="NN45"/>
  <c r="NN49"/>
  <c r="NI49"/>
  <c r="AM15"/>
  <c r="AB17"/>
  <c r="DL18"/>
  <c r="NC39"/>
  <c r="ND39" s="1"/>
  <c r="AQ40" i="83" s="1"/>
  <c r="NC48" i="78"/>
  <c r="ND48" s="1"/>
  <c r="AQ49" i="83" s="1"/>
  <c r="LJ4" i="78"/>
  <c r="NN4"/>
  <c r="NI4"/>
  <c r="NI7"/>
  <c r="NN7"/>
  <c r="NI9"/>
  <c r="NN9"/>
  <c r="LJ13"/>
  <c r="NN13"/>
  <c r="NI13"/>
  <c r="LJ14"/>
  <c r="NI14"/>
  <c r="NN14"/>
  <c r="NI15"/>
  <c r="NN15"/>
  <c r="NI19"/>
  <c r="NN19"/>
  <c r="LJ20"/>
  <c r="NI20"/>
  <c r="NN20"/>
  <c r="NI31"/>
  <c r="NN31"/>
  <c r="NI35"/>
  <c r="NN35"/>
  <c r="LK39"/>
  <c r="LL39" s="1"/>
  <c r="AM40" i="83" s="1"/>
  <c r="NI39" i="78"/>
  <c r="NN39"/>
  <c r="NN40"/>
  <c r="NI40"/>
  <c r="LJ43"/>
  <c r="NI43"/>
  <c r="NN43"/>
  <c r="NN48"/>
  <c r="NI48"/>
  <c r="LJ50"/>
  <c r="NI50"/>
  <c r="NN50"/>
  <c r="NN52"/>
  <c r="NI52"/>
  <c r="PT68" i="77"/>
  <c r="QJ68"/>
  <c r="QJ74"/>
  <c r="QJ77"/>
  <c r="PU86"/>
  <c r="PV86" s="1"/>
  <c r="AV87" i="82" s="1"/>
  <c r="QJ86" i="77"/>
  <c r="QJ92"/>
  <c r="QJ95"/>
  <c r="QJ96"/>
  <c r="PT9"/>
  <c r="QJ9"/>
  <c r="PT11"/>
  <c r="QJ11"/>
  <c r="PT12"/>
  <c r="QJ12"/>
  <c r="QJ14"/>
  <c r="QJ18"/>
  <c r="QJ69"/>
  <c r="QJ71"/>
  <c r="QJ73"/>
  <c r="QJ75"/>
  <c r="QJ76"/>
  <c r="QJ78"/>
  <c r="PT79"/>
  <c r="QJ79"/>
  <c r="PU80"/>
  <c r="PV80" s="1"/>
  <c r="AV81" i="82" s="1"/>
  <c r="QJ80" i="77"/>
  <c r="QJ81"/>
  <c r="QJ82"/>
  <c r="QJ83"/>
  <c r="QJ84"/>
  <c r="QJ85"/>
  <c r="PT70"/>
  <c r="QJ70"/>
  <c r="QJ72"/>
  <c r="PI2"/>
  <c r="QJ2"/>
  <c r="QJ3"/>
  <c r="PI4"/>
  <c r="QJ4"/>
  <c r="QJ5"/>
  <c r="QJ6"/>
  <c r="PT8"/>
  <c r="QJ8"/>
  <c r="PT10"/>
  <c r="QJ10"/>
  <c r="PT13"/>
  <c r="QJ13"/>
  <c r="PT15"/>
  <c r="QJ15"/>
  <c r="PT17"/>
  <c r="QJ17"/>
  <c r="PT19"/>
  <c r="QJ19"/>
  <c r="PT21"/>
  <c r="QJ21"/>
  <c r="PU23"/>
  <c r="PV23" s="1"/>
  <c r="AV24" i="82" s="1"/>
  <c r="QJ23" i="77"/>
  <c r="PT25"/>
  <c r="QJ25"/>
  <c r="QJ28"/>
  <c r="PT29"/>
  <c r="QJ29"/>
  <c r="QJ30"/>
  <c r="PU31"/>
  <c r="PV31" s="1"/>
  <c r="AV32" i="82" s="1"/>
  <c r="QJ31" i="77"/>
  <c r="QJ32"/>
  <c r="PT33"/>
  <c r="QJ33"/>
  <c r="QJ34"/>
  <c r="QJ35"/>
  <c r="PT36"/>
  <c r="QJ36"/>
  <c r="PT42"/>
  <c r="QJ42"/>
  <c r="PT43"/>
  <c r="QJ43"/>
  <c r="PT44"/>
  <c r="QJ44"/>
  <c r="PT45"/>
  <c r="QJ45"/>
  <c r="QJ46"/>
  <c r="PT47"/>
  <c r="QJ47"/>
  <c r="QJ48"/>
  <c r="PU49"/>
  <c r="PV49" s="1"/>
  <c r="AV50" i="82" s="1"/>
  <c r="QJ49" i="77"/>
  <c r="QJ50"/>
  <c r="QJ51"/>
  <c r="QJ52"/>
  <c r="QJ53"/>
  <c r="PT54"/>
  <c r="QJ54"/>
  <c r="PU55"/>
  <c r="PV55" s="1"/>
  <c r="AV56" i="82" s="1"/>
  <c r="QJ55" i="77"/>
  <c r="PT56"/>
  <c r="QJ56"/>
  <c r="PT57"/>
  <c r="QJ57"/>
  <c r="QJ58"/>
  <c r="QJ59"/>
  <c r="QJ60"/>
  <c r="PU61"/>
  <c r="PV61" s="1"/>
  <c r="AV62" i="82" s="1"/>
  <c r="QJ61" i="77"/>
  <c r="PT62"/>
  <c r="QJ62"/>
  <c r="QJ63"/>
  <c r="PT64"/>
  <c r="QJ64"/>
  <c r="QJ65"/>
  <c r="QJ66"/>
  <c r="QJ67"/>
  <c r="PU87"/>
  <c r="PV87" s="1"/>
  <c r="AV88" i="82" s="1"/>
  <c r="QJ87" i="77"/>
  <c r="PU88"/>
  <c r="PV88" s="1"/>
  <c r="AV89" i="82" s="1"/>
  <c r="QJ88" i="77"/>
  <c r="QJ89"/>
  <c r="PU90"/>
  <c r="PV90" s="1"/>
  <c r="AV91" i="82" s="1"/>
  <c r="QJ90" i="77"/>
  <c r="PU91"/>
  <c r="PV91" s="1"/>
  <c r="AV92" i="82" s="1"/>
  <c r="QJ91" i="77"/>
  <c r="QJ93"/>
  <c r="PT94"/>
  <c r="QJ94"/>
  <c r="PT7"/>
  <c r="QJ7"/>
  <c r="QJ16"/>
  <c r="PT20"/>
  <c r="QJ20"/>
  <c r="PT22"/>
  <c r="QJ22"/>
  <c r="PU24"/>
  <c r="PV24" s="1"/>
  <c r="AV25" i="82" s="1"/>
  <c r="QJ24" i="77"/>
  <c r="QJ26"/>
  <c r="QJ27"/>
  <c r="QJ37"/>
  <c r="QJ38"/>
  <c r="QJ39"/>
  <c r="QJ40"/>
  <c r="QJ41"/>
  <c r="LJ70"/>
  <c r="OP70"/>
  <c r="OU70"/>
  <c r="OP74"/>
  <c r="OU74"/>
  <c r="OP77"/>
  <c r="OU77"/>
  <c r="OP95"/>
  <c r="OU95"/>
  <c r="MQ96"/>
  <c r="OU96"/>
  <c r="OP96"/>
  <c r="NM4"/>
  <c r="NM5"/>
  <c r="LJ9"/>
  <c r="OP9"/>
  <c r="OU9"/>
  <c r="LJ11"/>
  <c r="OP11"/>
  <c r="OU11"/>
  <c r="OP14"/>
  <c r="OU14"/>
  <c r="OP16"/>
  <c r="OU16"/>
  <c r="LK22"/>
  <c r="LL22" s="1"/>
  <c r="AM23" i="82" s="1"/>
  <c r="OP22" i="77"/>
  <c r="OU22"/>
  <c r="OU69"/>
  <c r="OP69"/>
  <c r="OP71"/>
  <c r="OU71"/>
  <c r="OP73"/>
  <c r="OU73"/>
  <c r="OU75"/>
  <c r="OP75"/>
  <c r="OP76"/>
  <c r="OU76"/>
  <c r="OP78"/>
  <c r="OU78"/>
  <c r="OU79"/>
  <c r="OP79"/>
  <c r="LK80"/>
  <c r="LL80" s="1"/>
  <c r="OP80"/>
  <c r="OU80"/>
  <c r="LJ81"/>
  <c r="OU81"/>
  <c r="OP81"/>
  <c r="OP82"/>
  <c r="OU82"/>
  <c r="LK83"/>
  <c r="LL83" s="1"/>
  <c r="AM84" i="82" s="1"/>
  <c r="OP83" i="77"/>
  <c r="OU83"/>
  <c r="LK84"/>
  <c r="LL84" s="1"/>
  <c r="OU84"/>
  <c r="OP84"/>
  <c r="LK85"/>
  <c r="LL85" s="1"/>
  <c r="OU85"/>
  <c r="OP85"/>
  <c r="LJ86"/>
  <c r="OP86"/>
  <c r="OU86"/>
  <c r="LK87"/>
  <c r="LL87" s="1"/>
  <c r="AM88" i="82" s="1"/>
  <c r="OP87" i="77"/>
  <c r="OU87"/>
  <c r="OU88"/>
  <c r="OP88"/>
  <c r="OP89"/>
  <c r="OU89"/>
  <c r="LJ90"/>
  <c r="OU90"/>
  <c r="OP90"/>
  <c r="LK91"/>
  <c r="LL91" s="1"/>
  <c r="AM92" i="82" s="1"/>
  <c r="OP91" i="77"/>
  <c r="OU91"/>
  <c r="OU92"/>
  <c r="OP92"/>
  <c r="OP93"/>
  <c r="OU93"/>
  <c r="OP94"/>
  <c r="OU94"/>
  <c r="LJ68"/>
  <c r="OP68"/>
  <c r="OU68"/>
  <c r="LJ2"/>
  <c r="OU2"/>
  <c r="OP2"/>
  <c r="OU3"/>
  <c r="OP3"/>
  <c r="LJ4"/>
  <c r="OU4"/>
  <c r="OP4"/>
  <c r="LK5"/>
  <c r="LL5" s="1"/>
  <c r="AM6" i="82" s="1"/>
  <c r="OP5" i="77"/>
  <c r="OU5"/>
  <c r="OP6"/>
  <c r="OU6"/>
  <c r="LJ8"/>
  <c r="OU8"/>
  <c r="OP8"/>
  <c r="LJ10"/>
  <c r="OP10"/>
  <c r="OU10"/>
  <c r="LJ13"/>
  <c r="OP13"/>
  <c r="OU13"/>
  <c r="LJ15"/>
  <c r="OP15"/>
  <c r="OU15"/>
  <c r="LJ17"/>
  <c r="OP17"/>
  <c r="OU17"/>
  <c r="LJ19"/>
  <c r="OU19"/>
  <c r="OP19"/>
  <c r="LJ21"/>
  <c r="OP21"/>
  <c r="OU21"/>
  <c r="LK23"/>
  <c r="LL23" s="1"/>
  <c r="AM24" i="82" s="1"/>
  <c r="OP23" i="77"/>
  <c r="OU23"/>
  <c r="LK25"/>
  <c r="LL25" s="1"/>
  <c r="AM26" i="82" s="1"/>
  <c r="OP25" i="77"/>
  <c r="OU25"/>
  <c r="LK67"/>
  <c r="LL67" s="1"/>
  <c r="OP67"/>
  <c r="OU67"/>
  <c r="OP72"/>
  <c r="OU72"/>
  <c r="LJ7"/>
  <c r="OP7"/>
  <c r="OU7"/>
  <c r="LK12"/>
  <c r="LL12" s="1"/>
  <c r="AM13" i="82" s="1"/>
  <c r="OP12" i="77"/>
  <c r="OU12"/>
  <c r="OP18"/>
  <c r="OU18"/>
  <c r="LJ20"/>
  <c r="OU20"/>
  <c r="OP20"/>
  <c r="LK24"/>
  <c r="LL24" s="1"/>
  <c r="AM25" i="82" s="1"/>
  <c r="OP24" i="77"/>
  <c r="OU24"/>
  <c r="LJ26"/>
  <c r="OP26"/>
  <c r="OU26"/>
  <c r="OP27"/>
  <c r="OU27"/>
  <c r="LJ28"/>
  <c r="OU28"/>
  <c r="OP28"/>
  <c r="OU29"/>
  <c r="OP29"/>
  <c r="LJ30"/>
  <c r="OP30"/>
  <c r="OU30"/>
  <c r="OU31"/>
  <c r="OP31"/>
  <c r="LK32"/>
  <c r="LL32" s="1"/>
  <c r="AM33" i="82" s="1"/>
  <c r="OP32" i="77"/>
  <c r="OU32"/>
  <c r="OP33"/>
  <c r="OU33"/>
  <c r="LJ34"/>
  <c r="OP34"/>
  <c r="OU34"/>
  <c r="LJ35"/>
  <c r="OP35"/>
  <c r="OU35"/>
  <c r="LK36"/>
  <c r="LL36" s="1"/>
  <c r="OP36"/>
  <c r="OU36"/>
  <c r="LJ37"/>
  <c r="OP37"/>
  <c r="OU37"/>
  <c r="OP38"/>
  <c r="OU38"/>
  <c r="LJ39"/>
  <c r="OP39"/>
  <c r="OU39"/>
  <c r="LK40"/>
  <c r="LL40" s="1"/>
  <c r="AM41" i="82" s="1"/>
  <c r="OP40" i="77"/>
  <c r="OU40"/>
  <c r="OU41"/>
  <c r="OP41"/>
  <c r="LK42"/>
  <c r="LL42" s="1"/>
  <c r="OP42"/>
  <c r="OU42"/>
  <c r="LJ43"/>
  <c r="OP43"/>
  <c r="OU43"/>
  <c r="OU44"/>
  <c r="OP44"/>
  <c r="LJ45"/>
  <c r="OP45"/>
  <c r="OU45"/>
  <c r="OP46"/>
  <c r="OU46"/>
  <c r="OP47"/>
  <c r="OU47"/>
  <c r="OP48"/>
  <c r="OU48"/>
  <c r="OP49"/>
  <c r="OU49"/>
  <c r="OP50"/>
  <c r="OU50"/>
  <c r="OP51"/>
  <c r="OU51"/>
  <c r="LK52"/>
  <c r="LL52" s="1"/>
  <c r="OU52"/>
  <c r="OP52"/>
  <c r="OU53"/>
  <c r="OP53"/>
  <c r="OP54"/>
  <c r="OU54"/>
  <c r="OP55"/>
  <c r="OU55"/>
  <c r="LJ56"/>
  <c r="OP56"/>
  <c r="OU56"/>
  <c r="LJ57"/>
  <c r="OP57"/>
  <c r="OU57"/>
  <c r="LJ58"/>
  <c r="OP58"/>
  <c r="OU58"/>
  <c r="OU59"/>
  <c r="OP59"/>
  <c r="OU60"/>
  <c r="OP60"/>
  <c r="OU61"/>
  <c r="OP61"/>
  <c r="OP62"/>
  <c r="OU62"/>
  <c r="OU63"/>
  <c r="OP63"/>
  <c r="LK64"/>
  <c r="LL64" s="1"/>
  <c r="OP64"/>
  <c r="OU64"/>
  <c r="LJ65"/>
  <c r="OP65"/>
  <c r="OU65"/>
  <c r="LJ66"/>
  <c r="OP66"/>
  <c r="OU66"/>
  <c r="HC9"/>
  <c r="BW12"/>
  <c r="EK12"/>
  <c r="JQ12"/>
  <c r="MI12"/>
  <c r="AP13"/>
  <c r="CH13"/>
  <c r="DZ13"/>
  <c r="FR13"/>
  <c r="AE14"/>
  <c r="CH15"/>
  <c r="AE16"/>
  <c r="BL17"/>
  <c r="AE18"/>
  <c r="AP21"/>
  <c r="CH21"/>
  <c r="MT21"/>
  <c r="BW22"/>
  <c r="GC22"/>
  <c r="IU22"/>
  <c r="KM22"/>
  <c r="BL23"/>
  <c r="DZ23"/>
  <c r="FR23"/>
  <c r="IJ23"/>
  <c r="KB23"/>
  <c r="BW24"/>
  <c r="DO24"/>
  <c r="FG24"/>
  <c r="NE24"/>
  <c r="AP25"/>
  <c r="BL25"/>
  <c r="CH25"/>
  <c r="NP25"/>
  <c r="AE26"/>
  <c r="EK26"/>
  <c r="BW30"/>
  <c r="EK30"/>
  <c r="FG30"/>
  <c r="GC30"/>
  <c r="MI30"/>
  <c r="OA30"/>
  <c r="BA32"/>
  <c r="DO32"/>
  <c r="FG32"/>
  <c r="NE32"/>
  <c r="BW34"/>
  <c r="EK34"/>
  <c r="GC34"/>
  <c r="MI34"/>
  <c r="OA34"/>
  <c r="FG35"/>
  <c r="KM35"/>
  <c r="MI35"/>
  <c r="BA36"/>
  <c r="DO36"/>
  <c r="EK36"/>
  <c r="FG36"/>
  <c r="GC36"/>
  <c r="HY36"/>
  <c r="IU36"/>
  <c r="JQ36"/>
  <c r="KM36"/>
  <c r="MI36"/>
  <c r="NE36"/>
  <c r="DO38"/>
  <c r="IU38"/>
  <c r="KM38"/>
  <c r="OA38"/>
  <c r="FG40"/>
  <c r="GC40"/>
  <c r="HY40"/>
  <c r="IU40"/>
  <c r="JQ40"/>
  <c r="OA40"/>
  <c r="EK42"/>
  <c r="FG42"/>
  <c r="IU42"/>
  <c r="KM42"/>
  <c r="MI42"/>
  <c r="DO44"/>
  <c r="EK44"/>
  <c r="HY44"/>
  <c r="JQ44"/>
  <c r="KM44"/>
  <c r="MI44"/>
  <c r="NE44"/>
  <c r="DO46"/>
  <c r="GC46"/>
  <c r="IU46"/>
  <c r="JQ46"/>
  <c r="KM46"/>
  <c r="MI46"/>
  <c r="NE46"/>
  <c r="OA46"/>
  <c r="BW48"/>
  <c r="DO48"/>
  <c r="EK48"/>
  <c r="FG48"/>
  <c r="GC48"/>
  <c r="IU48"/>
  <c r="MI48"/>
  <c r="BA50"/>
  <c r="FG50"/>
  <c r="IU50"/>
  <c r="KM50"/>
  <c r="MI50"/>
  <c r="OA50"/>
  <c r="BA52"/>
  <c r="DO52"/>
  <c r="FG52"/>
  <c r="HY54"/>
  <c r="JQ54"/>
  <c r="MI54"/>
  <c r="OA54"/>
  <c r="BA56"/>
  <c r="GC56"/>
  <c r="KM56"/>
  <c r="EK58"/>
  <c r="GC58"/>
  <c r="IU58"/>
  <c r="NE58"/>
  <c r="OA58"/>
  <c r="DO60"/>
  <c r="EK60"/>
  <c r="JQ60"/>
  <c r="KM60"/>
  <c r="MI60"/>
  <c r="NE60"/>
  <c r="OA60"/>
  <c r="BA62"/>
  <c r="DO62"/>
  <c r="FG62"/>
  <c r="HY62"/>
  <c r="MI62"/>
  <c r="AE64"/>
  <c r="BA64"/>
  <c r="BW64"/>
  <c r="EK64"/>
  <c r="GC64"/>
  <c r="NE64"/>
  <c r="BW66"/>
  <c r="FG66"/>
  <c r="HN4"/>
  <c r="DO12"/>
  <c r="KM12"/>
  <c r="EV13"/>
  <c r="HN13"/>
  <c r="IJ13"/>
  <c r="AP15"/>
  <c r="BL15"/>
  <c r="AP17"/>
  <c r="BL21"/>
  <c r="DO22"/>
  <c r="MI22"/>
  <c r="OA22"/>
  <c r="DD23"/>
  <c r="EV23"/>
  <c r="HN23"/>
  <c r="JF23"/>
  <c r="LX23"/>
  <c r="MT23"/>
  <c r="NP23"/>
  <c r="AE24"/>
  <c r="BA24"/>
  <c r="BL67"/>
  <c r="CH67"/>
  <c r="BL68"/>
  <c r="CH68"/>
  <c r="DZ68"/>
  <c r="IJ68"/>
  <c r="MT68"/>
  <c r="AP70"/>
  <c r="BL70"/>
  <c r="AE71"/>
  <c r="EV72"/>
  <c r="FR72"/>
  <c r="IJ72"/>
  <c r="JF72"/>
  <c r="KB72"/>
  <c r="NP72"/>
  <c r="BL74"/>
  <c r="CH74"/>
  <c r="DZ74"/>
  <c r="FR74"/>
  <c r="JF74"/>
  <c r="KB74"/>
  <c r="LX74"/>
  <c r="MT74"/>
  <c r="DO75"/>
  <c r="EK75"/>
  <c r="FG75"/>
  <c r="BW76"/>
  <c r="DO76"/>
  <c r="AP77"/>
  <c r="BL77"/>
  <c r="DD77"/>
  <c r="HN77"/>
  <c r="IJ77"/>
  <c r="JF77"/>
  <c r="LX77"/>
  <c r="MT77"/>
  <c r="NP77"/>
  <c r="DO79"/>
  <c r="GC79"/>
  <c r="KM79"/>
  <c r="BA80"/>
  <c r="BW80"/>
  <c r="FG80"/>
  <c r="GC80"/>
  <c r="HY80"/>
  <c r="IU80"/>
  <c r="JQ80"/>
  <c r="KM80"/>
  <c r="NE80"/>
  <c r="BA81"/>
  <c r="BW81"/>
  <c r="DO81"/>
  <c r="KM81"/>
  <c r="MI81"/>
  <c r="OA81"/>
  <c r="DO82"/>
  <c r="GC82"/>
  <c r="IU82"/>
  <c r="JQ82"/>
  <c r="KM82"/>
  <c r="NE82"/>
  <c r="OA82"/>
  <c r="BA83"/>
  <c r="BW83"/>
  <c r="EK83"/>
  <c r="FG83"/>
  <c r="GC83"/>
  <c r="HY83"/>
  <c r="IU83"/>
  <c r="JQ83"/>
  <c r="KM83"/>
  <c r="MI83"/>
  <c r="NE83"/>
  <c r="BW84"/>
  <c r="DO84"/>
  <c r="EK84"/>
  <c r="FG84"/>
  <c r="GC84"/>
  <c r="HY84"/>
  <c r="IU84"/>
  <c r="JQ84"/>
  <c r="KM84"/>
  <c r="MI84"/>
  <c r="NE84"/>
  <c r="OA84"/>
  <c r="BA85"/>
  <c r="BW85"/>
  <c r="EK85"/>
  <c r="FG85"/>
  <c r="GC85"/>
  <c r="MI85"/>
  <c r="NE85"/>
  <c r="OA85"/>
  <c r="BA86"/>
  <c r="BW86"/>
  <c r="DO86"/>
  <c r="FG86"/>
  <c r="OA86"/>
  <c r="AE87"/>
  <c r="BA87"/>
  <c r="BW87"/>
  <c r="DO87"/>
  <c r="EK87"/>
  <c r="FG87"/>
  <c r="GC87"/>
  <c r="HY87"/>
  <c r="IU87"/>
  <c r="JQ87"/>
  <c r="KM87"/>
  <c r="MI87"/>
  <c r="NE87"/>
  <c r="OA87"/>
  <c r="AE88"/>
  <c r="BA88"/>
  <c r="IU88"/>
  <c r="KM88"/>
  <c r="AE89"/>
  <c r="BA89"/>
  <c r="BW89"/>
  <c r="EK89"/>
  <c r="KM89"/>
  <c r="HY90"/>
  <c r="JQ90"/>
  <c r="NE90"/>
  <c r="BA91"/>
  <c r="BW91"/>
  <c r="DO91"/>
  <c r="FG91"/>
  <c r="KM91"/>
  <c r="MI91"/>
  <c r="OA91"/>
  <c r="BW92"/>
  <c r="DO92"/>
  <c r="HY92"/>
  <c r="IU92"/>
  <c r="BA94"/>
  <c r="EK94"/>
  <c r="FG94"/>
  <c r="DO5"/>
  <c r="JQ5"/>
  <c r="NE5"/>
  <c r="FR7"/>
  <c r="HC8"/>
  <c r="AP12"/>
  <c r="CH12"/>
  <c r="FR12"/>
  <c r="KB12"/>
  <c r="BW13"/>
  <c r="EV14"/>
  <c r="HN14"/>
  <c r="JF14"/>
  <c r="LX14"/>
  <c r="JF16"/>
  <c r="LX16"/>
  <c r="EV18"/>
  <c r="HN18"/>
  <c r="JF18"/>
  <c r="LX18"/>
  <c r="BL20"/>
  <c r="NE21"/>
  <c r="BL22"/>
  <c r="JF22"/>
  <c r="IU23"/>
  <c r="KM23"/>
  <c r="MI23"/>
  <c r="OA23"/>
  <c r="AP24"/>
  <c r="BL24"/>
  <c r="DD24"/>
  <c r="DZ24"/>
  <c r="EV24"/>
  <c r="FR24"/>
  <c r="HN24"/>
  <c r="IJ24"/>
  <c r="JF24"/>
  <c r="KB24"/>
  <c r="LX24"/>
  <c r="MT24"/>
  <c r="NP24"/>
  <c r="BA25"/>
  <c r="EK25"/>
  <c r="GC25"/>
  <c r="HY25"/>
  <c r="IU25"/>
  <c r="JQ25"/>
  <c r="KM25"/>
  <c r="MI25"/>
  <c r="AP31"/>
  <c r="CH31"/>
  <c r="DZ31"/>
  <c r="FR31"/>
  <c r="HN31"/>
  <c r="IJ31"/>
  <c r="KB31"/>
  <c r="MT31"/>
  <c r="NP31"/>
  <c r="BL33"/>
  <c r="EV33"/>
  <c r="HN33"/>
  <c r="JF33"/>
  <c r="KB33"/>
  <c r="LX33"/>
  <c r="NP33"/>
  <c r="AP35"/>
  <c r="BL35"/>
  <c r="CH35"/>
  <c r="EV35"/>
  <c r="HN35"/>
  <c r="JF35"/>
  <c r="LX35"/>
  <c r="NP35"/>
  <c r="AP36"/>
  <c r="JF36"/>
  <c r="KB36"/>
  <c r="AP37"/>
  <c r="CH37"/>
  <c r="IJ37"/>
  <c r="BL39"/>
  <c r="CH39"/>
  <c r="EV39"/>
  <c r="JF39"/>
  <c r="AP41"/>
  <c r="BL41"/>
  <c r="KB41"/>
  <c r="CH43"/>
  <c r="IJ43"/>
  <c r="BL45"/>
  <c r="EV45"/>
  <c r="JF45"/>
  <c r="NP45"/>
  <c r="BL47"/>
  <c r="EV47"/>
  <c r="HN47"/>
  <c r="IJ47"/>
  <c r="LX47"/>
  <c r="MT47"/>
  <c r="NP47"/>
  <c r="CH49"/>
  <c r="KB49"/>
  <c r="AP51"/>
  <c r="BL51"/>
  <c r="CH51"/>
  <c r="DZ51"/>
  <c r="EV51"/>
  <c r="FR51"/>
  <c r="IJ51"/>
  <c r="KB51"/>
  <c r="MT51"/>
  <c r="JF53"/>
  <c r="FR55"/>
  <c r="HN55"/>
  <c r="JF55"/>
  <c r="NP55"/>
  <c r="CH57"/>
  <c r="DD57"/>
  <c r="FR57"/>
  <c r="JF57"/>
  <c r="KB57"/>
  <c r="LX57"/>
  <c r="DD58"/>
  <c r="AP59"/>
  <c r="FR59"/>
  <c r="HN59"/>
  <c r="IJ59"/>
  <c r="JF59"/>
  <c r="LX59"/>
  <c r="MT59"/>
  <c r="AP61"/>
  <c r="CH61"/>
  <c r="DZ61"/>
  <c r="FR61"/>
  <c r="IJ61"/>
  <c r="KB61"/>
  <c r="LX61"/>
  <c r="MT61"/>
  <c r="BL63"/>
  <c r="DD63"/>
  <c r="HN63"/>
  <c r="IJ63"/>
  <c r="JF63"/>
  <c r="KB63"/>
  <c r="MT63"/>
  <c r="BL65"/>
  <c r="DD65"/>
  <c r="DZ65"/>
  <c r="EV65"/>
  <c r="FR65"/>
  <c r="HN65"/>
  <c r="IJ65"/>
  <c r="JF65"/>
  <c r="KB65"/>
  <c r="LX65"/>
  <c r="NP65"/>
  <c r="GC5"/>
  <c r="HC5"/>
  <c r="IU5"/>
  <c r="EV7"/>
  <c r="BL12"/>
  <c r="DZ12"/>
  <c r="IJ12"/>
  <c r="MT12"/>
  <c r="EK13"/>
  <c r="AP14"/>
  <c r="DZ14"/>
  <c r="FR14"/>
  <c r="IJ14"/>
  <c r="KB14"/>
  <c r="MT14"/>
  <c r="NP14"/>
  <c r="DD16"/>
  <c r="DZ16"/>
  <c r="FR16"/>
  <c r="IJ16"/>
  <c r="KB16"/>
  <c r="MT16"/>
  <c r="NP16"/>
  <c r="AP18"/>
  <c r="DZ18"/>
  <c r="FR18"/>
  <c r="IJ18"/>
  <c r="KB18"/>
  <c r="MT18"/>
  <c r="NP18"/>
  <c r="CH20"/>
  <c r="AP22"/>
  <c r="CH22"/>
  <c r="EV22"/>
  <c r="HN22"/>
  <c r="LX22"/>
  <c r="NP22"/>
  <c r="NE23"/>
  <c r="BW67"/>
  <c r="DO67"/>
  <c r="EK67"/>
  <c r="GC67"/>
  <c r="HC67"/>
  <c r="HY67"/>
  <c r="IU67"/>
  <c r="JQ67"/>
  <c r="NE67"/>
  <c r="BL69"/>
  <c r="DD69"/>
  <c r="DZ69"/>
  <c r="EV69"/>
  <c r="HN69"/>
  <c r="IJ69"/>
  <c r="JF69"/>
  <c r="KB69"/>
  <c r="MT69"/>
  <c r="AP71"/>
  <c r="DZ71"/>
  <c r="EV71"/>
  <c r="HN71"/>
  <c r="JF71"/>
  <c r="LX71"/>
  <c r="MT71"/>
  <c r="AP73"/>
  <c r="BL73"/>
  <c r="DD73"/>
  <c r="DZ73"/>
  <c r="FR73"/>
  <c r="IJ73"/>
  <c r="LX73"/>
  <c r="MT73"/>
  <c r="NP73"/>
  <c r="AP75"/>
  <c r="CH75"/>
  <c r="DD75"/>
  <c r="FR75"/>
  <c r="HN75"/>
  <c r="IJ75"/>
  <c r="KB75"/>
  <c r="MT75"/>
  <c r="DZ76"/>
  <c r="EV76"/>
  <c r="HN76"/>
  <c r="JF76"/>
  <c r="LX76"/>
  <c r="NP76"/>
  <c r="DO77"/>
  <c r="EK77"/>
  <c r="FG77"/>
  <c r="BL78"/>
  <c r="DZ78"/>
  <c r="EV78"/>
  <c r="FR78"/>
  <c r="JF78"/>
  <c r="LX78"/>
  <c r="MT78"/>
  <c r="NP78"/>
  <c r="BL79"/>
  <c r="DZ80"/>
  <c r="NP80"/>
  <c r="BL82"/>
  <c r="CH82"/>
  <c r="DZ82"/>
  <c r="EV82"/>
  <c r="FR82"/>
  <c r="IJ82"/>
  <c r="JF82"/>
  <c r="KB82"/>
  <c r="LX82"/>
  <c r="MT82"/>
  <c r="NP82"/>
  <c r="CH83"/>
  <c r="HN83"/>
  <c r="IJ83"/>
  <c r="KB83"/>
  <c r="BL84"/>
  <c r="CH84"/>
  <c r="AP85"/>
  <c r="CH85"/>
  <c r="DZ85"/>
  <c r="FR85"/>
  <c r="IJ85"/>
  <c r="JF85"/>
  <c r="NP85"/>
  <c r="CH86"/>
  <c r="FR86"/>
  <c r="HN86"/>
  <c r="JF86"/>
  <c r="KB86"/>
  <c r="MT86"/>
  <c r="EV87"/>
  <c r="FR87"/>
  <c r="NP87"/>
  <c r="AP88"/>
  <c r="BL88"/>
  <c r="CH88"/>
  <c r="DZ88"/>
  <c r="FR88"/>
  <c r="HN88"/>
  <c r="JF88"/>
  <c r="MT88"/>
  <c r="NP88"/>
  <c r="CH89"/>
  <c r="EV89"/>
  <c r="HN89"/>
  <c r="IJ89"/>
  <c r="JF89"/>
  <c r="MT89"/>
  <c r="BL90"/>
  <c r="DD90"/>
  <c r="HN90"/>
  <c r="IJ90"/>
  <c r="JF90"/>
  <c r="KB90"/>
  <c r="CH91"/>
  <c r="FR91"/>
  <c r="MT91"/>
  <c r="CH92"/>
  <c r="DZ92"/>
  <c r="EV92"/>
  <c r="EV93"/>
  <c r="FR93"/>
  <c r="NP93"/>
  <c r="FR94"/>
  <c r="AB95"/>
  <c r="CL95"/>
  <c r="CQ95"/>
  <c r="GP95" s="1"/>
  <c r="KZ95" s="1"/>
  <c r="CL96"/>
  <c r="CQ96"/>
  <c r="GP96" s="1"/>
  <c r="KZ96" s="1"/>
  <c r="GO83"/>
  <c r="KY83" s="1"/>
  <c r="OX83" s="1"/>
  <c r="NC39"/>
  <c r="ND39" s="1"/>
  <c r="AQ40" i="82" s="1"/>
  <c r="IG77" i="77"/>
  <c r="FO91"/>
  <c r="O25"/>
  <c r="U26"/>
  <c r="U28"/>
  <c r="U30"/>
  <c r="U31"/>
  <c r="U32"/>
  <c r="U33"/>
  <c r="U34"/>
  <c r="U35"/>
  <c r="U37"/>
  <c r="O56"/>
  <c r="O58"/>
  <c r="O59"/>
  <c r="O60"/>
  <c r="O61"/>
  <c r="O62"/>
  <c r="O2"/>
  <c r="N3" i="82"/>
  <c r="AC2" i="77"/>
  <c r="AX2"/>
  <c r="O6"/>
  <c r="U7"/>
  <c r="O8"/>
  <c r="U9"/>
  <c r="O10"/>
  <c r="U11"/>
  <c r="U12"/>
  <c r="O13"/>
  <c r="U14"/>
  <c r="O15"/>
  <c r="U16"/>
  <c r="O17"/>
  <c r="U18"/>
  <c r="O19"/>
  <c r="U20"/>
  <c r="O21"/>
  <c r="U22"/>
  <c r="O40"/>
  <c r="O41"/>
  <c r="O42"/>
  <c r="O43"/>
  <c r="O44"/>
  <c r="O45"/>
  <c r="O46"/>
  <c r="O47"/>
  <c r="O48"/>
  <c r="O49"/>
  <c r="O50"/>
  <c r="O51"/>
  <c r="O52"/>
  <c r="O53"/>
  <c r="U67"/>
  <c r="U68"/>
  <c r="O69"/>
  <c r="U78"/>
  <c r="U79"/>
  <c r="U80"/>
  <c r="U81"/>
  <c r="U82"/>
  <c r="O88"/>
  <c r="U92"/>
  <c r="U93"/>
  <c r="U94"/>
  <c r="O96"/>
  <c r="GO46"/>
  <c r="KY46" s="1"/>
  <c r="OX46" s="1"/>
  <c r="U6"/>
  <c r="O7"/>
  <c r="U8"/>
  <c r="O11"/>
  <c r="O23"/>
  <c r="U24"/>
  <c r="U27"/>
  <c r="U29"/>
  <c r="U36"/>
  <c r="U38"/>
  <c r="U39"/>
  <c r="O54"/>
  <c r="O55"/>
  <c r="O57"/>
  <c r="O3"/>
  <c r="O4"/>
  <c r="O5"/>
  <c r="U23"/>
  <c r="O24"/>
  <c r="U25"/>
  <c r="O26"/>
  <c r="O27"/>
  <c r="O28"/>
  <c r="O29"/>
  <c r="O30"/>
  <c r="O31"/>
  <c r="O32"/>
  <c r="O33"/>
  <c r="O34"/>
  <c r="O35"/>
  <c r="O36"/>
  <c r="O37"/>
  <c r="O38"/>
  <c r="O39"/>
  <c r="U54"/>
  <c r="U55"/>
  <c r="U56"/>
  <c r="U57"/>
  <c r="U58"/>
  <c r="U59"/>
  <c r="U60"/>
  <c r="U61"/>
  <c r="U62"/>
  <c r="U63"/>
  <c r="U64"/>
  <c r="U65"/>
  <c r="U66"/>
  <c r="O70"/>
  <c r="U71"/>
  <c r="O72"/>
  <c r="U73"/>
  <c r="O74"/>
  <c r="U75"/>
  <c r="U76"/>
  <c r="O77"/>
  <c r="O83"/>
  <c r="O84"/>
  <c r="O85"/>
  <c r="O86"/>
  <c r="O87"/>
  <c r="U89"/>
  <c r="U90"/>
  <c r="U91"/>
  <c r="O95"/>
  <c r="EI22"/>
  <c r="EJ22" s="1"/>
  <c r="Y23" i="82" s="1"/>
  <c r="BJ53" i="77"/>
  <c r="BK53" s="1"/>
  <c r="S54" i="82" s="1"/>
  <c r="OI69" i="77"/>
  <c r="NX82"/>
  <c r="AX94"/>
  <c r="T2"/>
  <c r="AM2"/>
  <c r="U3"/>
  <c r="U4"/>
  <c r="U5"/>
  <c r="O9"/>
  <c r="U10"/>
  <c r="O12"/>
  <c r="U13"/>
  <c r="O14"/>
  <c r="U15"/>
  <c r="O16"/>
  <c r="U17"/>
  <c r="O18"/>
  <c r="U19"/>
  <c r="O20"/>
  <c r="U21"/>
  <c r="O22"/>
  <c r="U40"/>
  <c r="U41"/>
  <c r="U42"/>
  <c r="U43"/>
  <c r="U44"/>
  <c r="U45"/>
  <c r="U46"/>
  <c r="U47"/>
  <c r="U48"/>
  <c r="U49"/>
  <c r="U50"/>
  <c r="U51"/>
  <c r="U52"/>
  <c r="U53"/>
  <c r="O67"/>
  <c r="O68"/>
  <c r="U69"/>
  <c r="O78"/>
  <c r="O79"/>
  <c r="O80"/>
  <c r="O81"/>
  <c r="O82"/>
  <c r="U88"/>
  <c r="O92"/>
  <c r="O93"/>
  <c r="O94"/>
  <c r="U95"/>
  <c r="U96"/>
  <c r="O63"/>
  <c r="O64"/>
  <c r="O65"/>
  <c r="O66"/>
  <c r="U70"/>
  <c r="O71"/>
  <c r="U72"/>
  <c r="O73"/>
  <c r="U74"/>
  <c r="O75"/>
  <c r="O76"/>
  <c r="U77"/>
  <c r="U83"/>
  <c r="U84"/>
  <c r="U85"/>
  <c r="U86"/>
  <c r="U87"/>
  <c r="O89"/>
  <c r="O90"/>
  <c r="O91"/>
  <c r="AY45"/>
  <c r="AZ45" s="1"/>
  <c r="R46" i="82" s="1"/>
  <c r="EH64" i="77"/>
  <c r="CE85"/>
  <c r="MQ47"/>
  <c r="KJ60"/>
  <c r="AN66"/>
  <c r="AO66" s="1"/>
  <c r="Q67" i="82" s="1"/>
  <c r="JC74" i="77"/>
  <c r="CL30"/>
  <c r="GO32"/>
  <c r="KY32" s="1"/>
  <c r="OX32" s="1"/>
  <c r="GO61"/>
  <c r="KY61" s="1"/>
  <c r="OX61" s="1"/>
  <c r="GO94"/>
  <c r="KY94" s="1"/>
  <c r="OX94" s="1"/>
  <c r="MF12"/>
  <c r="DX33"/>
  <c r="DY33" s="1"/>
  <c r="X34" i="82" s="1"/>
  <c r="HA37" i="77"/>
  <c r="HB37" s="1"/>
  <c r="AD38" i="82" s="1"/>
  <c r="CF44" i="77"/>
  <c r="CG44" s="1"/>
  <c r="U45" i="82" s="1"/>
  <c r="NC45" i="77"/>
  <c r="ND45" s="1"/>
  <c r="AQ46" i="82" s="1"/>
  <c r="MR49" i="77"/>
  <c r="MS49" s="1"/>
  <c r="AP50" i="82" s="1"/>
  <c r="FE65" i="77"/>
  <c r="FF65" s="1"/>
  <c r="AA66" i="82" s="1"/>
  <c r="FE68" i="77"/>
  <c r="FF68" s="1"/>
  <c r="AA69" i="82" s="1"/>
  <c r="ES72" i="77"/>
  <c r="DW88"/>
  <c r="KK92"/>
  <c r="KL92" s="1"/>
  <c r="AL93" i="82" s="1"/>
  <c r="LV94" i="77"/>
  <c r="LW94" s="1"/>
  <c r="AN95" i="82" s="1"/>
  <c r="GO58" i="77"/>
  <c r="KY58" s="1"/>
  <c r="OX58" s="1"/>
  <c r="JZ6"/>
  <c r="KA6" s="1"/>
  <c r="AK7" i="82" s="1"/>
  <c r="ET16" i="77"/>
  <c r="EU16" s="1"/>
  <c r="Z17" i="82" s="1"/>
  <c r="CE39" i="77"/>
  <c r="HW42"/>
  <c r="HX42" s="1"/>
  <c r="AF43" i="82" s="1"/>
  <c r="BI51" i="77"/>
  <c r="MQ59"/>
  <c r="HV62"/>
  <c r="MG65"/>
  <c r="MH65" s="1"/>
  <c r="AO66" i="82" s="1"/>
  <c r="DL67" i="77"/>
  <c r="LU73"/>
  <c r="DW76"/>
  <c r="BT84"/>
  <c r="FO85"/>
  <c r="JZ87"/>
  <c r="KA87" s="1"/>
  <c r="AK88" i="82" s="1"/>
  <c r="NY88" i="77"/>
  <c r="NZ88" s="1"/>
  <c r="AS89" i="82" s="1"/>
  <c r="ES89" i="77"/>
  <c r="AX91"/>
  <c r="AP6"/>
  <c r="HK31"/>
  <c r="EH34"/>
  <c r="JC36"/>
  <c r="LU78"/>
  <c r="NY79"/>
  <c r="NZ79" s="1"/>
  <c r="AS80" i="82" s="1"/>
  <c r="BJ87" i="77"/>
  <c r="BK87" s="1"/>
  <c r="S88" i="82" s="1"/>
  <c r="LV26" i="78"/>
  <c r="LW26" s="1"/>
  <c r="AN27" i="83" s="1"/>
  <c r="HW29" i="78"/>
  <c r="HX29" s="1"/>
  <c r="AF30" i="83" s="1"/>
  <c r="DM31" i="78"/>
  <c r="DN31" s="1"/>
  <c r="W32" i="83" s="1"/>
  <c r="MQ31" i="78"/>
  <c r="LU34"/>
  <c r="MR36"/>
  <c r="MS36" s="1"/>
  <c r="AP37" i="83" s="1"/>
  <c r="NB38" i="78"/>
  <c r="IH44"/>
  <c r="II44" s="1"/>
  <c r="AG45" i="83" s="1"/>
  <c r="MF47" i="78"/>
  <c r="AN6"/>
  <c r="AO6" s="1"/>
  <c r="Q7" i="83" s="1"/>
  <c r="MR9" i="78"/>
  <c r="MS9" s="1"/>
  <c r="AP10" i="83" s="1"/>
  <c r="DW13" i="78"/>
  <c r="GN14"/>
  <c r="KX14" s="1"/>
  <c r="NP14" s="1"/>
  <c r="LK14"/>
  <c r="LL14" s="1"/>
  <c r="AM15" i="83" s="1"/>
  <c r="GZ15" i="78"/>
  <c r="KJ17"/>
  <c r="HW18"/>
  <c r="HX18" s="1"/>
  <c r="AF19" i="83" s="1"/>
  <c r="AN21" i="78"/>
  <c r="AO21" s="1"/>
  <c r="Q22" i="83" s="1"/>
  <c r="MR24" i="78"/>
  <c r="MS24" s="1"/>
  <c r="AP25" i="83" s="1"/>
  <c r="GO25" i="78"/>
  <c r="KY25" s="1"/>
  <c r="NQ25" s="1"/>
  <c r="JZ37"/>
  <c r="KA37" s="1"/>
  <c r="AK38" i="83" s="1"/>
  <c r="GO38" i="78"/>
  <c r="KY38" s="1"/>
  <c r="NQ38" s="1"/>
  <c r="BI40"/>
  <c r="DX41"/>
  <c r="DY41" s="1"/>
  <c r="X42" i="83" s="1"/>
  <c r="DM43" i="78"/>
  <c r="DN43" s="1"/>
  <c r="W44" i="83" s="1"/>
  <c r="HL46" i="78"/>
  <c r="HM46" s="1"/>
  <c r="AE47" i="83" s="1"/>
  <c r="LU49" i="78"/>
  <c r="DL38" i="77"/>
  <c r="IH46"/>
  <c r="II46" s="1"/>
  <c r="AG47" i="82" s="1"/>
  <c r="AY48" i="77"/>
  <c r="AZ48" s="1"/>
  <c r="R49" i="82" s="1"/>
  <c r="FD52" i="77"/>
  <c r="JY63"/>
  <c r="AB64"/>
  <c r="AN65"/>
  <c r="AO65" s="1"/>
  <c r="Q66" i="82" s="1"/>
  <c r="LK65" i="77"/>
  <c r="LL65" s="1"/>
  <c r="AM66" i="82" s="1"/>
  <c r="NM65" i="77"/>
  <c r="BT66"/>
  <c r="GZ67"/>
  <c r="JC72"/>
  <c r="AY76"/>
  <c r="AZ76" s="1"/>
  <c r="R77" i="82" s="1"/>
  <c r="HK76" i="77"/>
  <c r="OI79"/>
  <c r="JZ3"/>
  <c r="KA3" s="1"/>
  <c r="AK4" i="82" s="1"/>
  <c r="NY42" i="77"/>
  <c r="NZ42" s="1"/>
  <c r="AS43" i="82" s="1"/>
  <c r="GO51" i="77"/>
  <c r="KY51" s="1"/>
  <c r="OX51" s="1"/>
  <c r="LK58"/>
  <c r="LL58" s="1"/>
  <c r="AM59" i="82" s="1"/>
  <c r="DX83" i="77"/>
  <c r="DY83" s="1"/>
  <c r="X84" i="82" s="1"/>
  <c r="BJ27" i="77"/>
  <c r="BK27" s="1"/>
  <c r="S28" i="82" s="1"/>
  <c r="BU32" i="77"/>
  <c r="BV32" s="1"/>
  <c r="T33" i="82" s="1"/>
  <c r="PU42" i="77"/>
  <c r="PV42" s="1"/>
  <c r="NB44"/>
  <c r="CF45"/>
  <c r="CG45" s="1"/>
  <c r="U46" i="82" s="1"/>
  <c r="FD50" i="77"/>
  <c r="JN54"/>
  <c r="IH56"/>
  <c r="II56" s="1"/>
  <c r="AG57" i="82" s="1"/>
  <c r="FO59" i="77"/>
  <c r="GN61"/>
  <c r="KX61" s="1"/>
  <c r="OW61" s="1"/>
  <c r="DB61"/>
  <c r="DC61" s="1"/>
  <c r="V62" i="82" s="1"/>
  <c r="NY66" i="77"/>
  <c r="NZ66" s="1"/>
  <c r="AS67" i="82" s="1"/>
  <c r="MQ69" i="77"/>
  <c r="CE74"/>
  <c r="DW78"/>
  <c r="FP80"/>
  <c r="FQ80" s="1"/>
  <c r="AB81" i="82" s="1"/>
  <c r="HW81" i="77"/>
  <c r="HX81" s="1"/>
  <c r="AF82" i="82" s="1"/>
  <c r="AC82" i="77"/>
  <c r="AD82" s="1"/>
  <c r="P83" i="82" s="1"/>
  <c r="AB84" i="77"/>
  <c r="AM85"/>
  <c r="EH85"/>
  <c r="NM85"/>
  <c r="NB90"/>
  <c r="CE91"/>
  <c r="EH89"/>
  <c r="HK89"/>
  <c r="AC90"/>
  <c r="AD90" s="1"/>
  <c r="P91" i="82" s="1"/>
  <c r="AN11" i="78"/>
  <c r="AO11" s="1"/>
  <c r="Q12" i="83" s="1"/>
  <c r="GO20" i="78"/>
  <c r="KY20" s="1"/>
  <c r="NQ20" s="1"/>
  <c r="KK21"/>
  <c r="KL21" s="1"/>
  <c r="AL22" i="83" s="1"/>
  <c r="GN27" i="78"/>
  <c r="KX27" s="1"/>
  <c r="NP27" s="1"/>
  <c r="ET37"/>
  <c r="EU37" s="1"/>
  <c r="Z38" i="83" s="1"/>
  <c r="IH48" i="78"/>
  <c r="II48" s="1"/>
  <c r="AG49" i="83" s="1"/>
  <c r="FE9" i="78"/>
  <c r="FF9" s="1"/>
  <c r="AA10" i="83" s="1"/>
  <c r="EH17" i="78"/>
  <c r="GO18"/>
  <c r="KY18" s="1"/>
  <c r="NQ18" s="1"/>
  <c r="GA19"/>
  <c r="GB19" s="1"/>
  <c r="AC20" i="83" s="1"/>
  <c r="JN23" i="78"/>
  <c r="MR25"/>
  <c r="MS25" s="1"/>
  <c r="AP26" i="83" s="1"/>
  <c r="BU28" i="78"/>
  <c r="BV28" s="1"/>
  <c r="T29" i="83" s="1"/>
  <c r="GO28" i="78"/>
  <c r="KY28" s="1"/>
  <c r="NQ28" s="1"/>
  <c r="GN29"/>
  <c r="KX29" s="1"/>
  <c r="NP29" s="1"/>
  <c r="BT32"/>
  <c r="GO32"/>
  <c r="KY32" s="1"/>
  <c r="NQ32" s="1"/>
  <c r="DL33"/>
  <c r="DL34"/>
  <c r="BT36"/>
  <c r="FD37"/>
  <c r="IH37"/>
  <c r="II37" s="1"/>
  <c r="AG38" i="83" s="1"/>
  <c r="BT38" i="78"/>
  <c r="DW38"/>
  <c r="DX39"/>
  <c r="DY39" s="1"/>
  <c r="X40" i="83" s="1"/>
  <c r="KK41" i="78"/>
  <c r="KL41" s="1"/>
  <c r="AL42" i="83" s="1"/>
  <c r="HW43" i="78"/>
  <c r="HX43" s="1"/>
  <c r="AF44" i="83" s="1"/>
  <c r="ET44" i="78"/>
  <c r="EU44" s="1"/>
  <c r="Z45" i="83" s="1"/>
  <c r="EI45" i="78"/>
  <c r="EJ45" s="1"/>
  <c r="Y46" i="83" s="1"/>
  <c r="BJ48" i="78"/>
  <c r="BK48" s="1"/>
  <c r="S49" i="83" s="1"/>
  <c r="DW51" i="78"/>
  <c r="GN8"/>
  <c r="KX8" s="1"/>
  <c r="NP8" s="1"/>
  <c r="BI12"/>
  <c r="AC34"/>
  <c r="AD34" s="1"/>
  <c r="P35" i="83" s="1"/>
  <c r="MR5" i="78"/>
  <c r="MS5" s="1"/>
  <c r="AP6" i="83" s="1"/>
  <c r="AY8" i="78"/>
  <c r="AZ8" s="1"/>
  <c r="R9" i="83" s="1"/>
  <c r="LJ12" i="78"/>
  <c r="ES14"/>
  <c r="MG14"/>
  <c r="MH14" s="1"/>
  <c r="AO15" i="83" s="1"/>
  <c r="FD15" i="78"/>
  <c r="JN16"/>
  <c r="DL17"/>
  <c r="FD18"/>
  <c r="ET20"/>
  <c r="EU20" s="1"/>
  <c r="Z21" i="83" s="1"/>
  <c r="HW21" i="78"/>
  <c r="HX21" s="1"/>
  <c r="AF22" i="83" s="1"/>
  <c r="HA22" i="78"/>
  <c r="HB22" s="1"/>
  <c r="AD23" i="83" s="1"/>
  <c r="GN23" i="78"/>
  <c r="KX23" s="1"/>
  <c r="NP23" s="1"/>
  <c r="IG24"/>
  <c r="GN26"/>
  <c r="KX26" s="1"/>
  <c r="NP26" s="1"/>
  <c r="EI27"/>
  <c r="EJ27" s="1"/>
  <c r="Y28" i="83" s="1"/>
  <c r="LV28" i="78"/>
  <c r="LW28" s="1"/>
  <c r="AN29" i="83" s="1"/>
  <c r="HL30" i="78"/>
  <c r="HM30" s="1"/>
  <c r="AE31" i="83" s="1"/>
  <c r="KK31" i="78"/>
  <c r="KL31" s="1"/>
  <c r="AL32" i="83" s="1"/>
  <c r="KK32" i="78"/>
  <c r="KL32" s="1"/>
  <c r="AL33" i="83" s="1"/>
  <c r="GZ33" i="78"/>
  <c r="BT35"/>
  <c r="EI36"/>
  <c r="EJ36" s="1"/>
  <c r="Y37" i="83" s="1"/>
  <c r="BJ37" i="78"/>
  <c r="BK37" s="1"/>
  <c r="S38" i="83" s="1"/>
  <c r="GO39" i="78"/>
  <c r="KY39" s="1"/>
  <c r="NQ39" s="1"/>
  <c r="HK39"/>
  <c r="DW40"/>
  <c r="FP43"/>
  <c r="FQ43" s="1"/>
  <c r="AB44" i="83" s="1"/>
  <c r="IS43" i="78"/>
  <c r="IT43" s="1"/>
  <c r="AH44" i="83" s="1"/>
  <c r="GA44" i="78"/>
  <c r="GB44" s="1"/>
  <c r="AC45" i="83" s="1"/>
  <c r="LJ44" i="78"/>
  <c r="CE46"/>
  <c r="AY49"/>
  <c r="AZ49" s="1"/>
  <c r="R50" i="83" s="1"/>
  <c r="GO7" i="78"/>
  <c r="KY7" s="1"/>
  <c r="NQ7" s="1"/>
  <c r="GO8"/>
  <c r="KY8" s="1"/>
  <c r="NQ8" s="1"/>
  <c r="GO10"/>
  <c r="KY10" s="1"/>
  <c r="NQ10" s="1"/>
  <c r="HW23"/>
  <c r="HX23" s="1"/>
  <c r="AF24" i="83" s="1"/>
  <c r="HW33" i="78"/>
  <c r="HX33" s="1"/>
  <c r="AF34" i="83" s="1"/>
  <c r="HW34" i="78"/>
  <c r="HX34" s="1"/>
  <c r="AF35" i="83" s="1"/>
  <c r="HW35" i="78"/>
  <c r="HX35" s="1"/>
  <c r="AF36" i="83" s="1"/>
  <c r="HA36" i="78"/>
  <c r="HB36" s="1"/>
  <c r="AD37" i="83" s="1"/>
  <c r="JD39" i="78"/>
  <c r="JE39" s="1"/>
  <c r="AI40" i="83" s="1"/>
  <c r="LK46" i="78"/>
  <c r="LL46" s="1"/>
  <c r="AM47" i="83" s="1"/>
  <c r="HW49" i="78"/>
  <c r="HX49" s="1"/>
  <c r="AF50" i="83" s="1"/>
  <c r="BJ50" i="78"/>
  <c r="BK50" s="1"/>
  <c r="S51" i="83" s="1"/>
  <c r="JC51" i="78"/>
  <c r="IS5"/>
  <c r="IT5" s="1"/>
  <c r="AH6" i="83" s="1"/>
  <c r="HW7" i="78"/>
  <c r="HX7" s="1"/>
  <c r="AF8" i="83" s="1"/>
  <c r="AM13" i="78"/>
  <c r="EH14"/>
  <c r="HK14"/>
  <c r="EH15"/>
  <c r="FO15"/>
  <c r="KJ16"/>
  <c r="IR17"/>
  <c r="MQ17"/>
  <c r="EH18"/>
  <c r="JO18"/>
  <c r="JP18" s="1"/>
  <c r="AJ19" i="83" s="1"/>
  <c r="JO19" i="78"/>
  <c r="JP19" s="1"/>
  <c r="AJ20" i="83" s="1"/>
  <c r="AN20" i="78"/>
  <c r="AO20" s="1"/>
  <c r="Q21" i="83" s="1"/>
  <c r="EH20" i="78"/>
  <c r="FP21"/>
  <c r="FQ21" s="1"/>
  <c r="AB22" i="83" s="1"/>
  <c r="IR21" i="78"/>
  <c r="LU21"/>
  <c r="IS22"/>
  <c r="IT22" s="1"/>
  <c r="AH23" i="83" s="1"/>
  <c r="KJ23" i="78"/>
  <c r="MG23"/>
  <c r="MH23" s="1"/>
  <c r="AO24" i="83" s="1"/>
  <c r="JZ24" i="78"/>
  <c r="KA24" s="1"/>
  <c r="AK25" i="83" s="1"/>
  <c r="EI26" i="78"/>
  <c r="EJ26" s="1"/>
  <c r="Y27" i="83" s="1"/>
  <c r="BU27" i="78"/>
  <c r="BV27" s="1"/>
  <c r="T28" i="83" s="1"/>
  <c r="GO27" i="78"/>
  <c r="KY27" s="1"/>
  <c r="NQ27" s="1"/>
  <c r="KK28"/>
  <c r="KL28" s="1"/>
  <c r="AL29" i="83" s="1"/>
  <c r="GA29" i="78"/>
  <c r="GB29" s="1"/>
  <c r="AC30" i="83" s="1"/>
  <c r="MQ30" i="78"/>
  <c r="FZ31"/>
  <c r="LU31"/>
  <c r="DL32"/>
  <c r="MQ32"/>
  <c r="MQ33"/>
  <c r="AB35"/>
  <c r="CE38"/>
  <c r="LU38"/>
  <c r="IR39"/>
  <c r="KJ39"/>
  <c r="CE40"/>
  <c r="JD40"/>
  <c r="JE40" s="1"/>
  <c r="AI41" i="83" s="1"/>
  <c r="ET42" i="78"/>
  <c r="EU42" s="1"/>
  <c r="Z43" i="83" s="1"/>
  <c r="ET43" i="78"/>
  <c r="EU43" s="1"/>
  <c r="Z44" i="83" s="1"/>
  <c r="IH43" i="78"/>
  <c r="II43" s="1"/>
  <c r="AG44" i="83" s="1"/>
  <c r="JO43" i="78"/>
  <c r="JP43" s="1"/>
  <c r="AJ44" i="83" s="1"/>
  <c r="LK43" i="78"/>
  <c r="LL43" s="1"/>
  <c r="AM44" i="83" s="1"/>
  <c r="DM44" i="78"/>
  <c r="DN44" s="1"/>
  <c r="W45" i="83" s="1"/>
  <c r="ET45" i="78"/>
  <c r="EU45" s="1"/>
  <c r="Z46" i="83" s="1"/>
  <c r="NC45" i="78"/>
  <c r="ND45" s="1"/>
  <c r="AQ46" i="83" s="1"/>
  <c r="IH47" i="78"/>
  <c r="II47" s="1"/>
  <c r="AG48" i="83" s="1"/>
  <c r="DW48" i="78"/>
  <c r="ES51"/>
  <c r="BJ5"/>
  <c r="BK5" s="1"/>
  <c r="S6" i="83" s="1"/>
  <c r="FE5" i="78"/>
  <c r="FF5" s="1"/>
  <c r="AA6" i="83" s="1"/>
  <c r="BJ6" i="78"/>
  <c r="BK6" s="1"/>
  <c r="S7" i="83" s="1"/>
  <c r="IS6" i="78"/>
  <c r="IT6" s="1"/>
  <c r="AH7" i="83" s="1"/>
  <c r="JO8" i="78"/>
  <c r="JP8" s="1"/>
  <c r="AJ9" i="83" s="1"/>
  <c r="HA10" i="78"/>
  <c r="HB10" s="1"/>
  <c r="AD11" i="83" s="1"/>
  <c r="BT11" i="78"/>
  <c r="HL11"/>
  <c r="HM11" s="1"/>
  <c r="AE12" i="83" s="1"/>
  <c r="DA12" i="78"/>
  <c r="HK13"/>
  <c r="JD14"/>
  <c r="JE14" s="1"/>
  <c r="AI15" i="83" s="1"/>
  <c r="LU14" i="78"/>
  <c r="GN15"/>
  <c r="KX15" s="1"/>
  <c r="NP15" s="1"/>
  <c r="KJ15"/>
  <c r="BU16"/>
  <c r="BV16" s="1"/>
  <c r="T17" i="83" s="1"/>
  <c r="ES16" i="78"/>
  <c r="AX17"/>
  <c r="GZ17"/>
  <c r="AB18"/>
  <c r="BU19"/>
  <c r="BV19" s="1"/>
  <c r="T20" i="83" s="1"/>
  <c r="GA20" i="78"/>
  <c r="GB20" s="1"/>
  <c r="AC21" i="83" s="1"/>
  <c r="JD20" i="78"/>
  <c r="JE20" s="1"/>
  <c r="AI21" i="83" s="1"/>
  <c r="AB22" i="78"/>
  <c r="FD22"/>
  <c r="AY23"/>
  <c r="AZ23" s="1"/>
  <c r="R24" i="83" s="1"/>
  <c r="GN24" i="78"/>
  <c r="KX24" s="1"/>
  <c r="NP24" s="1"/>
  <c r="JO26"/>
  <c r="JP26" s="1"/>
  <c r="AJ27" i="83" s="1"/>
  <c r="IS27" i="78"/>
  <c r="IT27" s="1"/>
  <c r="AH28" i="83" s="1"/>
  <c r="EI28" i="78"/>
  <c r="EJ28" s="1"/>
  <c r="Y29" i="83" s="1"/>
  <c r="LV29" i="78"/>
  <c r="LW29" s="1"/>
  <c r="AN30" i="83" s="1"/>
  <c r="FD33" i="78"/>
  <c r="KJ33"/>
  <c r="JN34"/>
  <c r="LU35"/>
  <c r="HV36"/>
  <c r="BT37"/>
  <c r="HV37"/>
  <c r="JN37"/>
  <c r="MQ37"/>
  <c r="BI38"/>
  <c r="FZ38"/>
  <c r="AX39"/>
  <c r="GN39"/>
  <c r="KX39" s="1"/>
  <c r="NP39" s="1"/>
  <c r="EH39"/>
  <c r="ES40"/>
  <c r="NC40"/>
  <c r="ND40" s="1"/>
  <c r="AQ41" i="83" s="1"/>
  <c r="FE44" i="78"/>
  <c r="FF44" s="1"/>
  <c r="AA45" i="83" s="1"/>
  <c r="HL44" i="78"/>
  <c r="HM44" s="1"/>
  <c r="AE45" i="83" s="1"/>
  <c r="MF44" i="78"/>
  <c r="FP46"/>
  <c r="FQ46" s="1"/>
  <c r="AB47" i="83" s="1"/>
  <c r="GN47" i="78"/>
  <c r="KX47" s="1"/>
  <c r="NP47" s="1"/>
  <c r="DA47"/>
  <c r="AC49"/>
  <c r="AD49" s="1"/>
  <c r="P50" i="83" s="1"/>
  <c r="KJ49" i="78"/>
  <c r="LV33"/>
  <c r="LW33" s="1"/>
  <c r="AN34" i="83" s="1"/>
  <c r="LU33" i="78"/>
  <c r="JD45"/>
  <c r="JE45" s="1"/>
  <c r="AI46" i="83" s="1"/>
  <c r="JC45" i="78"/>
  <c r="GA33"/>
  <c r="GB33" s="1"/>
  <c r="AC34" i="83" s="1"/>
  <c r="FZ33" i="78"/>
  <c r="BT34"/>
  <c r="BU34"/>
  <c r="BV34" s="1"/>
  <c r="T35" i="83" s="1"/>
  <c r="GA35" i="78"/>
  <c r="GB35" s="1"/>
  <c r="AC36" i="83" s="1"/>
  <c r="FZ35" i="78"/>
  <c r="JC30"/>
  <c r="JD30"/>
  <c r="JE30" s="1"/>
  <c r="AI31" i="83" s="1"/>
  <c r="IR31" i="78"/>
  <c r="IS31"/>
  <c r="IT31" s="1"/>
  <c r="AH32" i="83" s="1"/>
  <c r="FD32" i="78"/>
  <c r="FE32"/>
  <c r="FF32" s="1"/>
  <c r="AA33" i="83" s="1"/>
  <c r="LV32" i="78"/>
  <c r="LW32" s="1"/>
  <c r="AN33" i="83" s="1"/>
  <c r="LU32" i="78"/>
  <c r="JN33"/>
  <c r="JO33"/>
  <c r="JP33" s="1"/>
  <c r="AJ34" i="83" s="1"/>
  <c r="KK38" i="78"/>
  <c r="KL38" s="1"/>
  <c r="AL39" i="83" s="1"/>
  <c r="KJ38" i="78"/>
  <c r="MF38"/>
  <c r="MG38"/>
  <c r="MH38" s="1"/>
  <c r="AO39" i="83" s="1"/>
  <c r="ET39" i="78"/>
  <c r="EU39" s="1"/>
  <c r="Z40" i="83" s="1"/>
  <c r="ES39" i="78"/>
  <c r="LJ40"/>
  <c r="LK40"/>
  <c r="LL40" s="1"/>
  <c r="AM41" i="83" s="1"/>
  <c r="JZ46" i="78"/>
  <c r="KA46" s="1"/>
  <c r="AK47" i="83" s="1"/>
  <c r="JY46" i="78"/>
  <c r="LK48"/>
  <c r="LL48" s="1"/>
  <c r="AM49" i="83" s="1"/>
  <c r="LJ48" i="78"/>
  <c r="FZ49"/>
  <c r="GA49"/>
  <c r="GB49" s="1"/>
  <c r="AC50" i="83" s="1"/>
  <c r="IH51" i="78"/>
  <c r="II51" s="1"/>
  <c r="AG52" i="83" s="1"/>
  <c r="IG51" i="78"/>
  <c r="GO11"/>
  <c r="KY11" s="1"/>
  <c r="NQ11" s="1"/>
  <c r="DX11"/>
  <c r="DY11" s="1"/>
  <c r="X12" i="83" s="1"/>
  <c r="GO13" i="78"/>
  <c r="KY13" s="1"/>
  <c r="NQ13" s="1"/>
  <c r="GO16"/>
  <c r="KY16" s="1"/>
  <c r="NQ16" s="1"/>
  <c r="GN17"/>
  <c r="KX17" s="1"/>
  <c r="NP17" s="1"/>
  <c r="GN22"/>
  <c r="KX22" s="1"/>
  <c r="NP22" s="1"/>
  <c r="HV31"/>
  <c r="EH32"/>
  <c r="JN35"/>
  <c r="AB36"/>
  <c r="GO37"/>
  <c r="KY37" s="1"/>
  <c r="NQ37" s="1"/>
  <c r="FO38"/>
  <c r="JZ41"/>
  <c r="KA41" s="1"/>
  <c r="AK42" i="83" s="1"/>
  <c r="EI44" i="78"/>
  <c r="EJ44" s="1"/>
  <c r="Y45" i="83" s="1"/>
  <c r="JD48" i="78"/>
  <c r="JE48" s="1"/>
  <c r="AI49" i="83" s="1"/>
  <c r="HK51" i="78"/>
  <c r="JO36"/>
  <c r="JP36" s="1"/>
  <c r="AJ37" i="83" s="1"/>
  <c r="JN36" i="78"/>
  <c r="JY38"/>
  <c r="JZ38"/>
  <c r="KA38" s="1"/>
  <c r="AK39" i="83" s="1"/>
  <c r="FO41" i="78"/>
  <c r="FP41"/>
  <c r="FQ41" s="1"/>
  <c r="AB42" i="83" s="1"/>
  <c r="EI31" i="78"/>
  <c r="EJ31" s="1"/>
  <c r="Y32" i="83" s="1"/>
  <c r="EH31" i="78"/>
  <c r="HK37"/>
  <c r="HL37"/>
  <c r="HM37" s="1"/>
  <c r="AE38" i="83" s="1"/>
  <c r="EI38" i="78"/>
  <c r="EJ38" s="1"/>
  <c r="Y39" i="83" s="1"/>
  <c r="EH38" i="78"/>
  <c r="DB39"/>
  <c r="DC39" s="1"/>
  <c r="V40" i="83" s="1"/>
  <c r="DA39" i="78"/>
  <c r="JN40"/>
  <c r="JO40"/>
  <c r="JP40" s="1"/>
  <c r="AJ41" i="83" s="1"/>
  <c r="IR41" i="78"/>
  <c r="IS41"/>
  <c r="IT41" s="1"/>
  <c r="AH42" i="83" s="1"/>
  <c r="MF43" i="78"/>
  <c r="MG43"/>
  <c r="MH43" s="1"/>
  <c r="AO44" i="83" s="1"/>
  <c r="BI46" i="78"/>
  <c r="BJ46"/>
  <c r="BK46" s="1"/>
  <c r="S47" i="83" s="1"/>
  <c r="DB51" i="78"/>
  <c r="DC51" s="1"/>
  <c r="V52" i="83" s="1"/>
  <c r="DA51" i="78"/>
  <c r="AX31"/>
  <c r="AY31"/>
  <c r="AZ31" s="1"/>
  <c r="R32" i="83" s="1"/>
  <c r="BT33" i="78"/>
  <c r="BU33"/>
  <c r="BV33" s="1"/>
  <c r="T34" i="83" s="1"/>
  <c r="GA34" i="78"/>
  <c r="GB34" s="1"/>
  <c r="AC35" i="83" s="1"/>
  <c r="FZ34" i="78"/>
  <c r="GA36"/>
  <c r="GB36" s="1"/>
  <c r="AC37" i="83" s="1"/>
  <c r="FZ36" i="78"/>
  <c r="MG39"/>
  <c r="MH39" s="1"/>
  <c r="AO40" i="83" s="1"/>
  <c r="MF39" i="78"/>
  <c r="AN45"/>
  <c r="AO45" s="1"/>
  <c r="Q46" i="83" s="1"/>
  <c r="AM45" i="78"/>
  <c r="CE47"/>
  <c r="CF47"/>
  <c r="CG47" s="1"/>
  <c r="U48" i="83" s="1"/>
  <c r="MG51" i="78"/>
  <c r="MH51" s="1"/>
  <c r="AO52" i="83" s="1"/>
  <c r="MF51" i="78"/>
  <c r="AY2"/>
  <c r="AZ2" s="1"/>
  <c r="GO2"/>
  <c r="KY2" s="1"/>
  <c r="NQ2" s="1"/>
  <c r="GN3"/>
  <c r="KX3" s="1"/>
  <c r="NP3" s="1"/>
  <c r="JD4"/>
  <c r="JE4" s="1"/>
  <c r="AI5" i="83" s="1"/>
  <c r="CF5" i="78"/>
  <c r="CG5" s="1"/>
  <c r="U6" i="83" s="1"/>
  <c r="EI5" i="78"/>
  <c r="EJ5" s="1"/>
  <c r="Y6" i="83" s="1"/>
  <c r="KK5" i="78"/>
  <c r="KL5" s="1"/>
  <c r="AL6" i="83" s="1"/>
  <c r="GO6" i="78"/>
  <c r="KY6" s="1"/>
  <c r="NQ6" s="1"/>
  <c r="LV8"/>
  <c r="LW8" s="1"/>
  <c r="AN9" i="83" s="1"/>
  <c r="EI10" i="78"/>
  <c r="EJ10" s="1"/>
  <c r="Y11" i="83" s="1"/>
  <c r="JC11" i="78"/>
  <c r="GN13"/>
  <c r="KX13" s="1"/>
  <c r="NP13" s="1"/>
  <c r="DA13"/>
  <c r="BT14"/>
  <c r="DL15"/>
  <c r="IR15"/>
  <c r="GN16"/>
  <c r="KX16" s="1"/>
  <c r="NP16" s="1"/>
  <c r="EH16"/>
  <c r="HV16"/>
  <c r="FZ17"/>
  <c r="LU17"/>
  <c r="BT18"/>
  <c r="LV18"/>
  <c r="LW18" s="1"/>
  <c r="AN19" i="83" s="1"/>
  <c r="HW19" i="78"/>
  <c r="HX19" s="1"/>
  <c r="AF20" i="83" s="1"/>
  <c r="AC20" i="78"/>
  <c r="AD20" s="1"/>
  <c r="P21" i="83" s="1"/>
  <c r="LV20" i="78"/>
  <c r="LW20" s="1"/>
  <c r="AN21" i="83" s="1"/>
  <c r="FE21" i="78"/>
  <c r="FF21" s="1"/>
  <c r="AA22" i="83" s="1"/>
  <c r="JN21" i="78"/>
  <c r="AX22"/>
  <c r="GZ23"/>
  <c r="IS23"/>
  <c r="IT23" s="1"/>
  <c r="AH24" i="83" s="1"/>
  <c r="LK24" i="78"/>
  <c r="LL24" s="1"/>
  <c r="AM25" i="83" s="1"/>
  <c r="BU26" i="78"/>
  <c r="BV26" s="1"/>
  <c r="T27" i="83" s="1"/>
  <c r="GA27" i="78"/>
  <c r="GB27" s="1"/>
  <c r="AC28" i="83" s="1"/>
  <c r="IS28" i="78"/>
  <c r="IT28" s="1"/>
  <c r="AH29" i="83" s="1"/>
  <c r="AB31" i="78"/>
  <c r="FD34"/>
  <c r="MF37"/>
  <c r="AM39"/>
  <c r="FZ39"/>
  <c r="LJ39"/>
  <c r="NB44"/>
  <c r="AN47"/>
  <c r="AO47" s="1"/>
  <c r="Q48" i="83" s="1"/>
  <c r="JN49" i="78"/>
  <c r="LJ51"/>
  <c r="GO34"/>
  <c r="KY34" s="1"/>
  <c r="NQ34" s="1"/>
  <c r="CL51"/>
  <c r="GO51"/>
  <c r="KY51" s="1"/>
  <c r="NQ51" s="1"/>
  <c r="CQ38"/>
  <c r="GO50"/>
  <c r="KY50" s="1"/>
  <c r="NQ50" s="1"/>
  <c r="CE4"/>
  <c r="CF4"/>
  <c r="CG4" s="1"/>
  <c r="U5" i="83" s="1"/>
  <c r="JN5" i="78"/>
  <c r="JO5"/>
  <c r="JP5" s="1"/>
  <c r="AJ6" i="83" s="1"/>
  <c r="FZ7" i="78"/>
  <c r="GA7"/>
  <c r="GB7" s="1"/>
  <c r="AC8" i="83" s="1"/>
  <c r="DL9" i="78"/>
  <c r="DM9"/>
  <c r="DN9" s="1"/>
  <c r="W10" i="83" s="1"/>
  <c r="IG13" i="78"/>
  <c r="IH13"/>
  <c r="II13" s="1"/>
  <c r="AG14" i="83" s="1"/>
  <c r="FO14" i="78"/>
  <c r="FP14"/>
  <c r="FQ14" s="1"/>
  <c r="AB15" i="83" s="1"/>
  <c r="AX16" i="78"/>
  <c r="AY16"/>
  <c r="AZ16" s="1"/>
  <c r="R17" i="83" s="1"/>
  <c r="IR16" i="78"/>
  <c r="IS16"/>
  <c r="IT16" s="1"/>
  <c r="AH17" i="83" s="1"/>
  <c r="BU17" i="78"/>
  <c r="BV17" s="1"/>
  <c r="T18" i="83" s="1"/>
  <c r="BT17" i="78"/>
  <c r="JO17"/>
  <c r="JP17" s="1"/>
  <c r="AJ18" i="83" s="1"/>
  <c r="JN17" i="78"/>
  <c r="GA18"/>
  <c r="GB18" s="1"/>
  <c r="AC19" i="83" s="1"/>
  <c r="FZ18" i="78"/>
  <c r="IG21"/>
  <c r="IH21"/>
  <c r="II21" s="1"/>
  <c r="AG22" i="83" s="1"/>
  <c r="BI24" i="78"/>
  <c r="BJ24"/>
  <c r="BK24" s="1"/>
  <c r="S25" i="83" s="1"/>
  <c r="BT29" i="78"/>
  <c r="BU29"/>
  <c r="BV29" s="1"/>
  <c r="T30" i="83" s="1"/>
  <c r="BU31" i="78"/>
  <c r="BV31" s="1"/>
  <c r="T32" i="83" s="1"/>
  <c r="BT31" i="78"/>
  <c r="JO31"/>
  <c r="JP31" s="1"/>
  <c r="AJ32" i="83" s="1"/>
  <c r="JN31" i="78"/>
  <c r="GA32"/>
  <c r="GB32" s="1"/>
  <c r="AC33" i="83" s="1"/>
  <c r="FZ32" i="78"/>
  <c r="ES50"/>
  <c r="ET50"/>
  <c r="EU50" s="1"/>
  <c r="Z51" i="83" s="1"/>
  <c r="BJ4" i="78"/>
  <c r="BK4" s="1"/>
  <c r="S5" i="83" s="1"/>
  <c r="KK6" i="78"/>
  <c r="KL6" s="1"/>
  <c r="AL7" i="83" s="1"/>
  <c r="EI7" i="78"/>
  <c r="EJ7" s="1"/>
  <c r="Y8" i="83" s="1"/>
  <c r="CQ8" i="78"/>
  <c r="HW8"/>
  <c r="HX8" s="1"/>
  <c r="AF9" i="83" s="1"/>
  <c r="AY9" i="78"/>
  <c r="AZ9" s="1"/>
  <c r="R10" i="83" s="1"/>
  <c r="GA10" i="78"/>
  <c r="GB10" s="1"/>
  <c r="AC11" i="83" s="1"/>
  <c r="MQ10" i="78"/>
  <c r="GN11"/>
  <c r="KX11" s="1"/>
  <c r="NP11" s="1"/>
  <c r="IG11"/>
  <c r="NB11"/>
  <c r="IH12"/>
  <c r="II12" s="1"/>
  <c r="AG13" i="83" s="1"/>
  <c r="GG14" i="78"/>
  <c r="MQ4"/>
  <c r="MR4"/>
  <c r="MS4" s="1"/>
  <c r="AP5" i="83" s="1"/>
  <c r="LU5" i="78"/>
  <c r="LV5"/>
  <c r="LW5" s="1"/>
  <c r="AN6" i="83" s="1"/>
  <c r="LU7" i="78"/>
  <c r="LV7"/>
  <c r="LW7" s="1"/>
  <c r="AN8" i="83" s="1"/>
  <c r="KJ9" i="78"/>
  <c r="KK9"/>
  <c r="KL9" s="1"/>
  <c r="AL10" i="83" s="1"/>
  <c r="CE11" i="78"/>
  <c r="CF11"/>
  <c r="CG11" s="1"/>
  <c r="U12" i="83" s="1"/>
  <c r="LV13" i="78"/>
  <c r="LW13" s="1"/>
  <c r="AN14" i="83" s="1"/>
  <c r="LU13" i="78"/>
  <c r="JO14"/>
  <c r="JP14" s="1"/>
  <c r="AJ15" i="83" s="1"/>
  <c r="JN14" i="78"/>
  <c r="BU15"/>
  <c r="BV15" s="1"/>
  <c r="T16" i="83" s="1"/>
  <c r="BT15" i="78"/>
  <c r="MQ15"/>
  <c r="MR15"/>
  <c r="MS15" s="1"/>
  <c r="AP16" i="83" s="1"/>
  <c r="FD17" i="78"/>
  <c r="FE17"/>
  <c r="FF17" s="1"/>
  <c r="AA18" i="83" s="1"/>
  <c r="AX18" i="78"/>
  <c r="AY18"/>
  <c r="AZ18" s="1"/>
  <c r="R19" i="83" s="1"/>
  <c r="IS20" i="78"/>
  <c r="IT20" s="1"/>
  <c r="AH21" i="83" s="1"/>
  <c r="IR20" i="78"/>
  <c r="KJ22"/>
  <c r="KK22"/>
  <c r="KL22" s="1"/>
  <c r="AL23" i="83" s="1"/>
  <c r="FZ23" i="78"/>
  <c r="GA23"/>
  <c r="GB23" s="1"/>
  <c r="AC24" i="83" s="1"/>
  <c r="HV24" i="78"/>
  <c r="HW24"/>
  <c r="HX24" s="1"/>
  <c r="AF25" i="83" s="1"/>
  <c r="MQ27" i="78"/>
  <c r="MR27"/>
  <c r="MS27" s="1"/>
  <c r="AP28" i="83" s="1"/>
  <c r="IR29" i="78"/>
  <c r="IS29"/>
  <c r="IT29" s="1"/>
  <c r="AH30" i="83" s="1"/>
  <c r="FD31" i="78"/>
  <c r="FE31"/>
  <c r="FF31" s="1"/>
  <c r="AA32" i="83" s="1"/>
  <c r="AX32" i="78"/>
  <c r="AY32"/>
  <c r="AZ32" s="1"/>
  <c r="R33" i="83" s="1"/>
  <c r="IR32" i="78"/>
  <c r="IS32"/>
  <c r="IT32" s="1"/>
  <c r="AH33" i="83" s="1"/>
  <c r="LV36" i="78"/>
  <c r="LW36" s="1"/>
  <c r="AN37" i="83" s="1"/>
  <c r="LU36" i="78"/>
  <c r="AN4"/>
  <c r="AO4" s="1"/>
  <c r="Q5" i="83" s="1"/>
  <c r="LV4" i="78"/>
  <c r="LW4" s="1"/>
  <c r="AN5" i="83" s="1"/>
  <c r="HW5" i="78"/>
  <c r="HX5" s="1"/>
  <c r="AF6" i="83" s="1"/>
  <c r="BU7" i="78"/>
  <c r="BV7" s="1"/>
  <c r="T8" i="83" s="1"/>
  <c r="IS9" i="78"/>
  <c r="IT9" s="1"/>
  <c r="AH10" i="83" s="1"/>
  <c r="ET11" i="78"/>
  <c r="EU11" s="1"/>
  <c r="Z12" i="83" s="1"/>
  <c r="AN12" i="78"/>
  <c r="AO12" s="1"/>
  <c r="Q13" i="83" s="1"/>
  <c r="FD12" i="78"/>
  <c r="KV12"/>
  <c r="IR12"/>
  <c r="JY12"/>
  <c r="LU12"/>
  <c r="NC12"/>
  <c r="ND12" s="1"/>
  <c r="AQ13" i="83" s="1"/>
  <c r="AX13" i="78"/>
  <c r="FZ14"/>
  <c r="IG14"/>
  <c r="AM5"/>
  <c r="AN5"/>
  <c r="AO5" s="1"/>
  <c r="Q6" i="83" s="1"/>
  <c r="GZ6" i="78"/>
  <c r="HA6"/>
  <c r="HB6" s="1"/>
  <c r="AD7" i="83" s="1"/>
  <c r="FD8" i="78"/>
  <c r="FE8"/>
  <c r="FF8" s="1"/>
  <c r="AA9" i="83" s="1"/>
  <c r="BT10" i="78"/>
  <c r="BU10"/>
  <c r="BV10" s="1"/>
  <c r="T11" i="83" s="1"/>
  <c r="CE12" i="78"/>
  <c r="CF12"/>
  <c r="CG12" s="1"/>
  <c r="U13" i="83" s="1"/>
  <c r="CE13" i="78"/>
  <c r="CF13"/>
  <c r="CG13" s="1"/>
  <c r="U14" i="83" s="1"/>
  <c r="KK13" i="78"/>
  <c r="KL13" s="1"/>
  <c r="AL14" i="83" s="1"/>
  <c r="KJ13" i="78"/>
  <c r="NC13"/>
  <c r="ND13" s="1"/>
  <c r="AQ14" i="83" s="1"/>
  <c r="NB13" i="78"/>
  <c r="EH19"/>
  <c r="EI19"/>
  <c r="EJ19" s="1"/>
  <c r="Y20" i="83" s="1"/>
  <c r="AC21" i="78"/>
  <c r="AD21" s="1"/>
  <c r="P22" i="83" s="1"/>
  <c r="AB21" i="78"/>
  <c r="DM22"/>
  <c r="DN22" s="1"/>
  <c r="W23" i="83" s="1"/>
  <c r="DL22" i="78"/>
  <c r="DL23"/>
  <c r="DM23"/>
  <c r="DN23" s="1"/>
  <c r="W24" i="83" s="1"/>
  <c r="HV26" i="78"/>
  <c r="HW26"/>
  <c r="HX26" s="1"/>
  <c r="AF27" i="83" s="1"/>
  <c r="FZ28" i="78"/>
  <c r="GA28"/>
  <c r="GB28" s="1"/>
  <c r="AC29" i="83" s="1"/>
  <c r="AY33" i="78"/>
  <c r="AZ33" s="1"/>
  <c r="R34" i="83" s="1"/>
  <c r="AX33" i="78"/>
  <c r="IS33"/>
  <c r="IT33" s="1"/>
  <c r="AH34" i="83" s="1"/>
  <c r="IR33" i="78"/>
  <c r="AY34"/>
  <c r="AZ34" s="1"/>
  <c r="R35" i="83" s="1"/>
  <c r="AX34" i="78"/>
  <c r="IR36"/>
  <c r="IS36"/>
  <c r="IT36" s="1"/>
  <c r="AH37" i="83" s="1"/>
  <c r="BU2" i="78"/>
  <c r="BV2" s="1"/>
  <c r="JZ4"/>
  <c r="KA4" s="1"/>
  <c r="AK5" i="83" s="1"/>
  <c r="CF6" i="78"/>
  <c r="CG6" s="1"/>
  <c r="U7" i="83" s="1"/>
  <c r="GA6" i="78"/>
  <c r="GB6" s="1"/>
  <c r="AC7" i="83" s="1"/>
  <c r="JO7" i="78"/>
  <c r="JP7" s="1"/>
  <c r="AJ8" i="83" s="1"/>
  <c r="DM8" i="78"/>
  <c r="DN8" s="1"/>
  <c r="W9" i="83" s="1"/>
  <c r="HA9" i="78"/>
  <c r="HB9" s="1"/>
  <c r="AD10" i="83" s="1"/>
  <c r="AB11" i="78"/>
  <c r="BI11"/>
  <c r="KJ12"/>
  <c r="JD13"/>
  <c r="JE13" s="1"/>
  <c r="AI14" i="83" s="1"/>
  <c r="MF13" i="78"/>
  <c r="AB15"/>
  <c r="FZ5"/>
  <c r="GA5"/>
  <c r="GB5" s="1"/>
  <c r="AC6" i="83" s="1"/>
  <c r="MQ6" i="78"/>
  <c r="MR6"/>
  <c r="MS6" s="1"/>
  <c r="AP7" i="83" s="1"/>
  <c r="IR10" i="78"/>
  <c r="IS10"/>
  <c r="IT10" s="1"/>
  <c r="AH11" i="83" s="1"/>
  <c r="DM12" i="78"/>
  <c r="DN12" s="1"/>
  <c r="W13" i="83" s="1"/>
  <c r="DL12" i="78"/>
  <c r="AY14"/>
  <c r="AZ14" s="1"/>
  <c r="R15" i="83" s="1"/>
  <c r="AX14" i="78"/>
  <c r="JY14"/>
  <c r="JZ14"/>
  <c r="KA14" s="1"/>
  <c r="AK15" i="83" s="1"/>
  <c r="FD16" i="78"/>
  <c r="FE16"/>
  <c r="FF16" s="1"/>
  <c r="AA17" i="83" s="1"/>
  <c r="LV16" i="78"/>
  <c r="LW16" s="1"/>
  <c r="AN17" i="83" s="1"/>
  <c r="LU16" i="78"/>
  <c r="GA21"/>
  <c r="GB21" s="1"/>
  <c r="AC22" i="83" s="1"/>
  <c r="FZ21" i="78"/>
  <c r="MQ21"/>
  <c r="MR21"/>
  <c r="MS21" s="1"/>
  <c r="AP22" i="83" s="1"/>
  <c r="FZ22" i="78"/>
  <c r="GA22"/>
  <c r="GB22" s="1"/>
  <c r="AC23" i="83" s="1"/>
  <c r="NB24" i="78"/>
  <c r="NC24"/>
  <c r="ND24" s="1"/>
  <c r="AQ25" i="83" s="1"/>
  <c r="LV30" i="78"/>
  <c r="LW30" s="1"/>
  <c r="AN31" i="83" s="1"/>
  <c r="LU30" i="78"/>
  <c r="EH33"/>
  <c r="EI33"/>
  <c r="EJ33" s="1"/>
  <c r="Y34" i="83" s="1"/>
  <c r="EH34" i="78"/>
  <c r="EI34"/>
  <c r="EJ34" s="1"/>
  <c r="Y35" i="83" s="1"/>
  <c r="DB37" i="78"/>
  <c r="DC37" s="1"/>
  <c r="V38" i="83" s="1"/>
  <c r="DA37" i="78"/>
  <c r="LU41"/>
  <c r="LV41"/>
  <c r="LW41" s="1"/>
  <c r="AN42" i="83" s="1"/>
  <c r="FD43" i="78"/>
  <c r="FE43"/>
  <c r="FF43" s="1"/>
  <c r="AA44" i="83" s="1"/>
  <c r="NB43" i="78"/>
  <c r="NC43"/>
  <c r="ND43" s="1"/>
  <c r="AQ44" i="83" s="1"/>
  <c r="CF45" i="78"/>
  <c r="CG45" s="1"/>
  <c r="U46" i="83" s="1"/>
  <c r="CE45" i="78"/>
  <c r="FP37"/>
  <c r="FQ37" s="1"/>
  <c r="AB38" i="83" s="1"/>
  <c r="FO37" i="78"/>
  <c r="IS38"/>
  <c r="IT38" s="1"/>
  <c r="AH39" i="83" s="1"/>
  <c r="IR38" i="78"/>
  <c r="KJ43"/>
  <c r="KK43"/>
  <c r="KL43" s="1"/>
  <c r="AL44" i="83" s="1"/>
  <c r="HV44" i="78"/>
  <c r="HW44"/>
  <c r="HX44" s="1"/>
  <c r="AF45" i="83" s="1"/>
  <c r="IG45" i="78"/>
  <c r="IH45"/>
  <c r="II45" s="1"/>
  <c r="AG46" i="83" s="1"/>
  <c r="JC46" i="78"/>
  <c r="JD46"/>
  <c r="JE46" s="1"/>
  <c r="AI47" i="83" s="1"/>
  <c r="JY47" i="78"/>
  <c r="JZ47"/>
  <c r="KA47" s="1"/>
  <c r="AK48" i="83" s="1"/>
  <c r="FD49" i="78"/>
  <c r="FE49"/>
  <c r="FF49" s="1"/>
  <c r="AA50" i="83" s="1"/>
  <c r="FP51" i="78"/>
  <c r="FQ51" s="1"/>
  <c r="AB52" i="83" s="1"/>
  <c r="FO51" i="78"/>
  <c r="GN19"/>
  <c r="KX19" s="1"/>
  <c r="NP19" s="1"/>
  <c r="CL23"/>
  <c r="ES38"/>
  <c r="ET38"/>
  <c r="EU38" s="1"/>
  <c r="Z39" i="83" s="1"/>
  <c r="LK38" i="78"/>
  <c r="LL38" s="1"/>
  <c r="AM39" i="83" s="1"/>
  <c r="LJ38" i="78"/>
  <c r="IG39"/>
  <c r="IH39"/>
  <c r="II39" s="1"/>
  <c r="AG40" i="83" s="1"/>
  <c r="AN40" i="78"/>
  <c r="AO40" s="1"/>
  <c r="Q41" i="83" s="1"/>
  <c r="AM40" i="78"/>
  <c r="HV40"/>
  <c r="HW40"/>
  <c r="HX40" s="1"/>
  <c r="AF41" i="83" s="1"/>
  <c r="EH42" i="78"/>
  <c r="EI42"/>
  <c r="EJ42" s="1"/>
  <c r="Y43" i="83" s="1"/>
  <c r="JC44" i="78"/>
  <c r="JD44"/>
  <c r="JE44" s="1"/>
  <c r="AI45" i="83" s="1"/>
  <c r="MF45" i="78"/>
  <c r="MG45"/>
  <c r="MH45" s="1"/>
  <c r="AO46" i="83" s="1"/>
  <c r="NB46" i="78"/>
  <c r="NC46"/>
  <c r="ND46" s="1"/>
  <c r="AQ47" i="83" s="1"/>
  <c r="AM48" i="78"/>
  <c r="AN48"/>
  <c r="AO48" s="1"/>
  <c r="Q49" i="83" s="1"/>
  <c r="IS49" i="78"/>
  <c r="IT49" s="1"/>
  <c r="AH50" i="83" s="1"/>
  <c r="IR49" i="78"/>
  <c r="JZ51"/>
  <c r="KA51" s="1"/>
  <c r="AK52" i="83" s="1"/>
  <c r="JY51" i="78"/>
  <c r="GN18"/>
  <c r="KX18" s="1"/>
  <c r="NP18" s="1"/>
  <c r="CQ21"/>
  <c r="GO26"/>
  <c r="KY26" s="1"/>
  <c r="NQ26" s="1"/>
  <c r="GN30"/>
  <c r="KX30" s="1"/>
  <c r="NP30" s="1"/>
  <c r="GN33"/>
  <c r="KX33" s="1"/>
  <c r="NP33" s="1"/>
  <c r="GN34"/>
  <c r="KX34" s="1"/>
  <c r="NP34" s="1"/>
  <c r="AC37"/>
  <c r="AD37" s="1"/>
  <c r="P38" i="83" s="1"/>
  <c r="AB37" i="78"/>
  <c r="NC37"/>
  <c r="ND37" s="1"/>
  <c r="AQ38" i="83" s="1"/>
  <c r="NB37" i="78"/>
  <c r="IG38"/>
  <c r="IH38"/>
  <c r="II38" s="1"/>
  <c r="AG39" i="83" s="1"/>
  <c r="DA40" i="78"/>
  <c r="DB40"/>
  <c r="DC40" s="1"/>
  <c r="V41" i="83" s="1"/>
  <c r="FD41" i="78"/>
  <c r="FE41"/>
  <c r="FF41" s="1"/>
  <c r="AA42" i="83" s="1"/>
  <c r="HK42" i="78"/>
  <c r="HL42"/>
  <c r="HM42" s="1"/>
  <c r="AE43" i="83" s="1"/>
  <c r="LU43" i="78"/>
  <c r="LV43"/>
  <c r="LW43" s="1"/>
  <c r="AN44" i="83" s="1"/>
  <c r="DW46" i="78"/>
  <c r="DX46"/>
  <c r="DY46" s="1"/>
  <c r="X47" i="83" s="1"/>
  <c r="ES47" i="78"/>
  <c r="ET47"/>
  <c r="EU47" s="1"/>
  <c r="Z48" i="83" s="1"/>
  <c r="FO48" i="78"/>
  <c r="FP48"/>
  <c r="FQ48" s="1"/>
  <c r="AB49" i="83" s="1"/>
  <c r="NC51" i="78"/>
  <c r="ND51" s="1"/>
  <c r="AQ52" i="83" s="1"/>
  <c r="NB51" i="78"/>
  <c r="GN6"/>
  <c r="KX6" s="1"/>
  <c r="NP6" s="1"/>
  <c r="GO15"/>
  <c r="KY15" s="1"/>
  <c r="NQ15" s="1"/>
  <c r="GO17"/>
  <c r="KY17" s="1"/>
  <c r="NQ17" s="1"/>
  <c r="GN20"/>
  <c r="KX20" s="1"/>
  <c r="NP20" s="1"/>
  <c r="GO31"/>
  <c r="KY31" s="1"/>
  <c r="NQ31" s="1"/>
  <c r="GO36"/>
  <c r="KY36" s="1"/>
  <c r="NQ36" s="1"/>
  <c r="GN38"/>
  <c r="KX38" s="1"/>
  <c r="NP38" s="1"/>
  <c r="GO41"/>
  <c r="KY41" s="1"/>
  <c r="NQ41" s="1"/>
  <c r="GO49"/>
  <c r="KY49" s="1"/>
  <c r="NQ49" s="1"/>
  <c r="GN41"/>
  <c r="KX41" s="1"/>
  <c r="NP41" s="1"/>
  <c r="GO43"/>
  <c r="KY43" s="1"/>
  <c r="NQ43" s="1"/>
  <c r="GN45"/>
  <c r="KX45" s="1"/>
  <c r="NP45" s="1"/>
  <c r="GO46"/>
  <c r="KY46" s="1"/>
  <c r="NQ46" s="1"/>
  <c r="GN37"/>
  <c r="KX37" s="1"/>
  <c r="NP37" s="1"/>
  <c r="GO47"/>
  <c r="KY47" s="1"/>
  <c r="NQ47" s="1"/>
  <c r="DW37"/>
  <c r="DX37"/>
  <c r="DY37" s="1"/>
  <c r="X38" i="83" s="1"/>
  <c r="LJ37" i="78"/>
  <c r="LK37"/>
  <c r="LL37" s="1"/>
  <c r="AM38" i="83" s="1"/>
  <c r="BI39" i="78"/>
  <c r="BJ39"/>
  <c r="BK39" s="1"/>
  <c r="S40" i="83" s="1"/>
  <c r="FO39" i="78"/>
  <c r="FP39"/>
  <c r="FQ39" s="1"/>
  <c r="AB40" i="83" s="1"/>
  <c r="MQ40" i="78"/>
  <c r="MR40"/>
  <c r="MS40" s="1"/>
  <c r="AP41" i="83" s="1"/>
  <c r="IG41" i="78"/>
  <c r="IH41"/>
  <c r="II41" s="1"/>
  <c r="AG42" i="83" s="1"/>
  <c r="JC42" i="78"/>
  <c r="JD42"/>
  <c r="JE42" s="1"/>
  <c r="AI43" i="83" s="1"/>
  <c r="HK43" i="78"/>
  <c r="HL43"/>
  <c r="HM43" s="1"/>
  <c r="AE44" i="83" s="1"/>
  <c r="DW44" i="78"/>
  <c r="DX44"/>
  <c r="DY44" s="1"/>
  <c r="X45" i="83" s="1"/>
  <c r="JZ44" i="78"/>
  <c r="KA44" s="1"/>
  <c r="AK45" i="83" s="1"/>
  <c r="JY44" i="78"/>
  <c r="DW45"/>
  <c r="DX45"/>
  <c r="DY45" s="1"/>
  <c r="X46" i="83" s="1"/>
  <c r="KV14" i="78"/>
  <c r="GL15"/>
  <c r="CL25"/>
  <c r="KJ29"/>
  <c r="KK29"/>
  <c r="KL29" s="1"/>
  <c r="AL30" i="83" s="1"/>
  <c r="GN2" i="78"/>
  <c r="KX2" s="1"/>
  <c r="NP2" s="1"/>
  <c r="AN2"/>
  <c r="AO2" s="1"/>
  <c r="CF2"/>
  <c r="CG2" s="1"/>
  <c r="AY4"/>
  <c r="AZ4" s="1"/>
  <c r="R5" i="83" s="1"/>
  <c r="GN4" i="78"/>
  <c r="KX4" s="1"/>
  <c r="NP4" s="1"/>
  <c r="IS4"/>
  <c r="IT4" s="1"/>
  <c r="AH5" i="83" s="1"/>
  <c r="KK4" i="78"/>
  <c r="KL4" s="1"/>
  <c r="AL5" i="83" s="1"/>
  <c r="MG4" i="78"/>
  <c r="MH4" s="1"/>
  <c r="AO5" i="83" s="1"/>
  <c r="AY5" i="78"/>
  <c r="AZ5" s="1"/>
  <c r="R6" i="83" s="1"/>
  <c r="DX5" i="78"/>
  <c r="DY5" s="1"/>
  <c r="X6" i="83" s="1"/>
  <c r="FP5" i="78"/>
  <c r="FQ5" s="1"/>
  <c r="AB6" i="83" s="1"/>
  <c r="GN5" i="78"/>
  <c r="KX5" s="1"/>
  <c r="NP5" s="1"/>
  <c r="HL5"/>
  <c r="HM5" s="1"/>
  <c r="AE6" i="83" s="1"/>
  <c r="JD5" i="78"/>
  <c r="JE5" s="1"/>
  <c r="AI6" i="83" s="1"/>
  <c r="LK5" i="78"/>
  <c r="LL5" s="1"/>
  <c r="AM6" i="83" s="1"/>
  <c r="NC5" i="78"/>
  <c r="ND5" s="1"/>
  <c r="AQ6" i="83" s="1"/>
  <c r="BU6" i="78"/>
  <c r="BV6" s="1"/>
  <c r="T7" i="83" s="1"/>
  <c r="FE6" i="78"/>
  <c r="FF6" s="1"/>
  <c r="AA7" i="83" s="1"/>
  <c r="HW6" i="78"/>
  <c r="HX6" s="1"/>
  <c r="AF7" i="83" s="1"/>
  <c r="DM7" i="78"/>
  <c r="DN7" s="1"/>
  <c r="W8" i="83" s="1"/>
  <c r="GN7" i="78"/>
  <c r="KX7" s="1"/>
  <c r="NP7" s="1"/>
  <c r="HA7"/>
  <c r="HB7" s="1"/>
  <c r="AD8" i="83" s="1"/>
  <c r="KK7" i="78"/>
  <c r="KL7" s="1"/>
  <c r="AL8" i="83" s="1"/>
  <c r="MR7" i="78"/>
  <c r="MS7" s="1"/>
  <c r="AP8" i="83" s="1"/>
  <c r="BU8" i="78"/>
  <c r="BV8" s="1"/>
  <c r="T9" i="83" s="1"/>
  <c r="GA8" i="78"/>
  <c r="GB8" s="1"/>
  <c r="AC9" i="83" s="1"/>
  <c r="IS8" i="78"/>
  <c r="IT8" s="1"/>
  <c r="AH9" i="83" s="1"/>
  <c r="EI9" i="78"/>
  <c r="EJ9" s="1"/>
  <c r="Y10" i="83" s="1"/>
  <c r="GO9" i="78"/>
  <c r="KY9" s="1"/>
  <c r="NQ9" s="1"/>
  <c r="HW9"/>
  <c r="HX9" s="1"/>
  <c r="AF10" i="83" s="1"/>
  <c r="CQ10" i="78"/>
  <c r="DM10"/>
  <c r="DN10" s="1"/>
  <c r="W11" i="83" s="1"/>
  <c r="GN10" i="78"/>
  <c r="KX10" s="1"/>
  <c r="NP10" s="1"/>
  <c r="JO10"/>
  <c r="JP10" s="1"/>
  <c r="AJ11" i="83" s="1"/>
  <c r="LV10" i="78"/>
  <c r="LW10" s="1"/>
  <c r="AN11" i="83" s="1"/>
  <c r="AX11" i="78"/>
  <c r="GO12"/>
  <c r="KY12" s="1"/>
  <c r="NQ12" s="1"/>
  <c r="MQ13"/>
  <c r="FD14"/>
  <c r="GL14"/>
  <c r="HV14"/>
  <c r="IR14"/>
  <c r="FZ15"/>
  <c r="DW16"/>
  <c r="BU20"/>
  <c r="BV20" s="1"/>
  <c r="T21" i="83" s="1"/>
  <c r="CF20" i="78"/>
  <c r="CG20" s="1"/>
  <c r="U21" i="83" s="1"/>
  <c r="HL20" i="78"/>
  <c r="HM20" s="1"/>
  <c r="AE21" i="83" s="1"/>
  <c r="MG20" i="78"/>
  <c r="MH20" s="1"/>
  <c r="AO21" i="83" s="1"/>
  <c r="GO21" i="78"/>
  <c r="KY21" s="1"/>
  <c r="NQ21" s="1"/>
  <c r="GN21"/>
  <c r="KX21" s="1"/>
  <c r="NP21" s="1"/>
  <c r="CL22"/>
  <c r="GO22"/>
  <c r="KY22" s="1"/>
  <c r="NQ22" s="1"/>
  <c r="MR23"/>
  <c r="MS23" s="1"/>
  <c r="AP24" i="83" s="1"/>
  <c r="BU24" i="78"/>
  <c r="BV24" s="1"/>
  <c r="T25" i="83" s="1"/>
  <c r="GO24" i="78"/>
  <c r="KY24" s="1"/>
  <c r="NQ24" s="1"/>
  <c r="JO24"/>
  <c r="JP24" s="1"/>
  <c r="AJ25" i="83" s="1"/>
  <c r="GN25" i="78"/>
  <c r="KX25" s="1"/>
  <c r="NP25" s="1"/>
  <c r="DM26"/>
  <c r="DN26" s="1"/>
  <c r="W27" i="83" s="1"/>
  <c r="KK26" i="78"/>
  <c r="KL26" s="1"/>
  <c r="AL27" i="83" s="1"/>
  <c r="MR26" i="78"/>
  <c r="MS26" s="1"/>
  <c r="AP27" i="83" s="1"/>
  <c r="DM27" i="78"/>
  <c r="DN27" s="1"/>
  <c r="W28" i="83" s="1"/>
  <c r="JO27" i="78"/>
  <c r="JP27" s="1"/>
  <c r="AJ28" i="83" s="1"/>
  <c r="LV27" i="78"/>
  <c r="LW27" s="1"/>
  <c r="AN28" i="83" s="1"/>
  <c r="AY28" i="78"/>
  <c r="AZ28" s="1"/>
  <c r="R29" i="83" s="1"/>
  <c r="GN28" i="78"/>
  <c r="KX28" s="1"/>
  <c r="NP28" s="1"/>
  <c r="FE28"/>
  <c r="FF28" s="1"/>
  <c r="AA29" i="83" s="1"/>
  <c r="HW28" i="78"/>
  <c r="HX28" s="1"/>
  <c r="AF29" i="83" s="1"/>
  <c r="MR28" i="78"/>
  <c r="MS28" s="1"/>
  <c r="AP29" i="83" s="1"/>
  <c r="AY29" i="78"/>
  <c r="AZ29" s="1"/>
  <c r="R30" i="83" s="1"/>
  <c r="FE29" i="78"/>
  <c r="FF29" s="1"/>
  <c r="AA30" i="83" s="1"/>
  <c r="JO29" i="78"/>
  <c r="JP29" s="1"/>
  <c r="AJ30" i="83" s="1"/>
  <c r="MQ29" i="78"/>
  <c r="MR29"/>
  <c r="MS29" s="1"/>
  <c r="AP30" i="83" s="1"/>
  <c r="GZ34" i="78"/>
  <c r="HA34"/>
  <c r="HB34" s="1"/>
  <c r="AD35" i="83" s="1"/>
  <c r="KJ34" i="78"/>
  <c r="KK34"/>
  <c r="KL34" s="1"/>
  <c r="AL35" i="83" s="1"/>
  <c r="MQ34" i="78"/>
  <c r="MR34"/>
  <c r="MS34" s="1"/>
  <c r="AP35" i="83" s="1"/>
  <c r="DL35" i="78"/>
  <c r="DM35"/>
  <c r="DN35" s="1"/>
  <c r="W36" i="83" s="1"/>
  <c r="GZ35" i="78"/>
  <c r="HA35"/>
  <c r="HB35" s="1"/>
  <c r="AD36" i="83" s="1"/>
  <c r="KJ35" i="78"/>
  <c r="KK35"/>
  <c r="KL35" s="1"/>
  <c r="AL36" i="83" s="1"/>
  <c r="MQ35" i="78"/>
  <c r="MR35"/>
  <c r="MS35" s="1"/>
  <c r="AP36" i="83" s="1"/>
  <c r="DL36" i="78"/>
  <c r="DM36"/>
  <c r="DN36" s="1"/>
  <c r="W37" i="83" s="1"/>
  <c r="GO4" i="78"/>
  <c r="KY4" s="1"/>
  <c r="NQ4" s="1"/>
  <c r="GO5"/>
  <c r="KY5" s="1"/>
  <c r="NQ5" s="1"/>
  <c r="GN9"/>
  <c r="KX9" s="1"/>
  <c r="NP9" s="1"/>
  <c r="NC10"/>
  <c r="ND10" s="1"/>
  <c r="AQ11" i="83" s="1"/>
  <c r="DB11" i="78"/>
  <c r="DC11" s="1"/>
  <c r="V12" i="83" s="1"/>
  <c r="JZ11" i="78"/>
  <c r="KA11" s="1"/>
  <c r="AK12" i="83" s="1"/>
  <c r="LK11" i="78"/>
  <c r="LL11" s="1"/>
  <c r="AM12" i="83" s="1"/>
  <c r="MG11" i="78"/>
  <c r="MH11" s="1"/>
  <c r="AO12" i="83" s="1"/>
  <c r="DX12" i="78"/>
  <c r="DY12" s="1"/>
  <c r="X13" i="83" s="1"/>
  <c r="FP12" i="78"/>
  <c r="FQ12" s="1"/>
  <c r="AB13" i="83" s="1"/>
  <c r="GL12" i="78"/>
  <c r="HL12"/>
  <c r="HM12" s="1"/>
  <c r="AE13" i="83" s="1"/>
  <c r="JD12" i="78"/>
  <c r="JE12" s="1"/>
  <c r="AI13" i="83" s="1"/>
  <c r="MG12" i="78"/>
  <c r="MH12" s="1"/>
  <c r="AO13" i="83" s="1"/>
  <c r="BJ13" i="78"/>
  <c r="BK13" s="1"/>
  <c r="S14" i="83" s="1"/>
  <c r="ET13" i="78"/>
  <c r="EU13" s="1"/>
  <c r="Z14" i="83" s="1"/>
  <c r="FP13" i="78"/>
  <c r="FQ13" s="1"/>
  <c r="AB14" i="83" s="1"/>
  <c r="LK13" i="78"/>
  <c r="LL13" s="1"/>
  <c r="AM14" i="83" s="1"/>
  <c r="AN14" i="78"/>
  <c r="AO14" s="1"/>
  <c r="Q15" i="83" s="1"/>
  <c r="BJ14" i="78"/>
  <c r="BK14" s="1"/>
  <c r="S15" i="83" s="1"/>
  <c r="CF14" i="78"/>
  <c r="CG14" s="1"/>
  <c r="U15" i="83" s="1"/>
  <c r="CQ14" i="78"/>
  <c r="DB14"/>
  <c r="DC14" s="1"/>
  <c r="V15" i="83" s="1"/>
  <c r="DX14" i="78"/>
  <c r="DY14" s="1"/>
  <c r="X15" i="83" s="1"/>
  <c r="KQ14" i="78"/>
  <c r="NC14"/>
  <c r="ND14" s="1"/>
  <c r="AQ15" i="83" s="1"/>
  <c r="BJ15" i="78"/>
  <c r="BK15" s="1"/>
  <c r="S16" i="83" s="1"/>
  <c r="CF15" i="78"/>
  <c r="CG15" s="1"/>
  <c r="U16" i="83" s="1"/>
  <c r="CQ15" i="78"/>
  <c r="DB15"/>
  <c r="DC15" s="1"/>
  <c r="V16" i="83" s="1"/>
  <c r="DX15" i="78"/>
  <c r="DY15" s="1"/>
  <c r="X16" i="83" s="1"/>
  <c r="ET15" i="78"/>
  <c r="EU15" s="1"/>
  <c r="Z16" i="83" s="1"/>
  <c r="GG15" i="78"/>
  <c r="JO15"/>
  <c r="JP15" s="1"/>
  <c r="AJ16" i="83" s="1"/>
  <c r="LV15" i="78"/>
  <c r="LW15" s="1"/>
  <c r="AN16" i="83" s="1"/>
  <c r="AC16" i="78"/>
  <c r="AD16" s="1"/>
  <c r="P17" i="83" s="1"/>
  <c r="GA16" i="78"/>
  <c r="GB16" s="1"/>
  <c r="AC17" i="83" s="1"/>
  <c r="HA18" i="78"/>
  <c r="HB18" s="1"/>
  <c r="AD19" i="83" s="1"/>
  <c r="IS18" i="78"/>
  <c r="IT18" s="1"/>
  <c r="AH19" i="83" s="1"/>
  <c r="KK18" i="78"/>
  <c r="KL18" s="1"/>
  <c r="AL19" i="83" s="1"/>
  <c r="MR18" i="78"/>
  <c r="MS18" s="1"/>
  <c r="AP19" i="83" s="1"/>
  <c r="AY19" i="78"/>
  <c r="AZ19" s="1"/>
  <c r="R20" i="83" s="1"/>
  <c r="DM19" i="78"/>
  <c r="DN19" s="1"/>
  <c r="W20" i="83" s="1"/>
  <c r="FE19" i="78"/>
  <c r="FF19" s="1"/>
  <c r="AA20" i="83" s="1"/>
  <c r="GO19" i="78"/>
  <c r="KY19" s="1"/>
  <c r="NQ19" s="1"/>
  <c r="HA19"/>
  <c r="HB19" s="1"/>
  <c r="AD20" i="83" s="1"/>
  <c r="IS19" i="78"/>
  <c r="IT19" s="1"/>
  <c r="AH20" i="83" s="1"/>
  <c r="KK20" i="78"/>
  <c r="KL20" s="1"/>
  <c r="AL21" i="83" s="1"/>
  <c r="BU21" i="78"/>
  <c r="BV21" s="1"/>
  <c r="T22" i="83" s="1"/>
  <c r="HW22" i="78"/>
  <c r="HX22" s="1"/>
  <c r="AF23" i="83" s="1"/>
  <c r="JO22" i="78"/>
  <c r="JP22" s="1"/>
  <c r="AJ23" i="83" s="1"/>
  <c r="LV22" i="78"/>
  <c r="LW22" s="1"/>
  <c r="AN23" i="83" s="1"/>
  <c r="AC23" i="78"/>
  <c r="AD23" s="1"/>
  <c r="P24" i="83" s="1"/>
  <c r="BU23" i="78"/>
  <c r="BV23" s="1"/>
  <c r="T24" i="83" s="1"/>
  <c r="FE23" i="78"/>
  <c r="FF23" s="1"/>
  <c r="AA24" i="83" s="1"/>
  <c r="GO23" i="78"/>
  <c r="KY23" s="1"/>
  <c r="NQ23" s="1"/>
  <c r="DX24"/>
  <c r="DY24" s="1"/>
  <c r="X25" i="83" s="1"/>
  <c r="FP24" i="78"/>
  <c r="FQ24" s="1"/>
  <c r="AB25" i="83" s="1"/>
  <c r="AN25" i="78"/>
  <c r="AO25" s="1"/>
  <c r="Q26" i="83" s="1"/>
  <c r="CF25" i="78"/>
  <c r="CG25" s="1"/>
  <c r="U26" i="83" s="1"/>
  <c r="GO29" i="78"/>
  <c r="KY29" s="1"/>
  <c r="NQ29" s="1"/>
  <c r="BJ2"/>
  <c r="BK2" s="1"/>
  <c r="BU4"/>
  <c r="BV4" s="1"/>
  <c r="T5" i="83" s="1"/>
  <c r="JO4" i="78"/>
  <c r="JP4" s="1"/>
  <c r="AJ5" i="83" s="1"/>
  <c r="LK4" i="78"/>
  <c r="LL4" s="1"/>
  <c r="AM5" i="83" s="1"/>
  <c r="NC4" i="78"/>
  <c r="ND4" s="1"/>
  <c r="AQ5" i="83" s="1"/>
  <c r="BU5" i="78"/>
  <c r="BV5" s="1"/>
  <c r="T6" i="83" s="1"/>
  <c r="ET5" i="78"/>
  <c r="EU5" s="1"/>
  <c r="Z6" i="83" s="1"/>
  <c r="IH5" i="78"/>
  <c r="II5" s="1"/>
  <c r="AG6" i="83" s="1"/>
  <c r="JZ5" i="78"/>
  <c r="KA5" s="1"/>
  <c r="AK6" i="83" s="1"/>
  <c r="MG5" i="78"/>
  <c r="MH5" s="1"/>
  <c r="AO6" i="83" s="1"/>
  <c r="AY6" i="78"/>
  <c r="AZ6" s="1"/>
  <c r="R7" i="83" s="1"/>
  <c r="DM6" i="78"/>
  <c r="DN6" s="1"/>
  <c r="W7" i="83" s="1"/>
  <c r="JO6" i="78"/>
  <c r="JP6" s="1"/>
  <c r="AJ7" i="83" s="1"/>
  <c r="LV6" i="78"/>
  <c r="LW6" s="1"/>
  <c r="AN7" i="83" s="1"/>
  <c r="AY7" i="78"/>
  <c r="AZ7" s="1"/>
  <c r="R8" i="83" s="1"/>
  <c r="FE7" i="78"/>
  <c r="FF7" s="1"/>
  <c r="AA8" i="83" s="1"/>
  <c r="IS7" i="78"/>
  <c r="IT7" s="1"/>
  <c r="AH8" i="83" s="1"/>
  <c r="AC8" i="78"/>
  <c r="AD8" s="1"/>
  <c r="P9" i="83" s="1"/>
  <c r="EI8" i="78"/>
  <c r="EJ8" s="1"/>
  <c r="Y9" i="83" s="1"/>
  <c r="HA8" i="78"/>
  <c r="HB8" s="1"/>
  <c r="AD9" i="83" s="1"/>
  <c r="KK8" i="78"/>
  <c r="KL8" s="1"/>
  <c r="AL9" i="83" s="1"/>
  <c r="MR8" i="78"/>
  <c r="MS8" s="1"/>
  <c r="AP9" i="83" s="1"/>
  <c r="BU9" i="78"/>
  <c r="BV9" s="1"/>
  <c r="T10" i="83" s="1"/>
  <c r="GA9" i="78"/>
  <c r="GB9" s="1"/>
  <c r="AC10" i="83" s="1"/>
  <c r="JO9" i="78"/>
  <c r="JP9" s="1"/>
  <c r="AJ10" i="83" s="1"/>
  <c r="LV9" i="78"/>
  <c r="LW9" s="1"/>
  <c r="AN10" i="83" s="1"/>
  <c r="AY10" i="78"/>
  <c r="AZ10" s="1"/>
  <c r="R11" i="83" s="1"/>
  <c r="FE10" i="78"/>
  <c r="FF10" s="1"/>
  <c r="AA11" i="83" s="1"/>
  <c r="HW10" i="78"/>
  <c r="HX10" s="1"/>
  <c r="AF11" i="83" s="1"/>
  <c r="GG12" i="78"/>
  <c r="EH12"/>
  <c r="FZ12"/>
  <c r="HV12"/>
  <c r="JN12"/>
  <c r="MQ12"/>
  <c r="AB13"/>
  <c r="BT13"/>
  <c r="AB14"/>
  <c r="GO14"/>
  <c r="KY14" s="1"/>
  <c r="NQ14" s="1"/>
  <c r="DA14"/>
  <c r="KJ14"/>
  <c r="MQ14"/>
  <c r="AX15"/>
  <c r="CL18"/>
  <c r="KK19"/>
  <c r="KL19" s="1"/>
  <c r="AL20" i="83" s="1"/>
  <c r="LV19" i="78"/>
  <c r="LW19" s="1"/>
  <c r="AN20" i="83" s="1"/>
  <c r="MG19" i="78"/>
  <c r="MH19" s="1"/>
  <c r="AO20" i="83" s="1"/>
  <c r="MQ19" i="78"/>
  <c r="CF21"/>
  <c r="CG21" s="1"/>
  <c r="U22" i="83" s="1"/>
  <c r="DM21" i="78"/>
  <c r="DN21" s="1"/>
  <c r="W22" i="83" s="1"/>
  <c r="DX21" i="78"/>
  <c r="DY21" s="1"/>
  <c r="X22" i="83" s="1"/>
  <c r="EH21" i="78"/>
  <c r="AB23"/>
  <c r="KV23"/>
  <c r="DM24"/>
  <c r="DN24" s="1"/>
  <c r="W25" i="83" s="1"/>
  <c r="FE24" i="78"/>
  <c r="FF24" s="1"/>
  <c r="AA25" i="83" s="1"/>
  <c r="BU25" i="78"/>
  <c r="BV25" s="1"/>
  <c r="T26" i="83" s="1"/>
  <c r="LV25" i="78"/>
  <c r="LW25" s="1"/>
  <c r="AN26" i="83" s="1"/>
  <c r="AY26" i="78"/>
  <c r="AZ26" s="1"/>
  <c r="R27" i="83" s="1"/>
  <c r="FE26" i="78"/>
  <c r="FF26" s="1"/>
  <c r="AA27" i="83" s="1"/>
  <c r="IS26" i="78"/>
  <c r="IT26" s="1"/>
  <c r="AH27" i="83" s="1"/>
  <c r="AY27" i="78"/>
  <c r="AZ27" s="1"/>
  <c r="R28" i="83" s="1"/>
  <c r="FE27" i="78"/>
  <c r="FF27" s="1"/>
  <c r="AA28" i="83" s="1"/>
  <c r="HW27" i="78"/>
  <c r="HX27" s="1"/>
  <c r="AF28" i="83" s="1"/>
  <c r="CL28" i="78"/>
  <c r="DM28"/>
  <c r="DN28" s="1"/>
  <c r="W29" i="83" s="1"/>
  <c r="JO28" i="78"/>
  <c r="JP28" s="1"/>
  <c r="AJ29" i="83" s="1"/>
  <c r="DM29" i="78"/>
  <c r="DN29" s="1"/>
  <c r="W30" i="83" s="1"/>
  <c r="IG30" i="78"/>
  <c r="IH30"/>
  <c r="II30" s="1"/>
  <c r="AG31" i="83" s="1"/>
  <c r="HV32" i="78"/>
  <c r="HW32"/>
  <c r="HX32" s="1"/>
  <c r="AF33" i="83" s="1"/>
  <c r="JY30" i="78"/>
  <c r="JZ30"/>
  <c r="KA30" s="1"/>
  <c r="AK31" i="83" s="1"/>
  <c r="IR34" i="78"/>
  <c r="IS34"/>
  <c r="IT34" s="1"/>
  <c r="AH35" i="83" s="1"/>
  <c r="AX35" i="78"/>
  <c r="AY35"/>
  <c r="AZ35" s="1"/>
  <c r="R36" i="83" s="1"/>
  <c r="FD35" i="78"/>
  <c r="FE35"/>
  <c r="FF35" s="1"/>
  <c r="AA36" i="83" s="1"/>
  <c r="IR35" i="78"/>
  <c r="IS35"/>
  <c r="IT35" s="1"/>
  <c r="AH36" i="83" s="1"/>
  <c r="AX36" i="78"/>
  <c r="AY36"/>
  <c r="AZ36" s="1"/>
  <c r="R37" i="83" s="1"/>
  <c r="FD36" i="78"/>
  <c r="FE36"/>
  <c r="FF36" s="1"/>
  <c r="AA37" i="83" s="1"/>
  <c r="JN32" i="78"/>
  <c r="JO32"/>
  <c r="JP32" s="1"/>
  <c r="AJ33" i="83" s="1"/>
  <c r="CE37" i="78"/>
  <c r="CF37"/>
  <c r="CG37" s="1"/>
  <c r="U38" i="83" s="1"/>
  <c r="JC37" i="78"/>
  <c r="JD37"/>
  <c r="JE37" s="1"/>
  <c r="AI38" i="83" s="1"/>
  <c r="AC38" i="78"/>
  <c r="AD38" s="1"/>
  <c r="P39" i="83" s="1"/>
  <c r="AB38" i="78"/>
  <c r="MQ42"/>
  <c r="MR42"/>
  <c r="MS42" s="1"/>
  <c r="AP43" i="83" s="1"/>
  <c r="JC43" i="78"/>
  <c r="JD43"/>
  <c r="JE43" s="1"/>
  <c r="AI44" i="83" s="1"/>
  <c r="FO44" i="78"/>
  <c r="FP44"/>
  <c r="FQ44" s="1"/>
  <c r="AB45" i="83" s="1"/>
  <c r="BI45" i="78"/>
  <c r="BJ45"/>
  <c r="BK45" s="1"/>
  <c r="S46" i="83" s="1"/>
  <c r="HK45" i="78"/>
  <c r="HL45"/>
  <c r="HM45" s="1"/>
  <c r="AE46" i="83" s="1"/>
  <c r="LJ45" i="78"/>
  <c r="LK45"/>
  <c r="LL45" s="1"/>
  <c r="AM46" i="83" s="1"/>
  <c r="IG46" i="78"/>
  <c r="IH46"/>
  <c r="II46" s="1"/>
  <c r="AG47" i="83" s="1"/>
  <c r="MF46" i="78"/>
  <c r="MG46"/>
  <c r="MH46" s="1"/>
  <c r="AO47" i="83" s="1"/>
  <c r="JC47" i="78"/>
  <c r="JD47"/>
  <c r="JE47" s="1"/>
  <c r="AI48" i="83" s="1"/>
  <c r="NB47" i="78"/>
  <c r="NC47"/>
  <c r="ND47" s="1"/>
  <c r="AQ48" i="83" s="1"/>
  <c r="JY48" i="78"/>
  <c r="JZ48"/>
  <c r="KA48" s="1"/>
  <c r="AK49" i="83" s="1"/>
  <c r="EH49" i="78"/>
  <c r="EI49"/>
  <c r="EJ49" s="1"/>
  <c r="Y50" i="83" s="1"/>
  <c r="MR49" i="78"/>
  <c r="MS49" s="1"/>
  <c r="AP50" i="83" s="1"/>
  <c r="MQ49" i="78"/>
  <c r="CL32"/>
  <c r="AM37"/>
  <c r="AN37"/>
  <c r="AO37" s="1"/>
  <c r="Q38" i="83" s="1"/>
  <c r="DM37" i="78"/>
  <c r="DN37" s="1"/>
  <c r="W38" i="83" s="1"/>
  <c r="DL37" i="78"/>
  <c r="JC38"/>
  <c r="JD38"/>
  <c r="JE38" s="1"/>
  <c r="AI39" i="83" s="1"/>
  <c r="JY39" i="78"/>
  <c r="JZ39"/>
  <c r="KA39" s="1"/>
  <c r="AK40" i="83" s="1"/>
  <c r="DL41" i="78"/>
  <c r="DM41"/>
  <c r="DN41" s="1"/>
  <c r="W42" i="83" s="1"/>
  <c r="MF41" i="78"/>
  <c r="MG41"/>
  <c r="MH41" s="1"/>
  <c r="AO42" i="83" s="1"/>
  <c r="EH43" i="78"/>
  <c r="EI43"/>
  <c r="EJ43" s="1"/>
  <c r="Y44" i="83" s="1"/>
  <c r="BT49" i="78"/>
  <c r="BU49"/>
  <c r="BV49" s="1"/>
  <c r="T50" i="83" s="1"/>
  <c r="GN31" i="78"/>
  <c r="KX31" s="1"/>
  <c r="NP31" s="1"/>
  <c r="GN32"/>
  <c r="KX32" s="1"/>
  <c r="NP32" s="1"/>
  <c r="GO35"/>
  <c r="KY35" s="1"/>
  <c r="NQ35" s="1"/>
  <c r="CL36"/>
  <c r="KV38"/>
  <c r="AM38"/>
  <c r="AN38"/>
  <c r="AO38" s="1"/>
  <c r="Q39" i="83" s="1"/>
  <c r="HK38" i="78"/>
  <c r="HL38"/>
  <c r="HM38" s="1"/>
  <c r="AE39" i="83" s="1"/>
  <c r="HK40" i="78"/>
  <c r="HL40"/>
  <c r="HM40" s="1"/>
  <c r="AE41" i="83" s="1"/>
  <c r="FZ42" i="78"/>
  <c r="GA42"/>
  <c r="GB42" s="1"/>
  <c r="AC43" i="83" s="1"/>
  <c r="FZ43" i="78"/>
  <c r="GA43"/>
  <c r="GB43" s="1"/>
  <c r="AC44" i="83" s="1"/>
  <c r="MQ43" i="78"/>
  <c r="MR43"/>
  <c r="MS43" s="1"/>
  <c r="AP44" i="83" s="1"/>
  <c r="IR44" i="78"/>
  <c r="IS44"/>
  <c r="IT44" s="1"/>
  <c r="AH45" i="83" s="1"/>
  <c r="AM46" i="78"/>
  <c r="AN46"/>
  <c r="AO46" s="1"/>
  <c r="Q47" i="83" s="1"/>
  <c r="ES46" i="78"/>
  <c r="ET46"/>
  <c r="EU46" s="1"/>
  <c r="Z47" i="83" s="1"/>
  <c r="BI47" i="78"/>
  <c r="BJ47"/>
  <c r="BK47" s="1"/>
  <c r="S48" i="83" s="1"/>
  <c r="FO47" i="78"/>
  <c r="FP47"/>
  <c r="FQ47" s="1"/>
  <c r="AB48" i="83" s="1"/>
  <c r="CE48" i="78"/>
  <c r="CF48"/>
  <c r="CG48" s="1"/>
  <c r="U49" i="83" s="1"/>
  <c r="HK48" i="78"/>
  <c r="HL48"/>
  <c r="HM48" s="1"/>
  <c r="AE49" i="83" s="1"/>
  <c r="KV49" i="78"/>
  <c r="HA49"/>
  <c r="HB49" s="1"/>
  <c r="AD50" i="83" s="1"/>
  <c r="GZ49" i="78"/>
  <c r="AC32"/>
  <c r="AD32" s="1"/>
  <c r="P33" i="83" s="1"/>
  <c r="GO33" i="78"/>
  <c r="KY33" s="1"/>
  <c r="NQ33" s="1"/>
  <c r="CL34"/>
  <c r="GN35"/>
  <c r="KX35" s="1"/>
  <c r="NP35" s="1"/>
  <c r="GN36"/>
  <c r="KX36" s="1"/>
  <c r="NP36" s="1"/>
  <c r="KV36"/>
  <c r="GL38"/>
  <c r="GO40"/>
  <c r="KY40" s="1"/>
  <c r="NQ40" s="1"/>
  <c r="GG48"/>
  <c r="DA48"/>
  <c r="GG38"/>
  <c r="GN40"/>
  <c r="KX40" s="1"/>
  <c r="NP40" s="1"/>
  <c r="GN42"/>
  <c r="KX42" s="1"/>
  <c r="NP42" s="1"/>
  <c r="GN43"/>
  <c r="KX43" s="1"/>
  <c r="NP43" s="1"/>
  <c r="JZ45"/>
  <c r="KA45" s="1"/>
  <c r="AK46" i="83" s="1"/>
  <c r="DX47" i="78"/>
  <c r="DY47" s="1"/>
  <c r="X48" i="83" s="1"/>
  <c r="LK47" i="78"/>
  <c r="LL47" s="1"/>
  <c r="AM48" i="83" s="1"/>
  <c r="ET48" i="78"/>
  <c r="EU48" s="1"/>
  <c r="Z49" i="83" s="1"/>
  <c r="MG48" i="78"/>
  <c r="MH48" s="1"/>
  <c r="AO49" i="83" s="1"/>
  <c r="DL45" i="78"/>
  <c r="DM45"/>
  <c r="DN45" s="1"/>
  <c r="W46" i="83" s="1"/>
  <c r="GG46" i="78"/>
  <c r="DA46"/>
  <c r="GG40"/>
  <c r="GO42"/>
  <c r="KY42" s="1"/>
  <c r="NQ42" s="1"/>
  <c r="GN44"/>
  <c r="KX44" s="1"/>
  <c r="NP44" s="1"/>
  <c r="GO45"/>
  <c r="KY45" s="1"/>
  <c r="NQ45" s="1"/>
  <c r="CL49"/>
  <c r="GN49"/>
  <c r="KX49" s="1"/>
  <c r="NP49" s="1"/>
  <c r="HK50"/>
  <c r="JC50"/>
  <c r="MF50"/>
  <c r="AM51"/>
  <c r="CE51"/>
  <c r="BU52"/>
  <c r="BV52" s="1"/>
  <c r="T53" i="83" s="1"/>
  <c r="EI52" i="78"/>
  <c r="EJ52" s="1"/>
  <c r="Y53" i="83" s="1"/>
  <c r="GA52" i="78"/>
  <c r="GB52" s="1"/>
  <c r="AC53" i="83" s="1"/>
  <c r="HV52" i="78"/>
  <c r="JN52"/>
  <c r="LU52"/>
  <c r="AN50"/>
  <c r="AO50" s="1"/>
  <c r="Q51" i="83" s="1"/>
  <c r="CF50" i="78"/>
  <c r="CG50" s="1"/>
  <c r="U51" i="83" s="1"/>
  <c r="GG50" i="78"/>
  <c r="DX50"/>
  <c r="DY50" s="1"/>
  <c r="X51" i="83" s="1"/>
  <c r="FP50" i="78"/>
  <c r="FQ50" s="1"/>
  <c r="AB51" i="83" s="1"/>
  <c r="IH50" i="78"/>
  <c r="II50" s="1"/>
  <c r="AG51" i="83" s="1"/>
  <c r="JZ50" i="78"/>
  <c r="KA50" s="1"/>
  <c r="AK51" i="83" s="1"/>
  <c r="LK50" i="78"/>
  <c r="LL50" s="1"/>
  <c r="AM51" i="83" s="1"/>
  <c r="NC50" i="78"/>
  <c r="ND50" s="1"/>
  <c r="AQ51" i="83" s="1"/>
  <c r="BJ51" i="78"/>
  <c r="BK51" s="1"/>
  <c r="S52" i="83" s="1"/>
  <c r="HA52" i="78"/>
  <c r="HB52" s="1"/>
  <c r="AD53" i="83" s="1"/>
  <c r="IS52" i="78"/>
  <c r="IT52" s="1"/>
  <c r="AH53" i="83" s="1"/>
  <c r="KK52" i="78"/>
  <c r="KL52" s="1"/>
  <c r="AL53" i="83" s="1"/>
  <c r="MR52" i="78"/>
  <c r="MS52" s="1"/>
  <c r="AP53" i="83" s="1"/>
  <c r="GN46" i="78"/>
  <c r="KX46" s="1"/>
  <c r="NP46" s="1"/>
  <c r="GN48"/>
  <c r="KX48" s="1"/>
  <c r="NP48" s="1"/>
  <c r="GN51"/>
  <c r="KX51" s="1"/>
  <c r="NP51" s="1"/>
  <c r="GG51"/>
  <c r="AY52"/>
  <c r="AZ52" s="1"/>
  <c r="R53" i="83" s="1"/>
  <c r="DM52" i="78"/>
  <c r="DN52" s="1"/>
  <c r="W53" i="83" s="1"/>
  <c r="FE52" i="78"/>
  <c r="FF52" s="1"/>
  <c r="AA53" i="83" s="1"/>
  <c r="GN52" i="78"/>
  <c r="KX52" s="1"/>
  <c r="NP52" s="1"/>
  <c r="LK21" i="77"/>
  <c r="LL21" s="1"/>
  <c r="AM22" i="82" s="1"/>
  <c r="PU27" i="77"/>
  <c r="PV27" s="1"/>
  <c r="LJ32"/>
  <c r="FE34"/>
  <c r="FF34" s="1"/>
  <c r="AA35" i="82" s="1"/>
  <c r="IH42" i="77"/>
  <c r="II42" s="1"/>
  <c r="AG43" i="82" s="1"/>
  <c r="FE43" i="77"/>
  <c r="FF43" s="1"/>
  <c r="AA44" i="82" s="1"/>
  <c r="HV44" i="77"/>
  <c r="BI45"/>
  <c r="IS45"/>
  <c r="IT45" s="1"/>
  <c r="AH46" i="82" s="1"/>
  <c r="NM45" i="77"/>
  <c r="IG47"/>
  <c r="IR48"/>
  <c r="PT49"/>
  <c r="DB51"/>
  <c r="DC51" s="1"/>
  <c r="V52" i="82" s="1"/>
  <c r="IG59" i="77"/>
  <c r="FE60"/>
  <c r="FF60" s="1"/>
  <c r="AA61" i="82" s="1"/>
  <c r="LU61" i="77"/>
  <c r="LV62"/>
  <c r="LW62" s="1"/>
  <c r="AN63" i="82" s="1"/>
  <c r="BI63" i="77"/>
  <c r="AN64"/>
  <c r="AO64" s="1"/>
  <c r="Q65" i="82" s="1"/>
  <c r="GN66" i="77"/>
  <c r="KX66" s="1"/>
  <c r="OW66" s="1"/>
  <c r="FZ67"/>
  <c r="HK69"/>
  <c r="MQ71"/>
  <c r="BI73"/>
  <c r="EH75"/>
  <c r="GN79"/>
  <c r="KX79" s="1"/>
  <c r="OW79" s="1"/>
  <c r="DL92"/>
  <c r="LV93"/>
  <c r="LW93" s="1"/>
  <c r="AN94" i="82" s="1"/>
  <c r="JZ71" i="77"/>
  <c r="KA71" s="1"/>
  <c r="AK72" i="82" s="1"/>
  <c r="NM72" i="77"/>
  <c r="MQ73"/>
  <c r="JY74"/>
  <c r="FO75"/>
  <c r="FP76"/>
  <c r="FQ76" s="1"/>
  <c r="AB77" i="82" s="1"/>
  <c r="MQ77" i="77"/>
  <c r="MQ78"/>
  <c r="BI79"/>
  <c r="AN80"/>
  <c r="AO80" s="1"/>
  <c r="Q81" i="82" s="1"/>
  <c r="KJ81" i="77"/>
  <c r="IR82"/>
  <c r="IG83"/>
  <c r="ET85"/>
  <c r="EU85" s="1"/>
  <c r="Z86" i="82" s="1"/>
  <c r="FZ85" i="77"/>
  <c r="KK86"/>
  <c r="KL86" s="1"/>
  <c r="AL87" i="82" s="1"/>
  <c r="ES87" i="77"/>
  <c r="JY90"/>
  <c r="GN93"/>
  <c r="KX93" s="1"/>
  <c r="OW93" s="1"/>
  <c r="BU94"/>
  <c r="BV94" s="1"/>
  <c r="T95" i="82" s="1"/>
  <c r="GZ25" i="77"/>
  <c r="GO26"/>
  <c r="KY26" s="1"/>
  <c r="OX26" s="1"/>
  <c r="FD30"/>
  <c r="MQ31"/>
  <c r="JY33"/>
  <c r="BJ37"/>
  <c r="BK37" s="1"/>
  <c r="S38" i="82" s="1"/>
  <c r="HV40" i="77"/>
  <c r="MG41"/>
  <c r="MH41" s="1"/>
  <c r="AO42" i="82" s="1"/>
  <c r="GN43" i="77"/>
  <c r="KX43" s="1"/>
  <c r="OW43" s="1"/>
  <c r="AN49"/>
  <c r="AO49" s="1"/>
  <c r="Q50" i="82" s="1"/>
  <c r="AC52" i="77"/>
  <c r="AD52" s="1"/>
  <c r="P53" i="82" s="1"/>
  <c r="JC53" i="77"/>
  <c r="MR54"/>
  <c r="MS54" s="1"/>
  <c r="AP55" i="82" s="1"/>
  <c r="FZ56" i="77"/>
  <c r="PU56"/>
  <c r="PV56" s="1"/>
  <c r="EH58"/>
  <c r="DA59"/>
  <c r="JN5"/>
  <c r="GO70"/>
  <c r="KY70" s="1"/>
  <c r="OX70" s="1"/>
  <c r="GN75"/>
  <c r="KX75" s="1"/>
  <c r="OW75" s="1"/>
  <c r="DA75"/>
  <c r="CF77"/>
  <c r="CG77" s="1"/>
  <c r="U78" i="82" s="1"/>
  <c r="FO78" i="77"/>
  <c r="JZ80"/>
  <c r="KA80" s="1"/>
  <c r="AK81" i="82" s="1"/>
  <c r="DL81" i="77"/>
  <c r="KJ88"/>
  <c r="BU23"/>
  <c r="BV23" s="1"/>
  <c r="T24" i="82" s="1"/>
  <c r="KK26" i="77"/>
  <c r="KL26" s="1"/>
  <c r="AL27" i="82" s="1"/>
  <c r="AN29" i="77"/>
  <c r="AO29" s="1"/>
  <c r="Q30" i="82" s="1"/>
  <c r="MF30" i="77"/>
  <c r="ET31"/>
  <c r="EU31" s="1"/>
  <c r="Z32" i="82" s="1"/>
  <c r="AB32" i="77"/>
  <c r="BI33"/>
  <c r="IS35"/>
  <c r="IT35" s="1"/>
  <c r="AH36" i="82" s="1"/>
  <c r="GO41" i="77"/>
  <c r="KY41" s="1"/>
  <c r="OX41" s="1"/>
  <c r="AC54"/>
  <c r="AD54" s="1"/>
  <c r="P55" i="82" s="1"/>
  <c r="LK56" i="77"/>
  <c r="LL56" s="1"/>
  <c r="AM57" i="82" s="1"/>
  <c r="JY57" i="77"/>
  <c r="MR57"/>
  <c r="MS57" s="1"/>
  <c r="AP58" i="82" s="1"/>
  <c r="BU62" i="77"/>
  <c r="BV62" s="1"/>
  <c r="T63" i="82" s="1"/>
  <c r="FO65" i="77"/>
  <c r="KK67"/>
  <c r="KL67" s="1"/>
  <c r="AL68" i="82" s="1"/>
  <c r="DB72" i="77"/>
  <c r="DC72" s="1"/>
  <c r="V73" i="82" s="1"/>
  <c r="NN75" i="77"/>
  <c r="NO75" s="1"/>
  <c r="AR76" i="82" s="1"/>
  <c r="BU90" i="77"/>
  <c r="BV90" s="1"/>
  <c r="T91" i="82" s="1"/>
  <c r="GN60" i="77"/>
  <c r="KX60" s="1"/>
  <c r="OW60" s="1"/>
  <c r="EH26"/>
  <c r="FE28"/>
  <c r="FF28" s="1"/>
  <c r="AA29" i="82" s="1"/>
  <c r="MG32" i="77"/>
  <c r="MH32" s="1"/>
  <c r="AO33" i="82" s="1"/>
  <c r="NX34" i="77"/>
  <c r="LU35"/>
  <c r="NN36"/>
  <c r="NO36" s="1"/>
  <c r="AR37" i="82" s="1"/>
  <c r="BJ38" i="77"/>
  <c r="BK38" s="1"/>
  <c r="S39" i="82" s="1"/>
  <c r="IR38" i="77"/>
  <c r="JD40"/>
  <c r="JE40" s="1"/>
  <c r="AI41" i="82" s="1"/>
  <c r="JO42" i="77"/>
  <c r="JP42" s="1"/>
  <c r="AJ43" i="82" s="1"/>
  <c r="MG43" i="77"/>
  <c r="MH43" s="1"/>
  <c r="AO44" i="82" s="1"/>
  <c r="DL44" i="77"/>
  <c r="MF46"/>
  <c r="FD48"/>
  <c r="IH49"/>
  <c r="II49" s="1"/>
  <c r="AG50" i="82" s="1"/>
  <c r="HW50" i="77"/>
  <c r="HX50" s="1"/>
  <c r="AF51" i="82" s="1"/>
  <c r="FO51" i="77"/>
  <c r="LJ52"/>
  <c r="NX54"/>
  <c r="LV56"/>
  <c r="LW56" s="1"/>
  <c r="AN57" i="82" s="1"/>
  <c r="IS57" i="77"/>
  <c r="IT57" s="1"/>
  <c r="AH58" i="82" s="1"/>
  <c r="JC57" i="77"/>
  <c r="LK57"/>
  <c r="LL57" s="1"/>
  <c r="AM58" i="82" s="1"/>
  <c r="NC57" i="77"/>
  <c r="ND57" s="1"/>
  <c r="AQ58" i="82" s="1"/>
  <c r="IR58" i="77"/>
  <c r="AM59"/>
  <c r="LU59"/>
  <c r="EH60"/>
  <c r="NB60"/>
  <c r="BU63"/>
  <c r="BV63" s="1"/>
  <c r="T64" i="82" s="1"/>
  <c r="GO63" i="77"/>
  <c r="KY63" s="1"/>
  <c r="OX63" s="1"/>
  <c r="NN63"/>
  <c r="NO63" s="1"/>
  <c r="AR64" i="82" s="1"/>
  <c r="DX64" i="77"/>
  <c r="DY64" s="1"/>
  <c r="X65" i="82" s="1"/>
  <c r="GZ64" i="77"/>
  <c r="GA65"/>
  <c r="GB65" s="1"/>
  <c r="AC66" i="82" s="1"/>
  <c r="NY65" i="77"/>
  <c r="NZ65" s="1"/>
  <c r="AS66" i="82" s="1"/>
  <c r="LK66" i="77"/>
  <c r="LL66" s="1"/>
  <c r="AM67" i="82" s="1"/>
  <c r="BI68" i="77"/>
  <c r="JO68"/>
  <c r="JP68" s="1"/>
  <c r="AJ69" i="82" s="1"/>
  <c r="JY69" i="77"/>
  <c r="BI70"/>
  <c r="DM70"/>
  <c r="DN70" s="1"/>
  <c r="W71" i="82" s="1"/>
  <c r="GN73" i="77"/>
  <c r="KX73" s="1"/>
  <c r="OW73" s="1"/>
  <c r="DW73"/>
  <c r="AM77"/>
  <c r="JZ77"/>
  <c r="KA77" s="1"/>
  <c r="AK78" i="82" s="1"/>
  <c r="JC78" i="77"/>
  <c r="KJ79"/>
  <c r="PU79"/>
  <c r="PV79" s="1"/>
  <c r="LV80"/>
  <c r="LW80" s="1"/>
  <c r="AN81" i="82" s="1"/>
  <c r="AX81" i="77"/>
  <c r="LK81"/>
  <c r="LL81" s="1"/>
  <c r="AM82" i="82" s="1"/>
  <c r="LV83" i="77"/>
  <c r="LW83" s="1"/>
  <c r="AN84" i="82" s="1"/>
  <c r="IG85" i="77"/>
  <c r="PT85"/>
  <c r="IS86"/>
  <c r="IT86" s="1"/>
  <c r="AH87" i="82" s="1"/>
  <c r="AB87" i="77"/>
  <c r="GZ88"/>
  <c r="MQ88"/>
  <c r="BI90"/>
  <c r="DA90"/>
  <c r="KK90"/>
  <c r="KL90" s="1"/>
  <c r="AL91" i="82" s="1"/>
  <c r="PT90" i="77"/>
  <c r="BJ91"/>
  <c r="BK91" s="1"/>
  <c r="S92" i="82" s="1"/>
  <c r="FD91" i="77"/>
  <c r="PT91"/>
  <c r="NM93"/>
  <c r="MR96"/>
  <c r="MS96" s="1"/>
  <c r="AP97" i="82" s="1"/>
  <c r="PU39" i="77"/>
  <c r="PV39" s="1"/>
  <c r="GO40"/>
  <c r="KY40" s="1"/>
  <c r="OX40" s="1"/>
  <c r="LJ40"/>
  <c r="FE41"/>
  <c r="FF41" s="1"/>
  <c r="AA42" i="82" s="1"/>
  <c r="GN47" i="77"/>
  <c r="KX47" s="1"/>
  <c r="OW47" s="1"/>
  <c r="LV51"/>
  <c r="LW51" s="1"/>
  <c r="AN52" i="82" s="1"/>
  <c r="EI52" i="77"/>
  <c r="EJ52" s="1"/>
  <c r="Y53" i="82" s="1"/>
  <c r="GO55" i="77"/>
  <c r="KY55" s="1"/>
  <c r="OX55" s="1"/>
  <c r="LV55"/>
  <c r="LW55" s="1"/>
  <c r="AN56" i="82" s="1"/>
  <c r="AN57" i="77"/>
  <c r="AO57" s="1"/>
  <c r="Q58" i="82" s="1"/>
  <c r="PU57" i="77"/>
  <c r="PV57" s="1"/>
  <c r="HW60"/>
  <c r="HX60" s="1"/>
  <c r="AF61" i="82" s="1"/>
  <c r="HL73" i="77"/>
  <c r="HM73" s="1"/>
  <c r="AE74" i="82" s="1"/>
  <c r="ET74" i="77"/>
  <c r="EU74" s="1"/>
  <c r="Z75" i="82" s="1"/>
  <c r="OJ76" i="77"/>
  <c r="OK76" s="1"/>
  <c r="AT77" i="82" s="1"/>
  <c r="AN78" i="77"/>
  <c r="AO78" s="1"/>
  <c r="Q79" i="82" s="1"/>
  <c r="GO80" i="77"/>
  <c r="KY80" s="1"/>
  <c r="OX80" s="1"/>
  <c r="DB80"/>
  <c r="DC80" s="1"/>
  <c r="V81" i="82" s="1"/>
  <c r="IH80" i="77"/>
  <c r="II80" s="1"/>
  <c r="AG81" i="82" s="1"/>
  <c r="FE81" i="77"/>
  <c r="FF81" s="1"/>
  <c r="AA82" i="82" s="1"/>
  <c r="IS81" i="77"/>
  <c r="IT81" s="1"/>
  <c r="AH82" i="82" s="1"/>
  <c r="MG92" i="77"/>
  <c r="MH92" s="1"/>
  <c r="AO93" i="82" s="1"/>
  <c r="GO17" i="77"/>
  <c r="KY17" s="1"/>
  <c r="OX17" s="1"/>
  <c r="KK28"/>
  <c r="KL28" s="1"/>
  <c r="AL29" i="82" s="1"/>
  <c r="IH29" i="77"/>
  <c r="II29" s="1"/>
  <c r="AG30" i="82" s="1"/>
  <c r="DB36" i="77"/>
  <c r="DC36" s="1"/>
  <c r="V37" i="82" s="1"/>
  <c r="DX36" i="77"/>
  <c r="DY36" s="1"/>
  <c r="X37" i="82" s="1"/>
  <c r="LV4" i="77"/>
  <c r="LW4" s="1"/>
  <c r="AN5" i="82" s="1"/>
  <c r="GO6" i="77"/>
  <c r="KY6" s="1"/>
  <c r="OX6" s="1"/>
  <c r="BT12"/>
  <c r="GO22"/>
  <c r="KY22" s="1"/>
  <c r="OX22" s="1"/>
  <c r="AX25"/>
  <c r="HL27"/>
  <c r="HM27" s="1"/>
  <c r="AE28" i="82" s="1"/>
  <c r="EH30" i="77"/>
  <c r="NX30"/>
  <c r="CE31"/>
  <c r="JY31"/>
  <c r="FD32"/>
  <c r="JC33"/>
  <c r="MF34"/>
  <c r="GZ35"/>
  <c r="NC35"/>
  <c r="ND35" s="1"/>
  <c r="AQ36" i="82" s="1"/>
  <c r="DL36" i="77"/>
  <c r="IH36"/>
  <c r="II36" s="1"/>
  <c r="AG37" i="82" s="1"/>
  <c r="JN36" i="77"/>
  <c r="MR36"/>
  <c r="MS36" s="1"/>
  <c r="AP37" i="82" s="1"/>
  <c r="IG37" i="77"/>
  <c r="BU38"/>
  <c r="BV38" s="1"/>
  <c r="T39" i="82" s="1"/>
  <c r="GO38" i="77"/>
  <c r="KY38" s="1"/>
  <c r="OX38" s="1"/>
  <c r="IH38"/>
  <c r="II38" s="1"/>
  <c r="AG39" i="82" s="1"/>
  <c r="KJ38" i="77"/>
  <c r="HL40"/>
  <c r="HM40" s="1"/>
  <c r="AE41" i="82" s="1"/>
  <c r="FP41" i="77"/>
  <c r="FQ41" s="1"/>
  <c r="AB42" i="82" s="1"/>
  <c r="GO44" i="77"/>
  <c r="KY44" s="1"/>
  <c r="OX44" s="1"/>
  <c r="KJ44"/>
  <c r="NY45"/>
  <c r="NZ45" s="1"/>
  <c r="AS46" i="82" s="1"/>
  <c r="IR46" i="77"/>
  <c r="BI47"/>
  <c r="NM47"/>
  <c r="HA48"/>
  <c r="HB48" s="1"/>
  <c r="AD49" i="82" s="1"/>
  <c r="DX49" i="77"/>
  <c r="DY49" s="1"/>
  <c r="X50" i="82" s="1"/>
  <c r="DM50" i="77"/>
  <c r="DN50" s="1"/>
  <c r="W51" i="82" s="1"/>
  <c r="MF54" i="77"/>
  <c r="MG55"/>
  <c r="MH55" s="1"/>
  <c r="AO56" i="82" s="1"/>
  <c r="AY57" i="77"/>
  <c r="AZ57" s="1"/>
  <c r="R58" i="82" s="1"/>
  <c r="FZ58" i="77"/>
  <c r="NX58"/>
  <c r="AB60"/>
  <c r="ET63"/>
  <c r="EU63" s="1"/>
  <c r="Z64" i="82" s="1"/>
  <c r="ET64" i="77"/>
  <c r="EU64" s="1"/>
  <c r="Z65" i="82" s="1"/>
  <c r="BU65" i="77"/>
  <c r="BV65" s="1"/>
  <c r="T66" i="82" s="1"/>
  <c r="LU65" i="77"/>
  <c r="DB66"/>
  <c r="DC66" s="1"/>
  <c r="V67" i="82" s="1"/>
  <c r="JO66" i="77"/>
  <c r="JP66" s="1"/>
  <c r="AJ67" i="82" s="1"/>
  <c r="BT67" i="77"/>
  <c r="IR67"/>
  <c r="NC68"/>
  <c r="ND68" s="1"/>
  <c r="AQ69" i="82" s="1"/>
  <c r="GO69" i="77"/>
  <c r="KY69" s="1"/>
  <c r="OX69" s="1"/>
  <c r="MG70"/>
  <c r="MH70" s="1"/>
  <c r="AO71" i="82" s="1"/>
  <c r="FO72" i="77"/>
  <c r="OI72"/>
  <c r="NM73"/>
  <c r="LU74"/>
  <c r="AM75"/>
  <c r="AN79"/>
  <c r="AO79" s="1"/>
  <c r="Q80" i="82" s="1"/>
  <c r="GN80" i="77"/>
  <c r="KX80" s="1"/>
  <c r="OW80" s="1"/>
  <c r="NX81"/>
  <c r="JY83"/>
  <c r="AX85"/>
  <c r="MR85"/>
  <c r="MS85" s="1"/>
  <c r="AP86" i="82" s="1"/>
  <c r="HA86" i="77"/>
  <c r="HB86" s="1"/>
  <c r="AD87" i="82" s="1"/>
  <c r="NX86" i="77"/>
  <c r="DL88"/>
  <c r="AB89"/>
  <c r="IG89"/>
  <c r="HV90"/>
  <c r="AN93"/>
  <c r="AO93" s="1"/>
  <c r="Q94" i="82" s="1"/>
  <c r="EH94" i="77"/>
  <c r="AC13"/>
  <c r="AD13" s="1"/>
  <c r="P14" i="82" s="1"/>
  <c r="AM15" i="77"/>
  <c r="NY20"/>
  <c r="NZ20" s="1"/>
  <c r="AS21" i="82" s="1"/>
  <c r="MF22" i="77"/>
  <c r="NX23"/>
  <c r="AB26"/>
  <c r="CL28"/>
  <c r="NM31"/>
  <c r="GO35"/>
  <c r="KY35" s="1"/>
  <c r="OX35" s="1"/>
  <c r="KJ35"/>
  <c r="AM36"/>
  <c r="FP36"/>
  <c r="FQ36" s="1"/>
  <c r="AB37" i="82" s="1"/>
  <c r="LJ44" i="77"/>
  <c r="LK44"/>
  <c r="LL44" s="1"/>
  <c r="AM45" i="82" s="1"/>
  <c r="FP49" i="77"/>
  <c r="FQ49" s="1"/>
  <c r="AB50" i="82" s="1"/>
  <c r="FO49" i="77"/>
  <c r="AY66"/>
  <c r="AZ66" s="1"/>
  <c r="R67" i="82" s="1"/>
  <c r="AX66" i="77"/>
  <c r="JC68"/>
  <c r="JD68"/>
  <c r="JE68" s="1"/>
  <c r="AI69" i="82" s="1"/>
  <c r="JZ73" i="77"/>
  <c r="KA73" s="1"/>
  <c r="AK74" i="82" s="1"/>
  <c r="JY73" i="77"/>
  <c r="OI78"/>
  <c r="OJ78"/>
  <c r="OK78" s="1"/>
  <c r="AT79" i="82" s="1"/>
  <c r="EH81" i="77"/>
  <c r="EI81"/>
  <c r="EJ81" s="1"/>
  <c r="Y82" i="82" s="1"/>
  <c r="CE93" i="77"/>
  <c r="CF93"/>
  <c r="CG93" s="1"/>
  <c r="U94" i="82" s="1"/>
  <c r="NB95" i="77"/>
  <c r="NC95"/>
  <c r="ND95" s="1"/>
  <c r="AQ96" i="82" s="1"/>
  <c r="NC38" i="77"/>
  <c r="ND38" s="1"/>
  <c r="AQ39" i="82" s="1"/>
  <c r="NB38" i="77"/>
  <c r="FZ44"/>
  <c r="GA44"/>
  <c r="GB44" s="1"/>
  <c r="AC45" i="82" s="1"/>
  <c r="LJ50" i="77"/>
  <c r="LK50"/>
  <c r="LL50" s="1"/>
  <c r="AM51" i="82" s="1"/>
  <c r="HV52" i="77"/>
  <c r="HW52"/>
  <c r="HX52" s="1"/>
  <c r="AF53" i="82" s="1"/>
  <c r="ES53" i="77"/>
  <c r="ET53"/>
  <c r="EU53" s="1"/>
  <c r="Z54" i="82" s="1"/>
  <c r="EH54" i="77"/>
  <c r="EI54"/>
  <c r="EJ54" s="1"/>
  <c r="Y55" i="82" s="1"/>
  <c r="DX59" i="77"/>
  <c r="DY59" s="1"/>
  <c r="X60" i="82" s="1"/>
  <c r="DW59" i="77"/>
  <c r="HA60"/>
  <c r="HB60" s="1"/>
  <c r="AD61" i="82" s="1"/>
  <c r="GZ60" i="77"/>
  <c r="HK61"/>
  <c r="HL61"/>
  <c r="HM61" s="1"/>
  <c r="AE62" i="82" s="1"/>
  <c r="FZ62" i="77"/>
  <c r="GA62"/>
  <c r="GB62" s="1"/>
  <c r="AC63" i="82" s="1"/>
  <c r="HK64" i="77"/>
  <c r="HL64"/>
  <c r="HM64" s="1"/>
  <c r="AE65" i="82" s="1"/>
  <c r="PU65" i="77"/>
  <c r="PV65" s="1"/>
  <c r="PT65"/>
  <c r="DM66"/>
  <c r="DN66" s="1"/>
  <c r="W67" i="82" s="1"/>
  <c r="DL66" i="77"/>
  <c r="AC67"/>
  <c r="AD67" s="1"/>
  <c r="P68" i="82" s="1"/>
  <c r="AB67" i="77"/>
  <c r="AN68"/>
  <c r="AO68" s="1"/>
  <c r="Q69" i="82" s="1"/>
  <c r="AM68" i="77"/>
  <c r="NX70"/>
  <c r="NY70"/>
  <c r="NZ70" s="1"/>
  <c r="AS71" i="82" s="1"/>
  <c r="JC75" i="77"/>
  <c r="JD75"/>
  <c r="JE75" s="1"/>
  <c r="AI76" i="82" s="1"/>
  <c r="OI80" i="77"/>
  <c r="OJ80"/>
  <c r="OK80" s="1"/>
  <c r="AT81" i="82" s="1"/>
  <c r="FE82" i="77"/>
  <c r="FF82" s="1"/>
  <c r="AA83" i="82" s="1"/>
  <c r="FD82" i="77"/>
  <c r="DA83"/>
  <c r="DB83"/>
  <c r="DC83" s="1"/>
  <c r="V84" i="82" s="1"/>
  <c r="LV85" i="77"/>
  <c r="LW85" s="1"/>
  <c r="AN86" i="82" s="1"/>
  <c r="LU85" i="77"/>
  <c r="JD87"/>
  <c r="JE87" s="1"/>
  <c r="AI88" i="82" s="1"/>
  <c r="JC87" i="77"/>
  <c r="BI89"/>
  <c r="BJ89"/>
  <c r="BK89" s="1"/>
  <c r="S90" i="82" s="1"/>
  <c r="IS89" i="77"/>
  <c r="IT89" s="1"/>
  <c r="AH90" i="82" s="1"/>
  <c r="IR89" i="77"/>
  <c r="FD90"/>
  <c r="FE90"/>
  <c r="FF90" s="1"/>
  <c r="AA91" i="82" s="1"/>
  <c r="JO92" i="77"/>
  <c r="JP92" s="1"/>
  <c r="AJ93" i="82" s="1"/>
  <c r="JN92" i="77"/>
  <c r="IG93"/>
  <c r="IH93"/>
  <c r="II93" s="1"/>
  <c r="AG94" i="82" s="1"/>
  <c r="CQ94" i="77"/>
  <c r="AC94"/>
  <c r="AD94" s="1"/>
  <c r="P95" i="82" s="1"/>
  <c r="GN3" i="77"/>
  <c r="KX3" s="1"/>
  <c r="OW3" s="1"/>
  <c r="GO10"/>
  <c r="KY10" s="1"/>
  <c r="OX10" s="1"/>
  <c r="GL18"/>
  <c r="CL21"/>
  <c r="GN21"/>
  <c r="KX21" s="1"/>
  <c r="OW21" s="1"/>
  <c r="HA28"/>
  <c r="HB28" s="1"/>
  <c r="AD29" i="82" s="1"/>
  <c r="NY28" i="77"/>
  <c r="NZ28" s="1"/>
  <c r="AS29" i="82" s="1"/>
  <c r="DX29" i="77"/>
  <c r="DY29" s="1"/>
  <c r="X30" i="82" s="1"/>
  <c r="MR29" i="77"/>
  <c r="MS29" s="1"/>
  <c r="AP30" i="82" s="1"/>
  <c r="GO31" i="77"/>
  <c r="KY31" s="1"/>
  <c r="OX31" s="1"/>
  <c r="NY32"/>
  <c r="NZ32" s="1"/>
  <c r="AS33" i="82" s="1"/>
  <c r="CF33" i="77"/>
  <c r="CG33" s="1"/>
  <c r="U34" i="82" s="1"/>
  <c r="MR33" i="77"/>
  <c r="MS33" s="1"/>
  <c r="AP34" i="82" s="1"/>
  <c r="GN36" i="77"/>
  <c r="KX36" s="1"/>
  <c r="OW36" s="1"/>
  <c r="GO54"/>
  <c r="KY54" s="1"/>
  <c r="OX54" s="1"/>
  <c r="GO62"/>
  <c r="KY62" s="1"/>
  <c r="OX62" s="1"/>
  <c r="NC65"/>
  <c r="ND65" s="1"/>
  <c r="AQ66" i="82" s="1"/>
  <c r="MQ68" i="77"/>
  <c r="NY68"/>
  <c r="NZ68" s="1"/>
  <c r="AS69" i="82" s="1"/>
  <c r="FE70" i="77"/>
  <c r="FF70" s="1"/>
  <c r="AA71" i="82" s="1"/>
  <c r="JD70" i="77"/>
  <c r="JE70" s="1"/>
  <c r="AI71" i="82" s="1"/>
  <c r="NC70" i="77"/>
  <c r="ND70" s="1"/>
  <c r="AQ71" i="82" s="1"/>
  <c r="BI74" i="77"/>
  <c r="GO75"/>
  <c r="KY75" s="1"/>
  <c r="OX75" s="1"/>
  <c r="HK75"/>
  <c r="NM80"/>
  <c r="DL82"/>
  <c r="CE83"/>
  <c r="PT83"/>
  <c r="DW85"/>
  <c r="JC85"/>
  <c r="EI86"/>
  <c r="EJ86" s="1"/>
  <c r="Y87" i="82" s="1"/>
  <c r="JO86" i="77"/>
  <c r="JP86" s="1"/>
  <c r="AJ87" i="82" s="1"/>
  <c r="AN89" i="77"/>
  <c r="AO89" s="1"/>
  <c r="Q90" i="82" s="1"/>
  <c r="IG90" i="77"/>
  <c r="IR92"/>
  <c r="FO93"/>
  <c r="HV34"/>
  <c r="HW34"/>
  <c r="HX34" s="1"/>
  <c r="AF35" i="82" s="1"/>
  <c r="NX37" i="77"/>
  <c r="NY37"/>
  <c r="NZ37" s="1"/>
  <c r="AS38" i="82" s="1"/>
  <c r="MQ41" i="77"/>
  <c r="MR41"/>
  <c r="MS41" s="1"/>
  <c r="AP42" i="82" s="1"/>
  <c r="BI59" i="77"/>
  <c r="BJ59"/>
  <c r="BK59" s="1"/>
  <c r="S60" i="82" s="1"/>
  <c r="LV69" i="77"/>
  <c r="LW69" s="1"/>
  <c r="AN70" i="82" s="1"/>
  <c r="LU69" i="77"/>
  <c r="JY76"/>
  <c r="JZ76"/>
  <c r="KA76" s="1"/>
  <c r="AK77" i="82" s="1"/>
  <c r="ET80" i="77"/>
  <c r="EU80" s="1"/>
  <c r="Z81" i="82" s="1"/>
  <c r="ES80" i="77"/>
  <c r="AM83"/>
  <c r="AN83"/>
  <c r="AO83" s="1"/>
  <c r="Q84" i="82" s="1"/>
  <c r="FD88" i="77"/>
  <c r="FE88"/>
  <c r="FF88" s="1"/>
  <c r="AA89" i="82" s="1"/>
  <c r="DA89" i="77"/>
  <c r="DB89"/>
  <c r="DC89" s="1"/>
  <c r="V90" i="82" s="1"/>
  <c r="LU45" i="77"/>
  <c r="LV45"/>
  <c r="LW45" s="1"/>
  <c r="AN46" i="82" s="1"/>
  <c r="JY46" i="77"/>
  <c r="JZ46"/>
  <c r="KA46" s="1"/>
  <c r="AK47" i="82" s="1"/>
  <c r="JY47" i="77"/>
  <c r="JZ47"/>
  <c r="KA47" s="1"/>
  <c r="AK48" i="82" s="1"/>
  <c r="NX48" i="77"/>
  <c r="NY48"/>
  <c r="NZ48" s="1"/>
  <c r="AS49" i="82" s="1"/>
  <c r="PU51" i="77"/>
  <c r="PV51" s="1"/>
  <c r="PT51"/>
  <c r="KJ64"/>
  <c r="KK64"/>
  <c r="KL64" s="1"/>
  <c r="AL65" i="82" s="1"/>
  <c r="ES66" i="77"/>
  <c r="ET66"/>
  <c r="EU66" s="1"/>
  <c r="Z67" i="82" s="1"/>
  <c r="FE67" i="77"/>
  <c r="FF67" s="1"/>
  <c r="AA68" i="82" s="1"/>
  <c r="FD67" i="77"/>
  <c r="FP69"/>
  <c r="FQ69" s="1"/>
  <c r="AB70" i="82" s="1"/>
  <c r="FO69" i="77"/>
  <c r="IH71"/>
  <c r="II71" s="1"/>
  <c r="AG72" i="82" s="1"/>
  <c r="IG71" i="77"/>
  <c r="AN72"/>
  <c r="AO72" s="1"/>
  <c r="Q73" i="82" s="1"/>
  <c r="AM72" i="77"/>
  <c r="IH74"/>
  <c r="II74" s="1"/>
  <c r="AG75" i="82" s="1"/>
  <c r="IG74" i="77"/>
  <c r="FO77"/>
  <c r="FP77"/>
  <c r="FQ77" s="1"/>
  <c r="AB78" i="82" s="1"/>
  <c r="IG78" i="77"/>
  <c r="IH78"/>
  <c r="II78" s="1"/>
  <c r="AG79" i="82" s="1"/>
  <c r="ES79" i="77"/>
  <c r="ET79"/>
  <c r="EU79" s="1"/>
  <c r="Z80" i="82" s="1"/>
  <c r="CF80" i="77"/>
  <c r="CG80" s="1"/>
  <c r="U81" i="82" s="1"/>
  <c r="CE80" i="77"/>
  <c r="MG82"/>
  <c r="MH82" s="1"/>
  <c r="AO83" i="82" s="1"/>
  <c r="MF82" i="77"/>
  <c r="FP83"/>
  <c r="FQ83" s="1"/>
  <c r="AB84" i="82" s="1"/>
  <c r="FO83" i="77"/>
  <c r="JY89"/>
  <c r="JZ89"/>
  <c r="KA89" s="1"/>
  <c r="AK90" i="82" s="1"/>
  <c r="LV90" i="77"/>
  <c r="LW90" s="1"/>
  <c r="AN91" i="82" s="1"/>
  <c r="LU90" i="77"/>
  <c r="JO91"/>
  <c r="JP91" s="1"/>
  <c r="AJ92" i="82" s="1"/>
  <c r="JN91" i="77"/>
  <c r="NN91"/>
  <c r="NO91" s="1"/>
  <c r="AR92" i="82" s="1"/>
  <c r="NM91" i="77"/>
  <c r="NC92"/>
  <c r="ND92" s="1"/>
  <c r="AQ93" i="82" s="1"/>
  <c r="NB92" i="77"/>
  <c r="PU93"/>
  <c r="PV93" s="1"/>
  <c r="PT93"/>
  <c r="HK94"/>
  <c r="HL94"/>
  <c r="HM94" s="1"/>
  <c r="AE95" i="82" s="1"/>
  <c r="HA4" i="77"/>
  <c r="HB4" s="1"/>
  <c r="AD5" i="82" s="1"/>
  <c r="FZ5" i="77"/>
  <c r="GO15"/>
  <c r="KY15" s="1"/>
  <c r="OX15" s="1"/>
  <c r="KK20"/>
  <c r="KL20" s="1"/>
  <c r="AL21" i="82" s="1"/>
  <c r="GO21" i="77"/>
  <c r="KY21" s="1"/>
  <c r="OX21" s="1"/>
  <c r="NY21"/>
  <c r="NZ21" s="1"/>
  <c r="AS22" i="82" s="1"/>
  <c r="GN22" i="77"/>
  <c r="KX22" s="1"/>
  <c r="OW22" s="1"/>
  <c r="IR22"/>
  <c r="EI24"/>
  <c r="EJ24" s="1"/>
  <c r="Y25" i="82" s="1"/>
  <c r="MG26" i="77"/>
  <c r="MH26" s="1"/>
  <c r="AO27" i="82" s="1"/>
  <c r="GO27" i="77"/>
  <c r="KY27" s="1"/>
  <c r="OX27" s="1"/>
  <c r="JD27"/>
  <c r="JE27" s="1"/>
  <c r="AI28" i="82" s="1"/>
  <c r="BT30" i="77"/>
  <c r="GO30"/>
  <c r="KY30" s="1"/>
  <c r="OX30" s="1"/>
  <c r="HW30"/>
  <c r="HX30" s="1"/>
  <c r="AF31" i="82" s="1"/>
  <c r="GN31" i="77"/>
  <c r="KX31" s="1"/>
  <c r="OW31" s="1"/>
  <c r="DW31"/>
  <c r="HA32"/>
  <c r="HB32" s="1"/>
  <c r="AD33" i="82" s="1"/>
  <c r="HK33" i="77"/>
  <c r="BT34"/>
  <c r="GO34"/>
  <c r="KY34" s="1"/>
  <c r="OX34" s="1"/>
  <c r="FD35"/>
  <c r="FZ40"/>
  <c r="IR40"/>
  <c r="NX40"/>
  <c r="BU46"/>
  <c r="BV46" s="1"/>
  <c r="T47" i="82" s="1"/>
  <c r="GO48" i="77"/>
  <c r="KY48" s="1"/>
  <c r="OX48" s="1"/>
  <c r="KK48"/>
  <c r="KL48" s="1"/>
  <c r="AL49" i="82" s="1"/>
  <c r="FP56" i="77"/>
  <c r="FQ56" s="1"/>
  <c r="AB57" i="82" s="1"/>
  <c r="NB58" i="77"/>
  <c r="JC59"/>
  <c r="JN60"/>
  <c r="NY63"/>
  <c r="NZ63" s="1"/>
  <c r="AS64" i="82" s="1"/>
  <c r="IS64" i="77"/>
  <c r="IT64" s="1"/>
  <c r="AH65" i="82" s="1"/>
  <c r="DX66" i="77"/>
  <c r="DY66" s="1"/>
  <c r="X67" i="82" s="1"/>
  <c r="EH67" i="77"/>
  <c r="CF69"/>
  <c r="CG69" s="1"/>
  <c r="U70" i="82" s="1"/>
  <c r="BU71" i="77"/>
  <c r="BV71" s="1"/>
  <c r="T72" i="82" s="1"/>
  <c r="ES71" i="77"/>
  <c r="DA73"/>
  <c r="GN77"/>
  <c r="KX77" s="1"/>
  <c r="OW77" s="1"/>
  <c r="DB79"/>
  <c r="DC79" s="1"/>
  <c r="V80" i="82" s="1"/>
  <c r="BJ80" i="77"/>
  <c r="BK80" s="1"/>
  <c r="S81" i="82" s="1"/>
  <c r="MF81" i="77"/>
  <c r="KJ82"/>
  <c r="JC89"/>
  <c r="JN90"/>
  <c r="DX91"/>
  <c r="DY91" s="1"/>
  <c r="X92" i="82" s="1"/>
  <c r="FO94" i="77"/>
  <c r="NM53"/>
  <c r="NN53"/>
  <c r="NO53" s="1"/>
  <c r="AR54" i="82" s="1"/>
  <c r="PU59" i="77"/>
  <c r="PV59" s="1"/>
  <c r="PT59"/>
  <c r="NX62"/>
  <c r="NY62"/>
  <c r="NZ62" s="1"/>
  <c r="AS63" i="82" s="1"/>
  <c r="HV66" i="77"/>
  <c r="HW66"/>
  <c r="HX66" s="1"/>
  <c r="AF67" i="82" s="1"/>
  <c r="OI77" i="77"/>
  <c r="OJ77"/>
  <c r="OK77" s="1"/>
  <c r="AT78" i="82" s="1"/>
  <c r="HV79" i="77"/>
  <c r="HW79"/>
  <c r="HX79" s="1"/>
  <c r="AF80" i="82" s="1"/>
  <c r="AX82" i="77"/>
  <c r="AY82"/>
  <c r="AZ82" s="1"/>
  <c r="R83" i="82" s="1"/>
  <c r="MQ83" i="77"/>
  <c r="MR83"/>
  <c r="MS83" s="1"/>
  <c r="AP84" i="82" s="1"/>
  <c r="FP90" i="77"/>
  <c r="FQ90" s="1"/>
  <c r="AB91" i="82" s="1"/>
  <c r="FO90" i="77"/>
  <c r="GA38"/>
  <c r="GB38" s="1"/>
  <c r="AC39" i="82" s="1"/>
  <c r="FZ38" i="77"/>
  <c r="DW47"/>
  <c r="DX47"/>
  <c r="DY47" s="1"/>
  <c r="X48" i="82" s="1"/>
  <c r="HK51" i="77"/>
  <c r="HL51"/>
  <c r="HM51" s="1"/>
  <c r="AE52" i="82" s="1"/>
  <c r="BU52" i="77"/>
  <c r="BV52" s="1"/>
  <c r="T53" i="82" s="1"/>
  <c r="BT52" i="77"/>
  <c r="AY58"/>
  <c r="AZ58" s="1"/>
  <c r="R59" i="82" s="1"/>
  <c r="AX58" i="77"/>
  <c r="BU60"/>
  <c r="BV60" s="1"/>
  <c r="T61" i="82" s="1"/>
  <c r="BT60" i="77"/>
  <c r="AX63"/>
  <c r="AY63"/>
  <c r="AZ63" s="1"/>
  <c r="R64" i="82" s="1"/>
  <c r="MR65" i="77"/>
  <c r="MS65" s="1"/>
  <c r="AP66" i="82" s="1"/>
  <c r="MQ65" i="77"/>
  <c r="CE66"/>
  <c r="CF66"/>
  <c r="CG66" s="1"/>
  <c r="U67" i="82" s="1"/>
  <c r="NB66" i="77"/>
  <c r="NC66"/>
  <c r="ND66" s="1"/>
  <c r="AQ67" i="82" s="1"/>
  <c r="NY67" i="77"/>
  <c r="NZ67" s="1"/>
  <c r="AS68" i="82" s="1"/>
  <c r="NX67" i="77"/>
  <c r="MF68"/>
  <c r="MG68"/>
  <c r="MH68" s="1"/>
  <c r="AO69" i="82" s="1"/>
  <c r="MR72" i="77"/>
  <c r="MS72" s="1"/>
  <c r="AP73" i="82" s="1"/>
  <c r="MQ72" i="77"/>
  <c r="HA81"/>
  <c r="HB81" s="1"/>
  <c r="AD82" i="82" s="1"/>
  <c r="GZ81" i="77"/>
  <c r="BI85"/>
  <c r="BJ85"/>
  <c r="BK85" s="1"/>
  <c r="S86" i="82" s="1"/>
  <c r="NB88" i="77"/>
  <c r="NC88"/>
  <c r="ND88" s="1"/>
  <c r="AQ89" i="82" s="1"/>
  <c r="PU89" i="77"/>
  <c r="PV89" s="1"/>
  <c r="PT89"/>
  <c r="JY91"/>
  <c r="JZ91"/>
  <c r="KA91" s="1"/>
  <c r="AK92" i="82" s="1"/>
  <c r="EI6" i="77"/>
  <c r="EJ6" s="1"/>
  <c r="Y7" i="82" s="1"/>
  <c r="OJ6" i="77"/>
  <c r="OK6" s="1"/>
  <c r="AT7" i="82" s="1"/>
  <c r="AM12" i="77"/>
  <c r="FE12"/>
  <c r="FF12" s="1"/>
  <c r="AA13" i="82" s="1"/>
  <c r="FE13" i="77"/>
  <c r="FF13" s="1"/>
  <c r="AA14" i="82" s="1"/>
  <c r="DM15" i="77"/>
  <c r="DN15" s="1"/>
  <c r="W16" i="82" s="1"/>
  <c r="GO36" i="77"/>
  <c r="KY36" s="1"/>
  <c r="OX36" s="1"/>
  <c r="AB94"/>
  <c r="KQ52"/>
  <c r="GN56"/>
  <c r="KX56" s="1"/>
  <c r="OW56" s="1"/>
  <c r="GO89"/>
  <c r="KY89" s="1"/>
  <c r="OX89" s="1"/>
  <c r="GN90"/>
  <c r="KX90" s="1"/>
  <c r="OW90" s="1"/>
  <c r="BT92"/>
  <c r="GN39"/>
  <c r="KX39" s="1"/>
  <c r="OW39" s="1"/>
  <c r="GN44"/>
  <c r="KX44" s="1"/>
  <c r="OW44" s="1"/>
  <c r="GN46"/>
  <c r="KX46" s="1"/>
  <c r="OW46" s="1"/>
  <c r="GN52"/>
  <c r="KX52" s="1"/>
  <c r="OW52" s="1"/>
  <c r="GN55"/>
  <c r="KX55" s="1"/>
  <c r="OW55" s="1"/>
  <c r="GO56"/>
  <c r="KY56" s="1"/>
  <c r="OX56" s="1"/>
  <c r="GO60"/>
  <c r="KY60" s="1"/>
  <c r="OX60" s="1"/>
  <c r="GO68"/>
  <c r="KY68" s="1"/>
  <c r="OX68" s="1"/>
  <c r="GO73"/>
  <c r="KY73" s="1"/>
  <c r="OX73" s="1"/>
  <c r="GN76"/>
  <c r="KX76" s="1"/>
  <c r="OW76" s="1"/>
  <c r="GN78"/>
  <c r="KX78" s="1"/>
  <c r="OW78" s="1"/>
  <c r="GN87"/>
  <c r="KX87" s="1"/>
  <c r="OW87" s="1"/>
  <c r="GN88"/>
  <c r="KX88" s="1"/>
  <c r="OW88" s="1"/>
  <c r="GL93"/>
  <c r="IH55"/>
  <c r="II55" s="1"/>
  <c r="AG56" i="82" s="1"/>
  <c r="IG55" i="77"/>
  <c r="GZ58"/>
  <c r="HA58"/>
  <c r="HB58" s="1"/>
  <c r="AD59" i="82" s="1"/>
  <c r="AX60" i="77"/>
  <c r="AY60"/>
  <c r="AZ60" s="1"/>
  <c r="R61" i="82" s="1"/>
  <c r="CE72" i="77"/>
  <c r="CF72"/>
  <c r="CG72" s="1"/>
  <c r="U73" i="82" s="1"/>
  <c r="NB50" i="77"/>
  <c r="NC50"/>
  <c r="ND50" s="1"/>
  <c r="AQ51" i="82" s="1"/>
  <c r="FZ52" i="77"/>
  <c r="GA52"/>
  <c r="GB52" s="1"/>
  <c r="AC53" i="82" s="1"/>
  <c r="NB52" i="77"/>
  <c r="NC52"/>
  <c r="ND52" s="1"/>
  <c r="AQ53" i="82" s="1"/>
  <c r="DA53" i="77"/>
  <c r="DB53"/>
  <c r="DC53" s="1"/>
  <c r="V54" i="82" s="1"/>
  <c r="LU53" i="77"/>
  <c r="LV53"/>
  <c r="LW53" s="1"/>
  <c r="AN54" i="82" s="1"/>
  <c r="BT54" i="77"/>
  <c r="BU54"/>
  <c r="BV54" s="1"/>
  <c r="T55" i="82" s="1"/>
  <c r="ES55" i="77"/>
  <c r="ET55"/>
  <c r="EU55" s="1"/>
  <c r="Z56" i="82" s="1"/>
  <c r="MR55" i="77"/>
  <c r="MS55" s="1"/>
  <c r="AP56" i="82" s="1"/>
  <c r="MQ55" i="77"/>
  <c r="HK56"/>
  <c r="HL56"/>
  <c r="HM56" s="1"/>
  <c r="AE57" i="82" s="1"/>
  <c r="EH57" i="77"/>
  <c r="EI57"/>
  <c r="EJ57" s="1"/>
  <c r="Y58" i="82" s="1"/>
  <c r="FD58" i="77"/>
  <c r="FE58"/>
  <c r="FF58" s="1"/>
  <c r="AA59" i="82" s="1"/>
  <c r="ES59" i="77"/>
  <c r="ET59"/>
  <c r="EU59" s="1"/>
  <c r="Z60" i="82" s="1"/>
  <c r="NM59" i="77"/>
  <c r="NN59"/>
  <c r="NO59" s="1"/>
  <c r="AR60" i="82" s="1"/>
  <c r="LJ60" i="77"/>
  <c r="LK60"/>
  <c r="LL60" s="1"/>
  <c r="AM61" i="82" s="1"/>
  <c r="BI61" i="77"/>
  <c r="BJ61"/>
  <c r="BK61" s="1"/>
  <c r="S62" i="82" s="1"/>
  <c r="JC61" i="77"/>
  <c r="JD61"/>
  <c r="JE61" s="1"/>
  <c r="AI62" i="82" s="1"/>
  <c r="AB62" i="77"/>
  <c r="AC62"/>
  <c r="AD62" s="1"/>
  <c r="P63" i="82" s="1"/>
  <c r="GZ62" i="77"/>
  <c r="HA62"/>
  <c r="HB62" s="1"/>
  <c r="AD63" i="82" s="1"/>
  <c r="NM62" i="77"/>
  <c r="NN62"/>
  <c r="NO62" s="1"/>
  <c r="AR63" i="82" s="1"/>
  <c r="DB67" i="77"/>
  <c r="DC67" s="1"/>
  <c r="V68" i="82" s="1"/>
  <c r="GL67" i="77"/>
  <c r="DA67"/>
  <c r="MG67"/>
  <c r="MH67" s="1"/>
  <c r="AO68" i="82" s="1"/>
  <c r="MF67" i="77"/>
  <c r="FZ70"/>
  <c r="GA70"/>
  <c r="GB70" s="1"/>
  <c r="AC71" i="82" s="1"/>
  <c r="FP71" i="77"/>
  <c r="FQ71" s="1"/>
  <c r="AB72" i="82" s="1"/>
  <c r="FO71" i="77"/>
  <c r="LU72"/>
  <c r="LV72"/>
  <c r="LW72" s="1"/>
  <c r="AN73" i="82" s="1"/>
  <c r="JC73" i="77"/>
  <c r="JD73"/>
  <c r="JE73" s="1"/>
  <c r="AI74" i="82" s="1"/>
  <c r="HK74" i="77"/>
  <c r="HL74"/>
  <c r="HM74" s="1"/>
  <c r="AE75" i="82" s="1"/>
  <c r="OJ75" i="77"/>
  <c r="OK75" s="1"/>
  <c r="AT76" i="82" s="1"/>
  <c r="OI75" i="77"/>
  <c r="IG76"/>
  <c r="IH76"/>
  <c r="II76" s="1"/>
  <c r="AG77" i="82" s="1"/>
  <c r="CE78" i="77"/>
  <c r="CF78"/>
  <c r="CG78" s="1"/>
  <c r="U79" i="82" s="1"/>
  <c r="HL78" i="77"/>
  <c r="HM78" s="1"/>
  <c r="AE79" i="82" s="1"/>
  <c r="HK78" i="77"/>
  <c r="JO24"/>
  <c r="JP24" s="1"/>
  <c r="AJ25" i="82" s="1"/>
  <c r="BU26" i="77"/>
  <c r="BV26" s="1"/>
  <c r="T27" i="82" s="1"/>
  <c r="GA26" i="77"/>
  <c r="GB26" s="1"/>
  <c r="AC27" i="82" s="1"/>
  <c r="IS28" i="77"/>
  <c r="IT28" s="1"/>
  <c r="AH29" i="82" s="1"/>
  <c r="MG28" i="77"/>
  <c r="MH28" s="1"/>
  <c r="AO29" i="82" s="1"/>
  <c r="CF29" i="77"/>
  <c r="CG29" s="1"/>
  <c r="U30" i="82" s="1"/>
  <c r="FP29" i="77"/>
  <c r="FQ29" s="1"/>
  <c r="AB30" i="82" s="1"/>
  <c r="JZ29" i="77"/>
  <c r="KA29" s="1"/>
  <c r="AK30" i="82" s="1"/>
  <c r="PU29" i="77"/>
  <c r="PV29" s="1"/>
  <c r="AY30"/>
  <c r="AZ30" s="1"/>
  <c r="R31" i="82" s="1"/>
  <c r="GN30" i="77"/>
  <c r="KX30" s="1"/>
  <c r="OW30" s="1"/>
  <c r="LK30"/>
  <c r="LL30" s="1"/>
  <c r="AM31" i="82" s="1"/>
  <c r="BJ31" i="77"/>
  <c r="BK31" s="1"/>
  <c r="S32" i="82" s="1"/>
  <c r="JD31" i="77"/>
  <c r="JE31" s="1"/>
  <c r="AI32" i="82" s="1"/>
  <c r="EI32" i="77"/>
  <c r="EJ32" s="1"/>
  <c r="Y33" i="82" s="1"/>
  <c r="FP33" i="77"/>
  <c r="FQ33" s="1"/>
  <c r="AB34" i="82" s="1"/>
  <c r="PU33" i="77"/>
  <c r="PV33" s="1"/>
  <c r="AY34"/>
  <c r="AZ34" s="1"/>
  <c r="R35" i="82" s="1"/>
  <c r="GN34" i="77"/>
  <c r="KX34" s="1"/>
  <c r="OW34" s="1"/>
  <c r="LK34"/>
  <c r="LL34" s="1"/>
  <c r="AM35" i="82" s="1"/>
  <c r="GN35" i="77"/>
  <c r="KX35" s="1"/>
  <c r="OW35" s="1"/>
  <c r="JO35"/>
  <c r="JP35" s="1"/>
  <c r="AJ36" i="82" s="1"/>
  <c r="DM42" i="77"/>
  <c r="DN42" s="1"/>
  <c r="W43" i="82" s="1"/>
  <c r="JZ43" i="77"/>
  <c r="KA43" s="1"/>
  <c r="AK44" i="82" s="1"/>
  <c r="HL45" i="77"/>
  <c r="HM45" s="1"/>
  <c r="AE46" i="82" s="1"/>
  <c r="FE46" i="77"/>
  <c r="FF46" s="1"/>
  <c r="AA47" i="82" s="1"/>
  <c r="AN47" i="77"/>
  <c r="AO47" s="1"/>
  <c r="Q48" i="82" s="1"/>
  <c r="JD47" i="77"/>
  <c r="JE47" s="1"/>
  <c r="AI48" i="82" s="1"/>
  <c r="JC47" i="77"/>
  <c r="NN57"/>
  <c r="NO57" s="1"/>
  <c r="AR58" i="82" s="1"/>
  <c r="NM57" i="77"/>
  <c r="MG58"/>
  <c r="MH58" s="1"/>
  <c r="AO59" i="82" s="1"/>
  <c r="MF58" i="77"/>
  <c r="DL63"/>
  <c r="DM63"/>
  <c r="DN63" s="1"/>
  <c r="W64" i="82" s="1"/>
  <c r="LV63" i="77"/>
  <c r="LW63" s="1"/>
  <c r="AN64" i="82" s="1"/>
  <c r="LU63" i="77"/>
  <c r="CE64"/>
  <c r="CF64"/>
  <c r="CG64" s="1"/>
  <c r="U65" i="82" s="1"/>
  <c r="EI66" i="77"/>
  <c r="EJ66" s="1"/>
  <c r="Y67" i="82" s="1"/>
  <c r="EH66" i="77"/>
  <c r="DX67"/>
  <c r="DY67" s="1"/>
  <c r="X68" i="82" s="1"/>
  <c r="DW67" i="77"/>
  <c r="NM68"/>
  <c r="NN68"/>
  <c r="NO68" s="1"/>
  <c r="AR69" i="82" s="1"/>
  <c r="NM51" i="77"/>
  <c r="NN51"/>
  <c r="NO51" s="1"/>
  <c r="AR52" i="82" s="1"/>
  <c r="IS56" i="77"/>
  <c r="IT56" s="1"/>
  <c r="AH57" i="82" s="1"/>
  <c r="IR56" i="77"/>
  <c r="IG57"/>
  <c r="IH57"/>
  <c r="II57" s="1"/>
  <c r="AG58" i="82" s="1"/>
  <c r="KJ58" i="77"/>
  <c r="KK58"/>
  <c r="KL58" s="1"/>
  <c r="AL59" i="82" s="1"/>
  <c r="DX63" i="77"/>
  <c r="DY63" s="1"/>
  <c r="X64" i="82" s="1"/>
  <c r="DW63" i="77"/>
  <c r="MF66"/>
  <c r="MG66"/>
  <c r="MH66" s="1"/>
  <c r="AO67" i="82" s="1"/>
  <c r="FP67" i="77"/>
  <c r="FQ67" s="1"/>
  <c r="AB68" i="82" s="1"/>
  <c r="FO67" i="77"/>
  <c r="ES68"/>
  <c r="ET68"/>
  <c r="EU68" s="1"/>
  <c r="Z69" i="82" s="1"/>
  <c r="HK70" i="77"/>
  <c r="HL70"/>
  <c r="HM70" s="1"/>
  <c r="AE71" i="82" s="1"/>
  <c r="DX72" i="77"/>
  <c r="DY72" s="1"/>
  <c r="X73" i="82" s="1"/>
  <c r="DW72" i="77"/>
  <c r="CF73"/>
  <c r="CG73" s="1"/>
  <c r="U74" i="82" s="1"/>
  <c r="CE73" i="77"/>
  <c r="AN74"/>
  <c r="AO74" s="1"/>
  <c r="Q75" i="82" s="1"/>
  <c r="AM74" i="77"/>
  <c r="CF79"/>
  <c r="CG79" s="1"/>
  <c r="U80" i="82" s="1"/>
  <c r="CE79" i="77"/>
  <c r="JZ79"/>
  <c r="KA79" s="1"/>
  <c r="AK80" i="82" s="1"/>
  <c r="JY79" i="77"/>
  <c r="AN3"/>
  <c r="AO3" s="1"/>
  <c r="Q4" i="82" s="1"/>
  <c r="GN4" i="77"/>
  <c r="KX4" s="1"/>
  <c r="OW4" s="1"/>
  <c r="AY5"/>
  <c r="AZ5" s="1"/>
  <c r="R6" i="82" s="1"/>
  <c r="GO5" i="77"/>
  <c r="KY5" s="1"/>
  <c r="OX5" s="1"/>
  <c r="NY5"/>
  <c r="NZ5" s="1"/>
  <c r="AS6" i="82" s="1"/>
  <c r="GN8" i="77"/>
  <c r="KX8" s="1"/>
  <c r="OW8" s="1"/>
  <c r="GO11"/>
  <c r="KY11" s="1"/>
  <c r="OX11" s="1"/>
  <c r="GN12"/>
  <c r="KX12" s="1"/>
  <c r="OW12" s="1"/>
  <c r="HA12"/>
  <c r="HB12" s="1"/>
  <c r="AD13" i="82" s="1"/>
  <c r="PU12" i="77"/>
  <c r="PV12" s="1"/>
  <c r="GN13"/>
  <c r="KX13" s="1"/>
  <c r="OW13" s="1"/>
  <c r="GA13"/>
  <c r="GB13" s="1"/>
  <c r="AC14" i="82" s="1"/>
  <c r="GN14" i="77"/>
  <c r="KX14" s="1"/>
  <c r="OW14" s="1"/>
  <c r="HK14"/>
  <c r="JD15"/>
  <c r="JE15" s="1"/>
  <c r="AI16" i="82" s="1"/>
  <c r="AM17" i="77"/>
  <c r="KQ17"/>
  <c r="GN18"/>
  <c r="KX18" s="1"/>
  <c r="OW18" s="1"/>
  <c r="JY18"/>
  <c r="GO19"/>
  <c r="KY19" s="1"/>
  <c r="OX19" s="1"/>
  <c r="HA20"/>
  <c r="HB20" s="1"/>
  <c r="AD21" i="82" s="1"/>
  <c r="EI21" i="77"/>
  <c r="EJ21" s="1"/>
  <c r="Y22" i="82" s="1"/>
  <c r="HW23" i="77"/>
  <c r="HX23" s="1"/>
  <c r="AF24" i="82" s="1"/>
  <c r="JY24" i="77"/>
  <c r="PT24"/>
  <c r="GN25"/>
  <c r="KX25" s="1"/>
  <c r="OW25" s="1"/>
  <c r="IS26"/>
  <c r="IT26" s="1"/>
  <c r="AH27" i="82" s="1"/>
  <c r="ET27" i="77"/>
  <c r="EU27" s="1"/>
  <c r="Z28" i="82" s="1"/>
  <c r="NN27" i="77"/>
  <c r="NO27" s="1"/>
  <c r="AR28" i="82" s="1"/>
  <c r="DM28" i="77"/>
  <c r="DN28" s="1"/>
  <c r="W29" i="82" s="1"/>
  <c r="DM30" i="77"/>
  <c r="DN30" s="1"/>
  <c r="W31" i="82" s="1"/>
  <c r="FZ30" i="77"/>
  <c r="NC30"/>
  <c r="ND30" s="1"/>
  <c r="AQ31" i="82" s="1"/>
  <c r="DB31" i="77"/>
  <c r="DC31" s="1"/>
  <c r="V32" i="82" s="1"/>
  <c r="FO31" i="77"/>
  <c r="LV31"/>
  <c r="LW31" s="1"/>
  <c r="AN32" i="82" s="1"/>
  <c r="PT31" i="77"/>
  <c r="AX32"/>
  <c r="GA32"/>
  <c r="GB32" s="1"/>
  <c r="AC33" i="82" s="1"/>
  <c r="KK32" i="77"/>
  <c r="KL32" s="1"/>
  <c r="AL33" i="82" s="1"/>
  <c r="NB32" i="77"/>
  <c r="AN33"/>
  <c r="AO33" s="1"/>
  <c r="Q34" i="82" s="1"/>
  <c r="DA33" i="77"/>
  <c r="IH33"/>
  <c r="II33" s="1"/>
  <c r="AG34" i="82" s="1"/>
  <c r="LU33" i="77"/>
  <c r="DM34"/>
  <c r="DN34" s="1"/>
  <c r="W35" i="82" s="1"/>
  <c r="FZ34" i="77"/>
  <c r="NC34"/>
  <c r="ND34" s="1"/>
  <c r="AQ35" i="82" s="1"/>
  <c r="DM35" i="77"/>
  <c r="DN35" s="1"/>
  <c r="W36" i="82" s="1"/>
  <c r="GA35" i="77"/>
  <c r="GB35" s="1"/>
  <c r="AC36" i="82" s="1"/>
  <c r="JC35" i="77"/>
  <c r="MF35"/>
  <c r="BJ36"/>
  <c r="BK36" s="1"/>
  <c r="S37" i="82" s="1"/>
  <c r="ET36" i="77"/>
  <c r="EU36" s="1"/>
  <c r="Z37" i="82" s="1"/>
  <c r="KV36" i="77"/>
  <c r="JY36"/>
  <c r="FE37"/>
  <c r="FF37" s="1"/>
  <c r="AA38" i="82" s="1"/>
  <c r="IS37" i="77"/>
  <c r="IT37" s="1"/>
  <c r="AH38" i="82" s="1"/>
  <c r="JZ37" i="77"/>
  <c r="KA37" s="1"/>
  <c r="AK38" i="82" s="1"/>
  <c r="MG37" i="77"/>
  <c r="MH37" s="1"/>
  <c r="AO38" i="82" s="1"/>
  <c r="FE38" i="77"/>
  <c r="FF38" s="1"/>
  <c r="AA39" i="82" s="1"/>
  <c r="MG38" i="77"/>
  <c r="MH38" s="1"/>
  <c r="AO39" i="82" s="1"/>
  <c r="AY39" i="77"/>
  <c r="AZ39" s="1"/>
  <c r="R40" i="82" s="1"/>
  <c r="BI39" i="77"/>
  <c r="GO39"/>
  <c r="KY39" s="1"/>
  <c r="OX39" s="1"/>
  <c r="DB39"/>
  <c r="DC39" s="1"/>
  <c r="V40" i="82" s="1"/>
  <c r="FE39" i="77"/>
  <c r="FF39" s="1"/>
  <c r="AA40" i="82" s="1"/>
  <c r="HL39" i="77"/>
  <c r="HM39" s="1"/>
  <c r="AE40" i="82" s="1"/>
  <c r="JO39" i="77"/>
  <c r="JP39" s="1"/>
  <c r="AJ40" i="82" s="1"/>
  <c r="CF40" i="77"/>
  <c r="CG40" s="1"/>
  <c r="U41" i="82" s="1"/>
  <c r="EI40" i="77"/>
  <c r="EJ40" s="1"/>
  <c r="Y41" i="82" s="1"/>
  <c r="KK40" i="77"/>
  <c r="KL40" s="1"/>
  <c r="AL41" i="82" s="1"/>
  <c r="NC40" i="77"/>
  <c r="ND40" s="1"/>
  <c r="AQ41" i="82" s="1"/>
  <c r="HA41" i="77"/>
  <c r="HB41" s="1"/>
  <c r="AD42" i="82" s="1"/>
  <c r="IH41" i="77"/>
  <c r="II41" s="1"/>
  <c r="AG42" i="82" s="1"/>
  <c r="JO41" i="77"/>
  <c r="JP41" s="1"/>
  <c r="AJ42" i="82" s="1"/>
  <c r="NY41" i="77"/>
  <c r="NZ41" s="1"/>
  <c r="AS42" i="82" s="1"/>
  <c r="BJ42" i="77"/>
  <c r="BK42" s="1"/>
  <c r="S43" i="82" s="1"/>
  <c r="JZ42" i="77"/>
  <c r="KA42" s="1"/>
  <c r="AK43" i="82" s="1"/>
  <c r="MF42" i="77"/>
  <c r="BJ43"/>
  <c r="BK43" s="1"/>
  <c r="S44" i="82" s="1"/>
  <c r="DM43" i="77"/>
  <c r="DN43" s="1"/>
  <c r="W44" i="82" s="1"/>
  <c r="FP43" i="77"/>
  <c r="FQ43" s="1"/>
  <c r="AB44" i="82" s="1"/>
  <c r="HW43" i="77"/>
  <c r="HX43" s="1"/>
  <c r="AF44" i="82" s="1"/>
  <c r="KK43" i="77"/>
  <c r="KL43" s="1"/>
  <c r="AL44" i="82" s="1"/>
  <c r="MR43" i="77"/>
  <c r="MS43" s="1"/>
  <c r="AP44" i="82" s="1"/>
  <c r="PU43" i="77"/>
  <c r="PV43" s="1"/>
  <c r="AN44"/>
  <c r="AO44" s="1"/>
  <c r="Q45" i="82" s="1"/>
  <c r="JD44" i="77"/>
  <c r="JE44" s="1"/>
  <c r="AI45" i="82" s="1"/>
  <c r="JN44" i="77"/>
  <c r="GO45"/>
  <c r="KY45" s="1"/>
  <c r="OX45" s="1"/>
  <c r="DB45"/>
  <c r="DC45" s="1"/>
  <c r="V46" i="82" s="1"/>
  <c r="EI45" i="77"/>
  <c r="EJ45" s="1"/>
  <c r="Y46" i="82" s="1"/>
  <c r="HW45" i="77"/>
  <c r="HX45" s="1"/>
  <c r="AF46" i="82" s="1"/>
  <c r="JC45" i="77"/>
  <c r="NX46"/>
  <c r="CF47"/>
  <c r="CG47" s="1"/>
  <c r="U48" i="82" s="1"/>
  <c r="FP47" i="77"/>
  <c r="FQ47" s="1"/>
  <c r="AB48" i="82" s="1"/>
  <c r="PU47" i="77"/>
  <c r="PV47" s="1"/>
  <c r="DL48"/>
  <c r="GZ54"/>
  <c r="AN56"/>
  <c r="AO56" s="1"/>
  <c r="Q57" i="82" s="1"/>
  <c r="BU57" i="77"/>
  <c r="BV57" s="1"/>
  <c r="T58" i="82" s="1"/>
  <c r="FO57" i="77"/>
  <c r="GO59"/>
  <c r="KY59" s="1"/>
  <c r="OX59" s="1"/>
  <c r="DL60"/>
  <c r="GO72"/>
  <c r="KY72" s="1"/>
  <c r="OX72" s="1"/>
  <c r="JC51"/>
  <c r="JD51"/>
  <c r="JE51" s="1"/>
  <c r="AI52" i="82" s="1"/>
  <c r="FZ57" i="77"/>
  <c r="GA57"/>
  <c r="GB57" s="1"/>
  <c r="AC58" i="82" s="1"/>
  <c r="CF59" i="77"/>
  <c r="CG59" s="1"/>
  <c r="U60" i="82" s="1"/>
  <c r="CE59" i="77"/>
  <c r="JZ59"/>
  <c r="KA59" s="1"/>
  <c r="AK60" i="82" s="1"/>
  <c r="JY59" i="77"/>
  <c r="IS60"/>
  <c r="IT60" s="1"/>
  <c r="AH61" i="82" s="1"/>
  <c r="IR60" i="77"/>
  <c r="JO62"/>
  <c r="JP62" s="1"/>
  <c r="AJ63" i="82" s="1"/>
  <c r="JN62" i="77"/>
  <c r="FO64"/>
  <c r="FP64"/>
  <c r="FQ64" s="1"/>
  <c r="AB65" i="82" s="1"/>
  <c r="AY67" i="77"/>
  <c r="AZ67" s="1"/>
  <c r="R68" i="82" s="1"/>
  <c r="AX67" i="77"/>
  <c r="NM74"/>
  <c r="NN74"/>
  <c r="NO74" s="1"/>
  <c r="AR75" i="82" s="1"/>
  <c r="JN50" i="77"/>
  <c r="JO50"/>
  <c r="JP50" s="1"/>
  <c r="AJ51" i="82" s="1"/>
  <c r="JN52" i="77"/>
  <c r="JO52"/>
  <c r="JP52" s="1"/>
  <c r="AJ53" i="82" s="1"/>
  <c r="HK53" i="77"/>
  <c r="HL53"/>
  <c r="HM53" s="1"/>
  <c r="AE54" i="82" s="1"/>
  <c r="FZ54" i="77"/>
  <c r="GA54"/>
  <c r="GB54" s="1"/>
  <c r="AC55" i="82" s="1"/>
  <c r="FD55" i="77"/>
  <c r="FE55"/>
  <c r="FF55" s="1"/>
  <c r="AA56" i="82" s="1"/>
  <c r="BT56" i="77"/>
  <c r="BU56"/>
  <c r="BV56" s="1"/>
  <c r="T57" i="82" s="1"/>
  <c r="GZ56" i="77"/>
  <c r="HA56"/>
  <c r="HB56" s="1"/>
  <c r="AD57" i="82" s="1"/>
  <c r="DW57" i="77"/>
  <c r="DX57"/>
  <c r="DY57" s="1"/>
  <c r="X58" i="82" s="1"/>
  <c r="GA60" i="77"/>
  <c r="GB60" s="1"/>
  <c r="AC61" i="82" s="1"/>
  <c r="FZ60" i="77"/>
  <c r="ES61"/>
  <c r="ET61"/>
  <c r="EU61" s="1"/>
  <c r="Z62" i="82" s="1"/>
  <c r="NM61" i="77"/>
  <c r="NN61"/>
  <c r="NO61" s="1"/>
  <c r="AR62" i="82" s="1"/>
  <c r="EH62" i="77"/>
  <c r="EI62"/>
  <c r="EJ62" s="1"/>
  <c r="Y63" i="82" s="1"/>
  <c r="JN63" i="77"/>
  <c r="JO63"/>
  <c r="JP63" s="1"/>
  <c r="AJ64" i="82" s="1"/>
  <c r="ET67" i="77"/>
  <c r="EU67" s="1"/>
  <c r="Z68" i="82" s="1"/>
  <c r="ES67" i="77"/>
  <c r="IR68"/>
  <c r="IS68"/>
  <c r="IT68" s="1"/>
  <c r="AH69" i="82" s="1"/>
  <c r="NN69" i="77"/>
  <c r="NO69" s="1"/>
  <c r="AR70" i="82" s="1"/>
  <c r="NM69" i="77"/>
  <c r="KJ70"/>
  <c r="KK70"/>
  <c r="KL70" s="1"/>
  <c r="AL71" i="82" s="1"/>
  <c r="OI71" i="77"/>
  <c r="OJ71"/>
  <c r="OK71" s="1"/>
  <c r="AT72" i="82" s="1"/>
  <c r="HK72" i="77"/>
  <c r="HL72"/>
  <c r="HM72" s="1"/>
  <c r="AE73" i="82" s="1"/>
  <c r="ES73" i="77"/>
  <c r="ET73"/>
  <c r="EU73" s="1"/>
  <c r="Z74" i="82" s="1"/>
  <c r="DA74" i="77"/>
  <c r="DB74"/>
  <c r="DC74" s="1"/>
  <c r="V75" i="82" s="1"/>
  <c r="BI75" i="77"/>
  <c r="BJ75"/>
  <c r="BK75" s="1"/>
  <c r="S76" i="82" s="1"/>
  <c r="LU75" i="77"/>
  <c r="LV75"/>
  <c r="LW75" s="1"/>
  <c r="AN76" i="82" s="1"/>
  <c r="MQ76" i="77"/>
  <c r="MR76"/>
  <c r="MS76" s="1"/>
  <c r="AP77" i="82" s="1"/>
  <c r="JY78" i="77"/>
  <c r="JZ78"/>
  <c r="KA78" s="1"/>
  <c r="AK79" i="82" s="1"/>
  <c r="EI79" i="77"/>
  <c r="EJ79" s="1"/>
  <c r="Y80" i="82" s="1"/>
  <c r="EH79" i="77"/>
  <c r="MG79"/>
  <c r="MH79" s="1"/>
  <c r="AO80" i="82" s="1"/>
  <c r="MF79" i="77"/>
  <c r="EI80"/>
  <c r="EJ80" s="1"/>
  <c r="Y81" i="82" s="1"/>
  <c r="EH80" i="77"/>
  <c r="JN81"/>
  <c r="JO81"/>
  <c r="JP81" s="1"/>
  <c r="AJ82" i="82" s="1"/>
  <c r="AX84" i="77"/>
  <c r="AY84"/>
  <c r="AZ84" s="1"/>
  <c r="R85" i="82" s="1"/>
  <c r="DM85" i="77"/>
  <c r="DN85" s="1"/>
  <c r="W86" i="82" s="1"/>
  <c r="DL85" i="77"/>
  <c r="HL85"/>
  <c r="HM85" s="1"/>
  <c r="AE86" i="82" s="1"/>
  <c r="HK85" i="77"/>
  <c r="OI85"/>
  <c r="OJ85"/>
  <c r="OK85" s="1"/>
  <c r="AT86" i="82" s="1"/>
  <c r="DX86" i="77"/>
  <c r="DY86" s="1"/>
  <c r="X87" i="82" s="1"/>
  <c r="DW86" i="77"/>
  <c r="DW87"/>
  <c r="DX87"/>
  <c r="DY87" s="1"/>
  <c r="X88" i="82" s="1"/>
  <c r="LV88" i="77"/>
  <c r="LW88" s="1"/>
  <c r="AN89" i="82" s="1"/>
  <c r="LU88" i="77"/>
  <c r="GA89"/>
  <c r="GB89" s="1"/>
  <c r="AC90" i="82" s="1"/>
  <c r="FZ89" i="77"/>
  <c r="MR90"/>
  <c r="MS90" s="1"/>
  <c r="AP91" i="82" s="1"/>
  <c r="MQ90" i="77"/>
  <c r="AC91"/>
  <c r="AD91" s="1"/>
  <c r="P92" i="82" s="1"/>
  <c r="AB91" i="77"/>
  <c r="AX92"/>
  <c r="AY92"/>
  <c r="AZ92" s="1"/>
  <c r="R93" i="82" s="1"/>
  <c r="NX92" i="77"/>
  <c r="NY92"/>
  <c r="NZ92" s="1"/>
  <c r="AS93" i="82" s="1"/>
  <c r="JY93" i="77"/>
  <c r="JZ93"/>
  <c r="KA93" s="1"/>
  <c r="AK94" i="82" s="1"/>
  <c r="JC94" i="77"/>
  <c r="JD94"/>
  <c r="JE94" s="1"/>
  <c r="AI95" i="82" s="1"/>
  <c r="KK4" i="77"/>
  <c r="KL4" s="1"/>
  <c r="AL5" i="82" s="1"/>
  <c r="PU4" i="77"/>
  <c r="PV4" s="1"/>
  <c r="AV5" i="82" s="1"/>
  <c r="GN7" i="77"/>
  <c r="KX7" s="1"/>
  <c r="OW7" s="1"/>
  <c r="FO7"/>
  <c r="NC12"/>
  <c r="ND12" s="1"/>
  <c r="AQ13" i="82" s="1"/>
  <c r="NN13" i="77"/>
  <c r="NO13" s="1"/>
  <c r="AR14" i="82" s="1"/>
  <c r="BU16" i="77"/>
  <c r="BV16" s="1"/>
  <c r="T17" i="82" s="1"/>
  <c r="GO16" i="77"/>
  <c r="KY16" s="1"/>
  <c r="OX16" s="1"/>
  <c r="OI16"/>
  <c r="KK17"/>
  <c r="KL17" s="1"/>
  <c r="AL18" i="82" s="1"/>
  <c r="CF18" i="77"/>
  <c r="CG18" s="1"/>
  <c r="U19" i="82" s="1"/>
  <c r="FE22" i="77"/>
  <c r="FF22" s="1"/>
  <c r="AA23" i="82" s="1"/>
  <c r="PU22" i="77"/>
  <c r="PV22" s="1"/>
  <c r="AY23"/>
  <c r="AZ23" s="1"/>
  <c r="R24" i="82" s="1"/>
  <c r="FE23" i="77"/>
  <c r="FF23" s="1"/>
  <c r="AA24" i="82" s="1"/>
  <c r="MQ23" i="77"/>
  <c r="GN24"/>
  <c r="KX24" s="1"/>
  <c r="OW24" s="1"/>
  <c r="HW24"/>
  <c r="HX24" s="1"/>
  <c r="AF25" i="82" s="1"/>
  <c r="LJ24" i="77"/>
  <c r="KJ25"/>
  <c r="HA26"/>
  <c r="HB26" s="1"/>
  <c r="AD27" i="82" s="1"/>
  <c r="NY26" i="77"/>
  <c r="NZ26" s="1"/>
  <c r="AS27" i="82" s="1"/>
  <c r="DB27" i="77"/>
  <c r="DC27" s="1"/>
  <c r="V28" i="82" s="1"/>
  <c r="LV27" i="77"/>
  <c r="LW27" s="1"/>
  <c r="AN28" i="82" s="1"/>
  <c r="AY28" i="77"/>
  <c r="AZ28" s="1"/>
  <c r="R29" i="82" s="1"/>
  <c r="GO28" i="77"/>
  <c r="KY28" s="1"/>
  <c r="OX28" s="1"/>
  <c r="JO30"/>
  <c r="JP30" s="1"/>
  <c r="AJ31" i="82" s="1"/>
  <c r="AM31" i="77"/>
  <c r="IG31"/>
  <c r="DL32"/>
  <c r="IS32"/>
  <c r="IT32" s="1"/>
  <c r="AH33" i="82" s="1"/>
  <c r="ES33" i="77"/>
  <c r="NM33"/>
  <c r="AB34"/>
  <c r="JO34"/>
  <c r="JP34" s="1"/>
  <c r="AJ35" i="82" s="1"/>
  <c r="ES35" i="77"/>
  <c r="HL36"/>
  <c r="HM36" s="1"/>
  <c r="AE37" i="82" s="1"/>
  <c r="LV36" i="77"/>
  <c r="LW36" s="1"/>
  <c r="AN37" i="82" s="1"/>
  <c r="PU36" i="77"/>
  <c r="PV36" s="1"/>
  <c r="DM37"/>
  <c r="DN37" s="1"/>
  <c r="W38" i="82" s="1"/>
  <c r="FP37" i="77"/>
  <c r="FQ37" s="1"/>
  <c r="AB38" i="82" s="1"/>
  <c r="KK37" i="77"/>
  <c r="KL37" s="1"/>
  <c r="AL38" i="82" s="1"/>
  <c r="MR37" i="77"/>
  <c r="MS37" s="1"/>
  <c r="AP38" i="82" s="1"/>
  <c r="FP38" i="77"/>
  <c r="FQ38" s="1"/>
  <c r="AB39" i="82" s="1"/>
  <c r="HW38" i="77"/>
  <c r="HX38" s="1"/>
  <c r="AF39" i="82" s="1"/>
  <c r="MR38" i="77"/>
  <c r="MS38" s="1"/>
  <c r="AP39" i="82" s="1"/>
  <c r="CL39" i="77"/>
  <c r="DM39"/>
  <c r="DN39" s="1"/>
  <c r="W40" i="82" s="1"/>
  <c r="HW39" i="77"/>
  <c r="HX39" s="1"/>
  <c r="AF40" i="82" s="1"/>
  <c r="NN40" i="77"/>
  <c r="NO40" s="1"/>
  <c r="AR41" i="82" s="1"/>
  <c r="BI41" i="77"/>
  <c r="IS41"/>
  <c r="IT41" s="1"/>
  <c r="AH42" i="82" s="1"/>
  <c r="JY41" i="77"/>
  <c r="OJ41"/>
  <c r="OK41" s="1"/>
  <c r="AT42" i="82" s="1"/>
  <c r="BU42" i="77"/>
  <c r="BV42" s="1"/>
  <c r="T43" i="82" s="1"/>
  <c r="FD42" i="77"/>
  <c r="KJ42"/>
  <c r="HA43"/>
  <c r="HB43" s="1"/>
  <c r="AD44" i="82" s="1"/>
  <c r="IG43" i="77"/>
  <c r="NY43"/>
  <c r="NZ43" s="1"/>
  <c r="AS44" i="82" s="1"/>
  <c r="AN45" i="77"/>
  <c r="AO45" s="1"/>
  <c r="Q46" i="82" s="1"/>
  <c r="DM45" i="77"/>
  <c r="DN45" s="1"/>
  <c r="W46" i="82" s="1"/>
  <c r="ES45" i="77"/>
  <c r="LK45"/>
  <c r="LL45" s="1"/>
  <c r="AM46" i="82" s="1"/>
  <c r="BJ46" i="77"/>
  <c r="BK46" s="1"/>
  <c r="S47" i="82" s="1"/>
  <c r="JN46" i="77"/>
  <c r="ES47"/>
  <c r="MF48"/>
  <c r="CE49"/>
  <c r="JY49"/>
  <c r="AX50"/>
  <c r="IR50"/>
  <c r="ES51"/>
  <c r="NN54"/>
  <c r="NO54" s="1"/>
  <c r="AR55" i="82" s="1"/>
  <c r="AX56" i="77"/>
  <c r="CE57"/>
  <c r="HK59"/>
  <c r="FZ81"/>
  <c r="GA81"/>
  <c r="GB81" s="1"/>
  <c r="AC82" i="82" s="1"/>
  <c r="EI82" i="77"/>
  <c r="EJ82" s="1"/>
  <c r="Y83" i="82" s="1"/>
  <c r="EH82" i="77"/>
  <c r="LK82"/>
  <c r="LL82" s="1"/>
  <c r="AM83" i="82" s="1"/>
  <c r="LJ82" i="77"/>
  <c r="ES83"/>
  <c r="ET83"/>
  <c r="EU83" s="1"/>
  <c r="Z84" i="82" s="1"/>
  <c r="CL85" i="77"/>
  <c r="AB85"/>
  <c r="CQ85"/>
  <c r="JZ85"/>
  <c r="KA85" s="1"/>
  <c r="AK86" i="82" s="1"/>
  <c r="JY85" i="77"/>
  <c r="IH86"/>
  <c r="II86" s="1"/>
  <c r="AG87" i="82" s="1"/>
  <c r="IG86" i="77"/>
  <c r="EI90"/>
  <c r="EJ90" s="1"/>
  <c r="Y91" i="82" s="1"/>
  <c r="EH90" i="77"/>
  <c r="NY90"/>
  <c r="NZ90" s="1"/>
  <c r="AS91" i="82" s="1"/>
  <c r="NX90" i="77"/>
  <c r="HW91"/>
  <c r="HX91" s="1"/>
  <c r="AF92" i="82" s="1"/>
  <c r="HV91" i="77"/>
  <c r="BJ93"/>
  <c r="BK93" s="1"/>
  <c r="S94" i="82" s="1"/>
  <c r="BI93" i="77"/>
  <c r="GN64"/>
  <c r="KX64" s="1"/>
  <c r="OW64" s="1"/>
  <c r="GN71"/>
  <c r="KX71" s="1"/>
  <c r="OW71" s="1"/>
  <c r="JO79"/>
  <c r="JP79" s="1"/>
  <c r="AJ80" i="82" s="1"/>
  <c r="JN79" i="77"/>
  <c r="AC80"/>
  <c r="AD80" s="1"/>
  <c r="P81" i="82" s="1"/>
  <c r="AB80" i="77"/>
  <c r="BT82"/>
  <c r="BU82"/>
  <c r="BV82" s="1"/>
  <c r="T83" i="82" s="1"/>
  <c r="BI83" i="77"/>
  <c r="BJ83"/>
  <c r="BK83" s="1"/>
  <c r="S84" i="82" s="1"/>
  <c r="NN83" i="77"/>
  <c r="NO83" s="1"/>
  <c r="AR84" i="82" s="1"/>
  <c r="NM83" i="77"/>
  <c r="DA85"/>
  <c r="DB85"/>
  <c r="DC85" s="1"/>
  <c r="V86" i="82" s="1"/>
  <c r="HL87" i="77"/>
  <c r="HM87" s="1"/>
  <c r="AE88" i="82" s="1"/>
  <c r="HK87" i="77"/>
  <c r="LU87"/>
  <c r="LV87"/>
  <c r="LW87" s="1"/>
  <c r="AN88" i="82" s="1"/>
  <c r="LJ88" i="77"/>
  <c r="LK88"/>
  <c r="LL88" s="1"/>
  <c r="AM89" i="82" s="1"/>
  <c r="MG88" i="77"/>
  <c r="MH88" s="1"/>
  <c r="AO89" i="82" s="1"/>
  <c r="MF88" i="77"/>
  <c r="AX90"/>
  <c r="AY90"/>
  <c r="AZ90" s="1"/>
  <c r="R91" i="82" s="1"/>
  <c r="HA90" i="77"/>
  <c r="HB90" s="1"/>
  <c r="AD91" i="82" s="1"/>
  <c r="GZ90" i="77"/>
  <c r="MF90"/>
  <c r="MG90"/>
  <c r="MH90" s="1"/>
  <c r="AO91" i="82" s="1"/>
  <c r="BJ92" i="77"/>
  <c r="BK92" s="1"/>
  <c r="S93" i="82" s="1"/>
  <c r="BI92" i="77"/>
  <c r="DW93"/>
  <c r="DX93"/>
  <c r="DY93" s="1"/>
  <c r="X94" i="82" s="1"/>
  <c r="EH48" i="77"/>
  <c r="GN50"/>
  <c r="KX50" s="1"/>
  <c r="OW50" s="1"/>
  <c r="GO53"/>
  <c r="KY53" s="1"/>
  <c r="OX53" s="1"/>
  <c r="GO57"/>
  <c r="KY57" s="1"/>
  <c r="OX57" s="1"/>
  <c r="JD62"/>
  <c r="JE62" s="1"/>
  <c r="AI63" i="82" s="1"/>
  <c r="PU62" i="77"/>
  <c r="PV62" s="1"/>
  <c r="FE63"/>
  <c r="FF63" s="1"/>
  <c r="AA64" i="82" s="1"/>
  <c r="JC63" i="77"/>
  <c r="CQ64"/>
  <c r="AX64"/>
  <c r="JZ64"/>
  <c r="KA64" s="1"/>
  <c r="AK65" i="82" s="1"/>
  <c r="PU64" i="77"/>
  <c r="PV64" s="1"/>
  <c r="AY65"/>
  <c r="AZ65" s="1"/>
  <c r="R66" i="82" s="1"/>
  <c r="GN65" i="77"/>
  <c r="KX65" s="1"/>
  <c r="OW65" s="1"/>
  <c r="DA65"/>
  <c r="DM65"/>
  <c r="DN65" s="1"/>
  <c r="W66" i="82" s="1"/>
  <c r="DW65" i="77"/>
  <c r="EI65"/>
  <c r="EJ65" s="1"/>
  <c r="Y66" i="82" s="1"/>
  <c r="ES65" i="77"/>
  <c r="GO74"/>
  <c r="KY74" s="1"/>
  <c r="OX74" s="1"/>
  <c r="IG75"/>
  <c r="EH77"/>
  <c r="NM77"/>
  <c r="ES78"/>
  <c r="NM78"/>
  <c r="FZ79"/>
  <c r="IS79"/>
  <c r="IT79" s="1"/>
  <c r="AH80" i="82" s="1"/>
  <c r="KV85" i="77"/>
  <c r="AC81"/>
  <c r="AD81" s="1"/>
  <c r="P82" i="82" s="1"/>
  <c r="AB81" i="77"/>
  <c r="NB81"/>
  <c r="NC81"/>
  <c r="ND81" s="1"/>
  <c r="AQ82" i="82" s="1"/>
  <c r="HW82" i="77"/>
  <c r="HX82" s="1"/>
  <c r="AF83" i="82" s="1"/>
  <c r="HV82" i="77"/>
  <c r="JD83"/>
  <c r="JE83" s="1"/>
  <c r="AI84" i="82" s="1"/>
  <c r="JC83" i="77"/>
  <c r="HV86"/>
  <c r="HW86"/>
  <c r="HX86" s="1"/>
  <c r="AF87" i="82" s="1"/>
  <c r="MG86" i="77"/>
  <c r="MH86" s="1"/>
  <c r="AO87" i="82" s="1"/>
  <c r="MF86" i="77"/>
  <c r="NN90"/>
  <c r="NO90" s="1"/>
  <c r="AR91" i="82" s="1"/>
  <c r="NM90" i="77"/>
  <c r="IG91"/>
  <c r="IH91"/>
  <c r="II91" s="1"/>
  <c r="AG92" i="82" s="1"/>
  <c r="LK92" i="77"/>
  <c r="LL92" s="1"/>
  <c r="AM93" i="82" s="1"/>
  <c r="LJ92" i="77"/>
  <c r="MR93"/>
  <c r="MS93" s="1"/>
  <c r="AP94" i="82" s="1"/>
  <c r="MQ93" i="77"/>
  <c r="NM94"/>
  <c r="NN94"/>
  <c r="NO94" s="1"/>
  <c r="AR95" i="82" s="1"/>
  <c r="PT96" i="77"/>
  <c r="PU96"/>
  <c r="PV96" s="1"/>
  <c r="GO50"/>
  <c r="KY50" s="1"/>
  <c r="OX50" s="1"/>
  <c r="GO52"/>
  <c r="KY52" s="1"/>
  <c r="OX52" s="1"/>
  <c r="GN53"/>
  <c r="KX53" s="1"/>
  <c r="OW53" s="1"/>
  <c r="GN57"/>
  <c r="KX57" s="1"/>
  <c r="OW57" s="1"/>
  <c r="GO66"/>
  <c r="KY66" s="1"/>
  <c r="OX66" s="1"/>
  <c r="GN70"/>
  <c r="KX70" s="1"/>
  <c r="OW70" s="1"/>
  <c r="CL72"/>
  <c r="GN74"/>
  <c r="KX74" s="1"/>
  <c r="OW74" s="1"/>
  <c r="KV93"/>
  <c r="KV94"/>
  <c r="BT81"/>
  <c r="FZ82"/>
  <c r="KV82"/>
  <c r="JN82"/>
  <c r="NB82"/>
  <c r="CL83"/>
  <c r="HK83"/>
  <c r="OI83"/>
  <c r="BT85"/>
  <c r="FD85"/>
  <c r="FO86"/>
  <c r="GA86"/>
  <c r="GB86" s="1"/>
  <c r="AC87" i="82" s="1"/>
  <c r="JY86" i="77"/>
  <c r="BT87"/>
  <c r="FO87"/>
  <c r="IH87"/>
  <c r="II87" s="1"/>
  <c r="AG88" i="82" s="1"/>
  <c r="BU88" i="77"/>
  <c r="BV88" s="1"/>
  <c r="T89" i="82" s="1"/>
  <c r="FO88" i="77"/>
  <c r="GO88"/>
  <c r="KY88" s="1"/>
  <c r="OX88" s="1"/>
  <c r="IR88"/>
  <c r="NM88"/>
  <c r="PT88"/>
  <c r="AX89"/>
  <c r="BT89"/>
  <c r="KJ89"/>
  <c r="MQ89"/>
  <c r="JC90"/>
  <c r="BT91"/>
  <c r="DL91"/>
  <c r="KJ91"/>
  <c r="MQ91"/>
  <c r="CE92"/>
  <c r="HV92"/>
  <c r="GG93"/>
  <c r="ES93"/>
  <c r="KQ82"/>
  <c r="GO84"/>
  <c r="KY84" s="1"/>
  <c r="OX84" s="1"/>
  <c r="GO81"/>
  <c r="KY81" s="1"/>
  <c r="OX81" s="1"/>
  <c r="GG82"/>
  <c r="GO82"/>
  <c r="KY82" s="1"/>
  <c r="OX82" s="1"/>
  <c r="GO85"/>
  <c r="KY85" s="1"/>
  <c r="OX85" s="1"/>
  <c r="GO86"/>
  <c r="KY86" s="1"/>
  <c r="OX86" s="1"/>
  <c r="GO87"/>
  <c r="KY87" s="1"/>
  <c r="OX87" s="1"/>
  <c r="GO3"/>
  <c r="KY3" s="1"/>
  <c r="OX3" s="1"/>
  <c r="IH3"/>
  <c r="II3" s="1"/>
  <c r="AG4" i="82" s="1"/>
  <c r="FE4" i="77"/>
  <c r="FF4" s="1"/>
  <c r="AA5" i="82" s="1"/>
  <c r="NC4" i="77"/>
  <c r="ND4" s="1"/>
  <c r="AQ5" i="82" s="1"/>
  <c r="CF5" i="77"/>
  <c r="CG5" s="1"/>
  <c r="U6" i="82" s="1"/>
  <c r="FE5" i="77"/>
  <c r="FF5" s="1"/>
  <c r="AA6" i="82" s="1"/>
  <c r="NB5" i="77"/>
  <c r="AM6"/>
  <c r="DM6"/>
  <c r="DN6" s="1"/>
  <c r="W7" i="82" s="1"/>
  <c r="FP6" i="77"/>
  <c r="FQ6" s="1"/>
  <c r="AB7" i="82" s="1"/>
  <c r="HW6" i="77"/>
  <c r="HX6" s="1"/>
  <c r="AF7" i="82" s="1"/>
  <c r="MG6" i="77"/>
  <c r="MH6" s="1"/>
  <c r="AO7" i="82" s="1"/>
  <c r="ES7" i="77"/>
  <c r="AY12"/>
  <c r="AZ12" s="1"/>
  <c r="R13" i="82" s="1"/>
  <c r="CE12" i="77"/>
  <c r="EH12"/>
  <c r="HW12"/>
  <c r="HX12" s="1"/>
  <c r="AF13" i="82" s="1"/>
  <c r="KJ12" i="77"/>
  <c r="BT13"/>
  <c r="FO13"/>
  <c r="GO13"/>
  <c r="KY13" s="1"/>
  <c r="OX13" s="1"/>
  <c r="HA13"/>
  <c r="HB13" s="1"/>
  <c r="AD14" i="82" s="1"/>
  <c r="LV13" i="77"/>
  <c r="LW13" s="1"/>
  <c r="AN14" i="82" s="1"/>
  <c r="BU14" i="77"/>
  <c r="BV14" s="1"/>
  <c r="T15" i="82" s="1"/>
  <c r="ES14" i="77"/>
  <c r="NM14"/>
  <c r="GA15"/>
  <c r="GB15" s="1"/>
  <c r="AC16" i="82" s="1"/>
  <c r="HL15" i="77"/>
  <c r="HM15" s="1"/>
  <c r="AE16" i="82" s="1"/>
  <c r="AY16" i="77"/>
  <c r="AZ16" s="1"/>
  <c r="R17" i="82" s="1"/>
  <c r="GN16" i="77"/>
  <c r="KX16" s="1"/>
  <c r="OW16" s="1"/>
  <c r="DA16"/>
  <c r="HL16"/>
  <c r="HM16" s="1"/>
  <c r="AE17" i="82" s="1"/>
  <c r="MQ16" i="77"/>
  <c r="ET17"/>
  <c r="EU17" s="1"/>
  <c r="Z18" i="82" s="1"/>
  <c r="LV17" i="77"/>
  <c r="LW17" s="1"/>
  <c r="AN18" i="82" s="1"/>
  <c r="IG18" i="77"/>
  <c r="CL19"/>
  <c r="GO20"/>
  <c r="KY20" s="1"/>
  <c r="OX20" s="1"/>
  <c r="JO20"/>
  <c r="JP20" s="1"/>
  <c r="AJ21" i="82" s="1"/>
  <c r="NC20" i="77"/>
  <c r="ND20" s="1"/>
  <c r="AQ21" i="82" s="1"/>
  <c r="DM21" i="77"/>
  <c r="DN21" s="1"/>
  <c r="W22" i="82" s="1"/>
  <c r="PU21" i="77"/>
  <c r="PV21" s="1"/>
  <c r="AC22"/>
  <c r="AD22" s="1"/>
  <c r="P23" i="82" s="1"/>
  <c r="BT22" i="77"/>
  <c r="ES22"/>
  <c r="HA22"/>
  <c r="HB22" s="1"/>
  <c r="AD23" i="82" s="1"/>
  <c r="HW22" i="77"/>
  <c r="HX22" s="1"/>
  <c r="AF23" i="82" s="1"/>
  <c r="BI23" i="77"/>
  <c r="DM23"/>
  <c r="DN23" s="1"/>
  <c r="W24" i="82" s="1"/>
  <c r="FO23" i="77"/>
  <c r="GZ23"/>
  <c r="KJ23"/>
  <c r="OI23"/>
  <c r="AM24"/>
  <c r="GA24"/>
  <c r="GB24" s="1"/>
  <c r="AC25" i="82" s="1"/>
  <c r="IG24" i="77"/>
  <c r="KK24"/>
  <c r="KL24" s="1"/>
  <c r="AL25" i="82" s="1"/>
  <c r="NY24" i="77"/>
  <c r="NZ24" s="1"/>
  <c r="AS25" i="82" s="1"/>
  <c r="FE25" i="77"/>
  <c r="FF25" s="1"/>
  <c r="AA26" i="82" s="1"/>
  <c r="JN25" i="77"/>
  <c r="NC25"/>
  <c r="ND25" s="1"/>
  <c r="AQ26" i="82" s="1"/>
  <c r="CL26" i="77"/>
  <c r="AY26"/>
  <c r="AZ26" s="1"/>
  <c r="R27" i="82" s="1"/>
  <c r="DM26" i="77"/>
  <c r="DN26" s="1"/>
  <c r="W27" i="82" s="1"/>
  <c r="FE26" i="77"/>
  <c r="FF26" s="1"/>
  <c r="AA27" i="82" s="1"/>
  <c r="GN27" i="77"/>
  <c r="KX27" s="1"/>
  <c r="OW27" s="1"/>
  <c r="GN28"/>
  <c r="KX28" s="1"/>
  <c r="OW28" s="1"/>
  <c r="HW28"/>
  <c r="HX28" s="1"/>
  <c r="AF29" i="82" s="1"/>
  <c r="JO28" i="77"/>
  <c r="JP28" s="1"/>
  <c r="AJ29" i="82" s="1"/>
  <c r="LK28" i="77"/>
  <c r="LL28" s="1"/>
  <c r="AM29" i="82" s="1"/>
  <c r="NC28" i="77"/>
  <c r="ND28" s="1"/>
  <c r="AQ29" i="82" s="1"/>
  <c r="BJ29" i="77"/>
  <c r="BK29" s="1"/>
  <c r="S30" i="82" s="1"/>
  <c r="GO29" i="77"/>
  <c r="KY29" s="1"/>
  <c r="OX29" s="1"/>
  <c r="DB29"/>
  <c r="DC29" s="1"/>
  <c r="V30" i="82" s="1"/>
  <c r="ET29" i="77"/>
  <c r="EU29" s="1"/>
  <c r="Z30" i="82" s="1"/>
  <c r="HL29" i="77"/>
  <c r="HM29" s="1"/>
  <c r="AE30" i="82" s="1"/>
  <c r="JD29" i="77"/>
  <c r="JE29" s="1"/>
  <c r="AI30" i="82" s="1"/>
  <c r="LV29" i="77"/>
  <c r="LW29" s="1"/>
  <c r="AN30" i="82" s="1"/>
  <c r="NN29" i="77"/>
  <c r="NO29" s="1"/>
  <c r="AR30" i="82" s="1"/>
  <c r="AC30" i="77"/>
  <c r="AD30" s="1"/>
  <c r="P31" i="82" s="1"/>
  <c r="CL32" i="77"/>
  <c r="CL33"/>
  <c r="GO33"/>
  <c r="KY33" s="1"/>
  <c r="OX33" s="1"/>
  <c r="DA35"/>
  <c r="AX36"/>
  <c r="FD36"/>
  <c r="HV36"/>
  <c r="MF36"/>
  <c r="PJ2"/>
  <c r="PK2" s="1"/>
  <c r="DX3"/>
  <c r="DY3" s="1"/>
  <c r="X4" i="82" s="1"/>
  <c r="OJ3" i="77"/>
  <c r="OK3" s="1"/>
  <c r="AT4" i="82" s="1"/>
  <c r="DM4" i="77"/>
  <c r="DN4" s="1"/>
  <c r="W5" i="82" s="1"/>
  <c r="IS4" i="77"/>
  <c r="IT4" s="1"/>
  <c r="AH5" i="82" s="1"/>
  <c r="NN4" i="77"/>
  <c r="NO4" s="1"/>
  <c r="AR5" i="82" s="1"/>
  <c r="DL5" i="77"/>
  <c r="IR5"/>
  <c r="MG5"/>
  <c r="MH5" s="1"/>
  <c r="AO6" i="82" s="1"/>
  <c r="IH6" i="77"/>
  <c r="II6" s="1"/>
  <c r="AG7" i="82" s="1"/>
  <c r="MR6" i="77"/>
  <c r="MS6" s="1"/>
  <c r="AP7" i="82" s="1"/>
  <c r="AY7" i="77"/>
  <c r="AZ7" s="1"/>
  <c r="R8" i="82" s="1"/>
  <c r="GN9" i="77"/>
  <c r="KX9" s="1"/>
  <c r="OW9" s="1"/>
  <c r="DL12"/>
  <c r="GA12"/>
  <c r="GB12" s="1"/>
  <c r="AC13" i="82" s="1"/>
  <c r="JN12" i="77"/>
  <c r="NY12"/>
  <c r="NZ12" s="1"/>
  <c r="AS13" i="82" s="1"/>
  <c r="AY13" i="77"/>
  <c r="AZ13" s="1"/>
  <c r="R14" i="82" s="1"/>
  <c r="EH13" i="77"/>
  <c r="HW13"/>
  <c r="HX13" s="1"/>
  <c r="AF14" i="82" s="1"/>
  <c r="JZ13" i="77"/>
  <c r="KA13" s="1"/>
  <c r="AK14" i="82" s="1"/>
  <c r="AY14" i="77"/>
  <c r="AZ14" s="1"/>
  <c r="R15" i="82" s="1"/>
  <c r="LU14" i="77"/>
  <c r="CL15"/>
  <c r="FE15"/>
  <c r="FF15" s="1"/>
  <c r="AA16" i="82" s="1"/>
  <c r="OJ15" i="77"/>
  <c r="OK15" s="1"/>
  <c r="AT16" i="82" s="1"/>
  <c r="JY16" i="77"/>
  <c r="DB17"/>
  <c r="DC17" s="1"/>
  <c r="V18" i="82" s="1"/>
  <c r="HA17" i="77"/>
  <c r="HB17" s="1"/>
  <c r="AD18" i="82" s="1"/>
  <c r="NY17" i="77"/>
  <c r="NZ17" s="1"/>
  <c r="AS18" i="82" s="1"/>
  <c r="FO18" i="77"/>
  <c r="OJ18"/>
  <c r="OK18" s="1"/>
  <c r="AT19" i="82" s="1"/>
  <c r="GN19" i="77"/>
  <c r="KX19" s="1"/>
  <c r="OW19" s="1"/>
  <c r="BU20"/>
  <c r="BV20" s="1"/>
  <c r="T21" i="82" s="1"/>
  <c r="GN20" i="77"/>
  <c r="KX20" s="1"/>
  <c r="OW20" s="1"/>
  <c r="IS20"/>
  <c r="IT20" s="1"/>
  <c r="AH21" i="82" s="1"/>
  <c r="MG20" i="77"/>
  <c r="MH20" s="1"/>
  <c r="AO21" i="82" s="1"/>
  <c r="GA21" i="77"/>
  <c r="GB21" s="1"/>
  <c r="AC22" i="82" s="1"/>
  <c r="MG21" i="77"/>
  <c r="MH21" s="1"/>
  <c r="AO22" i="82" s="1"/>
  <c r="AY22" i="77"/>
  <c r="AZ22" s="1"/>
  <c r="R23" i="82" s="1"/>
  <c r="HK22" i="77"/>
  <c r="JO22"/>
  <c r="JP22" s="1"/>
  <c r="AJ23" i="82" s="1"/>
  <c r="NC22" i="77"/>
  <c r="ND22" s="1"/>
  <c r="AQ23" i="82" s="1"/>
  <c r="DW23" i="77"/>
  <c r="GA23"/>
  <c r="GB23" s="1"/>
  <c r="AC24" i="82" s="1"/>
  <c r="JO23" i="77"/>
  <c r="JP23" s="1"/>
  <c r="AJ24" i="82" s="1"/>
  <c r="GO24" i="77"/>
  <c r="KY24" s="1"/>
  <c r="OX24" s="1"/>
  <c r="IS24"/>
  <c r="IT24" s="1"/>
  <c r="AH25" i="82" s="1"/>
  <c r="NB24" i="77"/>
  <c r="CQ25"/>
  <c r="DM25"/>
  <c r="DN25" s="1"/>
  <c r="W26" i="82" s="1"/>
  <c r="IR25" i="77"/>
  <c r="MF25"/>
  <c r="OJ25"/>
  <c r="OK25" s="1"/>
  <c r="AT26" i="82" s="1"/>
  <c r="GN26" i="77"/>
  <c r="KX26" s="1"/>
  <c r="OW26" s="1"/>
  <c r="HW26"/>
  <c r="HX26" s="1"/>
  <c r="AF27" i="82" s="1"/>
  <c r="JO26" i="77"/>
  <c r="JP26" s="1"/>
  <c r="AJ27" i="82" s="1"/>
  <c r="LK26" i="77"/>
  <c r="LL26" s="1"/>
  <c r="AM27" i="82" s="1"/>
  <c r="NC26" i="77"/>
  <c r="ND26" s="1"/>
  <c r="AQ27" i="82" s="1"/>
  <c r="AN27" i="77"/>
  <c r="AO27" s="1"/>
  <c r="Q28" i="82" s="1"/>
  <c r="CF27" i="77"/>
  <c r="CG27" s="1"/>
  <c r="U28" i="82" s="1"/>
  <c r="GG27" i="77"/>
  <c r="DX27"/>
  <c r="DY27" s="1"/>
  <c r="X28" i="82" s="1"/>
  <c r="FP27" i="77"/>
  <c r="FQ27" s="1"/>
  <c r="AB28" i="82" s="1"/>
  <c r="IH27" i="77"/>
  <c r="II27" s="1"/>
  <c r="AG28" i="82" s="1"/>
  <c r="JZ27" i="77"/>
  <c r="KA27" s="1"/>
  <c r="AK28" i="82" s="1"/>
  <c r="MR27" i="77"/>
  <c r="MS27" s="1"/>
  <c r="AP28" i="82" s="1"/>
  <c r="OJ27" i="77"/>
  <c r="OK27" s="1"/>
  <c r="AT28" i="82" s="1"/>
  <c r="AC28" i="77"/>
  <c r="AD28" s="1"/>
  <c r="P29" i="82" s="1"/>
  <c r="BU28" i="77"/>
  <c r="BV28" s="1"/>
  <c r="T29" i="82" s="1"/>
  <c r="EI28" i="77"/>
  <c r="EJ28" s="1"/>
  <c r="Y29" i="82" s="1"/>
  <c r="GA28" i="77"/>
  <c r="GB28" s="1"/>
  <c r="AC29" i="82" s="1"/>
  <c r="GN29" i="77"/>
  <c r="KX29" s="1"/>
  <c r="OW29" s="1"/>
  <c r="AB30"/>
  <c r="HA30"/>
  <c r="HB30" s="1"/>
  <c r="AD31" i="82" s="1"/>
  <c r="IS30" i="77"/>
  <c r="IT30" s="1"/>
  <c r="AH31" i="82" s="1"/>
  <c r="KK30" i="77"/>
  <c r="KL30" s="1"/>
  <c r="AL31" i="82" s="1"/>
  <c r="GN32" i="77"/>
  <c r="KX32" s="1"/>
  <c r="OW32" s="1"/>
  <c r="HW32"/>
  <c r="HX32" s="1"/>
  <c r="AF33" i="82" s="1"/>
  <c r="JO32" i="77"/>
  <c r="JP32" s="1"/>
  <c r="AJ33" i="82" s="1"/>
  <c r="GN33" i="77"/>
  <c r="KX33" s="1"/>
  <c r="OW33" s="1"/>
  <c r="HA34"/>
  <c r="HB34" s="1"/>
  <c r="AD35" i="82" s="1"/>
  <c r="IS34" i="77"/>
  <c r="IT34" s="1"/>
  <c r="AH35" i="82" s="1"/>
  <c r="KK34" i="77"/>
  <c r="KL34" s="1"/>
  <c r="AL35" i="82" s="1"/>
  <c r="AY35" i="77"/>
  <c r="AZ35" s="1"/>
  <c r="R36" i="82" s="1"/>
  <c r="BU35" i="77"/>
  <c r="BV35" s="1"/>
  <c r="T36" i="82" s="1"/>
  <c r="EI35" i="77"/>
  <c r="EJ35" s="1"/>
  <c r="Y36" i="82" s="1"/>
  <c r="HW35" i="77"/>
  <c r="HX35" s="1"/>
  <c r="AF36" i="82" s="1"/>
  <c r="LK35" i="77"/>
  <c r="LL35" s="1"/>
  <c r="AM36" i="82" s="1"/>
  <c r="NY35" i="77"/>
  <c r="NZ35" s="1"/>
  <c r="AS36" i="82" s="1"/>
  <c r="CF36" i="77"/>
  <c r="CG36" s="1"/>
  <c r="U37" i="82" s="1"/>
  <c r="LK2" i="77"/>
  <c r="LL2" s="1"/>
  <c r="CF3"/>
  <c r="CG3" s="1"/>
  <c r="U4" i="82" s="1"/>
  <c r="MR3" i="77"/>
  <c r="MS3" s="1"/>
  <c r="AP4" i="82" s="1"/>
  <c r="AY4" i="77"/>
  <c r="AZ4" s="1"/>
  <c r="R5" i="82" s="1"/>
  <c r="JD4" i="77"/>
  <c r="JE4" s="1"/>
  <c r="AI5" i="82" s="1"/>
  <c r="LK4" i="77"/>
  <c r="LL4" s="1"/>
  <c r="AM5" i="82" s="1"/>
  <c r="PJ4" i="77"/>
  <c r="PK4" s="1"/>
  <c r="AU5" i="82" s="1"/>
  <c r="AN5" i="77"/>
  <c r="AO5" s="1"/>
  <c r="Q6" i="82" s="1"/>
  <c r="GZ5" i="77"/>
  <c r="LJ5"/>
  <c r="JO6"/>
  <c r="JP6" s="1"/>
  <c r="AJ7" i="82" s="1"/>
  <c r="NY6" i="77"/>
  <c r="NZ6" s="1"/>
  <c r="AS7" i="82" s="1"/>
  <c r="BJ7" i="77"/>
  <c r="BK7" s="1"/>
  <c r="S8" i="82" s="1"/>
  <c r="GO12" i="77"/>
  <c r="KY12" s="1"/>
  <c r="OX12" s="1"/>
  <c r="IS12"/>
  <c r="IT12" s="1"/>
  <c r="AH13" i="82" s="1"/>
  <c r="DM13" i="77"/>
  <c r="DN13" s="1"/>
  <c r="W14" i="82" s="1"/>
  <c r="JC14" i="77"/>
  <c r="OI14"/>
  <c r="CE15"/>
  <c r="EI15"/>
  <c r="EJ15" s="1"/>
  <c r="Y16" i="82" s="1"/>
  <c r="MR15" i="77"/>
  <c r="MS15" s="1"/>
  <c r="AP16" i="82" s="1"/>
  <c r="FO16" i="77"/>
  <c r="CF17"/>
  <c r="CG17" s="1"/>
  <c r="U18" i="82" s="1"/>
  <c r="IH17" i="77"/>
  <c r="II17" s="1"/>
  <c r="AG18" i="82" s="1"/>
  <c r="AY18" i="77"/>
  <c r="AZ18" s="1"/>
  <c r="R19" i="82" s="1"/>
  <c r="DW18" i="77"/>
  <c r="MQ18"/>
  <c r="AY20"/>
  <c r="AZ20" s="1"/>
  <c r="R21" i="82" s="1"/>
  <c r="HW20" i="77"/>
  <c r="HX20" s="1"/>
  <c r="AF21" i="82" s="1"/>
  <c r="LK20" i="77"/>
  <c r="LL20" s="1"/>
  <c r="AM21" i="82" s="1"/>
  <c r="PU20" i="77"/>
  <c r="PV20" s="1"/>
  <c r="AY21"/>
  <c r="AZ21" s="1"/>
  <c r="R22" i="82" s="1"/>
  <c r="FE21" i="77"/>
  <c r="FF21" s="1"/>
  <c r="AA22" i="82" s="1"/>
  <c r="FZ22" i="77"/>
  <c r="LU22"/>
  <c r="EI23"/>
  <c r="EJ23" s="1"/>
  <c r="Y24" i="82" s="1"/>
  <c r="IR23" i="77"/>
  <c r="MF23"/>
  <c r="HA24"/>
  <c r="HB24" s="1"/>
  <c r="AD25" i="82" s="1"/>
  <c r="MG24" i="77"/>
  <c r="MH24" s="1"/>
  <c r="AO25" i="82" s="1"/>
  <c r="BU25" i="77"/>
  <c r="BV25" s="1"/>
  <c r="GO25"/>
  <c r="KY25" s="1"/>
  <c r="OX25" s="1"/>
  <c r="HV25"/>
  <c r="LJ25"/>
  <c r="AB28"/>
  <c r="CL34"/>
  <c r="BI35"/>
  <c r="HK35"/>
  <c r="NM35"/>
  <c r="NY36"/>
  <c r="NZ36" s="1"/>
  <c r="AS37" i="82" s="1"/>
  <c r="NX36" i="77"/>
  <c r="OI38"/>
  <c r="OJ38"/>
  <c r="OK38" s="1"/>
  <c r="AT39" i="82" s="1"/>
  <c r="FZ39" i="77"/>
  <c r="GA39"/>
  <c r="GB39" s="1"/>
  <c r="AC40" i="82" s="1"/>
  <c r="KJ39" i="77"/>
  <c r="KK39"/>
  <c r="KL39" s="1"/>
  <c r="AL40" i="82" s="1"/>
  <c r="MG40" i="77"/>
  <c r="MH40" s="1"/>
  <c r="AO41" i="82" s="1"/>
  <c r="MF40" i="77"/>
  <c r="GA42"/>
  <c r="GB42" s="1"/>
  <c r="AC43" i="82" s="1"/>
  <c r="FZ42" i="77"/>
  <c r="NB43"/>
  <c r="NC43"/>
  <c r="ND43" s="1"/>
  <c r="AQ44" i="82" s="1"/>
  <c r="MF45" i="77"/>
  <c r="MG45"/>
  <c r="MH45" s="1"/>
  <c r="AO46" i="82" s="1"/>
  <c r="DW46" i="77"/>
  <c r="DX46"/>
  <c r="DY46" s="1"/>
  <c r="X47" i="82" s="1"/>
  <c r="GG47" i="77"/>
  <c r="DB47"/>
  <c r="DC47" s="1"/>
  <c r="V48" i="82" s="1"/>
  <c r="HW48" i="77"/>
  <c r="HX48" s="1"/>
  <c r="AF49" i="82" s="1"/>
  <c r="HV48" i="77"/>
  <c r="LK48"/>
  <c r="LL48" s="1"/>
  <c r="AM49" i="82" s="1"/>
  <c r="LJ48" i="77"/>
  <c r="BJ49"/>
  <c r="BK49" s="1"/>
  <c r="S50" i="82" s="1"/>
  <c r="BI49" i="77"/>
  <c r="ET49"/>
  <c r="EU49" s="1"/>
  <c r="Z50" i="82" s="1"/>
  <c r="ES49" i="77"/>
  <c r="JD49"/>
  <c r="JE49" s="1"/>
  <c r="AI50" i="82" s="1"/>
  <c r="JC49" i="77"/>
  <c r="NN49"/>
  <c r="NO49" s="1"/>
  <c r="AR50" i="82" s="1"/>
  <c r="NM49" i="77"/>
  <c r="CL50"/>
  <c r="AC50"/>
  <c r="AD50" s="1"/>
  <c r="P51" i="82" s="1"/>
  <c r="AB50" i="77"/>
  <c r="EI50"/>
  <c r="EJ50" s="1"/>
  <c r="Y51" i="82" s="1"/>
  <c r="EH50" i="77"/>
  <c r="HA52"/>
  <c r="HB52" s="1"/>
  <c r="AD53" i="82" s="1"/>
  <c r="GZ52" i="77"/>
  <c r="KK52"/>
  <c r="KL52" s="1"/>
  <c r="AL53" i="82" s="1"/>
  <c r="KJ52" i="77"/>
  <c r="NY52"/>
  <c r="NZ52" s="1"/>
  <c r="AS53" i="82" s="1"/>
  <c r="NX52" i="77"/>
  <c r="AN53"/>
  <c r="AO53" s="1"/>
  <c r="Q54" i="82" s="1"/>
  <c r="AM53" i="77"/>
  <c r="DX53"/>
  <c r="DY53" s="1"/>
  <c r="X54" i="82" s="1"/>
  <c r="DW53" i="77"/>
  <c r="IH53"/>
  <c r="II53" s="1"/>
  <c r="AG54" i="82" s="1"/>
  <c r="IG53" i="77"/>
  <c r="MR53"/>
  <c r="MS53" s="1"/>
  <c r="AP54" i="82" s="1"/>
  <c r="MQ53" i="77"/>
  <c r="DM54"/>
  <c r="DN54" s="1"/>
  <c r="W55" i="82" s="1"/>
  <c r="DL54" i="77"/>
  <c r="DL55"/>
  <c r="DM55"/>
  <c r="DN55" s="1"/>
  <c r="W56" i="82" s="1"/>
  <c r="JZ55" i="77"/>
  <c r="KA55" s="1"/>
  <c r="AK56" i="82" s="1"/>
  <c r="JY55" i="77"/>
  <c r="AC56"/>
  <c r="AD56" s="1"/>
  <c r="P57" i="82" s="1"/>
  <c r="AB56" i="77"/>
  <c r="ES56"/>
  <c r="ET56"/>
  <c r="EU56" s="1"/>
  <c r="Z57" i="82" s="1"/>
  <c r="ET57" i="77"/>
  <c r="EU57" s="1"/>
  <c r="Z58" i="82" s="1"/>
  <c r="ES57" i="77"/>
  <c r="DM58"/>
  <c r="DN58" s="1"/>
  <c r="W59" i="82" s="1"/>
  <c r="DL58" i="77"/>
  <c r="GN37"/>
  <c r="KX37" s="1"/>
  <c r="OW37" s="1"/>
  <c r="DX37"/>
  <c r="DY37" s="1"/>
  <c r="X38" i="82" s="1"/>
  <c r="OJ37" i="77"/>
  <c r="OK37" s="1"/>
  <c r="AT38" i="82" s="1"/>
  <c r="AC38" i="77"/>
  <c r="AD38" s="1"/>
  <c r="P39" i="82" s="1"/>
  <c r="JO38" i="77"/>
  <c r="JP38" s="1"/>
  <c r="AJ39" i="82" s="1"/>
  <c r="NN39" i="77"/>
  <c r="NO39" s="1"/>
  <c r="AR40" i="82" s="1"/>
  <c r="DX43" i="77"/>
  <c r="DY43" s="1"/>
  <c r="X44" i="82" s="1"/>
  <c r="AY44" i="77"/>
  <c r="AZ44" s="1"/>
  <c r="R45" i="82" s="1"/>
  <c r="HA44" i="77"/>
  <c r="HB44" s="1"/>
  <c r="AD45" i="82" s="1"/>
  <c r="AC46" i="77"/>
  <c r="AD46" s="1"/>
  <c r="P47" i="82" s="1"/>
  <c r="CL49" i="77"/>
  <c r="GG50"/>
  <c r="MF50"/>
  <c r="CE51"/>
  <c r="JY51"/>
  <c r="AX52"/>
  <c r="HV54"/>
  <c r="HW55"/>
  <c r="HX55" s="1"/>
  <c r="AF56" i="82" s="1"/>
  <c r="JC55" i="77"/>
  <c r="CQ56"/>
  <c r="DX56"/>
  <c r="DY56" s="1"/>
  <c r="X57" i="82" s="1"/>
  <c r="KJ56" i="77"/>
  <c r="DW38"/>
  <c r="DX38"/>
  <c r="DY38" s="1"/>
  <c r="X39" i="82" s="1"/>
  <c r="GZ39" i="77"/>
  <c r="HA39"/>
  <c r="HB39" s="1"/>
  <c r="AD40" i="82" s="1"/>
  <c r="BI40" i="77"/>
  <c r="BJ40"/>
  <c r="BK40" s="1"/>
  <c r="S41" i="82" s="1"/>
  <c r="BT41" i="77"/>
  <c r="BU41"/>
  <c r="BV41" s="1"/>
  <c r="T42" i="82" s="1"/>
  <c r="EH41" i="77"/>
  <c r="EI41"/>
  <c r="EJ41" s="1"/>
  <c r="Y42" i="82" s="1"/>
  <c r="LJ41" i="77"/>
  <c r="LK41"/>
  <c r="LL41" s="1"/>
  <c r="AM42" i="82" s="1"/>
  <c r="AM42" i="77"/>
  <c r="AN42"/>
  <c r="AO42" s="1"/>
  <c r="Q43" i="82" s="1"/>
  <c r="MQ42" i="77"/>
  <c r="MR42"/>
  <c r="MS42" s="1"/>
  <c r="AP43" i="82" s="1"/>
  <c r="JN43" i="77"/>
  <c r="JO43"/>
  <c r="JP43" s="1"/>
  <c r="AJ44" i="82" s="1"/>
  <c r="NM44" i="77"/>
  <c r="NN44"/>
  <c r="NO44" s="1"/>
  <c r="AR45" i="82" s="1"/>
  <c r="FZ45" i="77"/>
  <c r="GA45"/>
  <c r="GB45" s="1"/>
  <c r="AC46" i="82" s="1"/>
  <c r="KJ45" i="77"/>
  <c r="KK45"/>
  <c r="KL45" s="1"/>
  <c r="AL46" i="82" s="1"/>
  <c r="EI46" i="77"/>
  <c r="EJ46" s="1"/>
  <c r="Y47" i="82" s="1"/>
  <c r="EH46" i="77"/>
  <c r="LK46"/>
  <c r="LL46" s="1"/>
  <c r="AM47" i="82" s="1"/>
  <c r="LJ46" i="77"/>
  <c r="CL48"/>
  <c r="AC48"/>
  <c r="AD48" s="1"/>
  <c r="P49" i="82" s="1"/>
  <c r="BT55" i="77"/>
  <c r="BU55"/>
  <c r="BV55" s="1"/>
  <c r="T56" i="82" s="1"/>
  <c r="NM56" i="77"/>
  <c r="NN56"/>
  <c r="NO56" s="1"/>
  <c r="AR57" i="82" s="1"/>
  <c r="GZ57" i="77"/>
  <c r="HA57"/>
  <c r="HB57" s="1"/>
  <c r="AD58" i="82" s="1"/>
  <c r="BU58" i="77"/>
  <c r="BV58" s="1"/>
  <c r="T59" i="82" s="1"/>
  <c r="BT58" i="77"/>
  <c r="HW58"/>
  <c r="HX58" s="1"/>
  <c r="AF59" i="82" s="1"/>
  <c r="HV58" i="77"/>
  <c r="BU37"/>
  <c r="BV37" s="1"/>
  <c r="T38" i="82" s="1"/>
  <c r="CE37" i="77"/>
  <c r="EI37"/>
  <c r="EJ37" s="1"/>
  <c r="Y38" i="82" s="1"/>
  <c r="HW37" i="77"/>
  <c r="HX37" s="1"/>
  <c r="AF38" i="82" s="1"/>
  <c r="LK37" i="77"/>
  <c r="LL37" s="1"/>
  <c r="AM38" i="82" s="1"/>
  <c r="AN38" i="77"/>
  <c r="AO38" s="1"/>
  <c r="Q39" i="82" s="1"/>
  <c r="JZ38" i="77"/>
  <c r="KA38" s="1"/>
  <c r="AK39" i="82" s="1"/>
  <c r="LK39" i="77"/>
  <c r="LL39" s="1"/>
  <c r="AM40" i="82" s="1"/>
  <c r="LV39" i="77"/>
  <c r="LW39" s="1"/>
  <c r="AN40" i="82" s="1"/>
  <c r="NY39" i="77"/>
  <c r="NZ39" s="1"/>
  <c r="AS40" i="82" s="1"/>
  <c r="GN40" i="77"/>
  <c r="KX40" s="1"/>
  <c r="OW40" s="1"/>
  <c r="ET40"/>
  <c r="EU40" s="1"/>
  <c r="Z41" i="82" s="1"/>
  <c r="FD40" i="77"/>
  <c r="HA40"/>
  <c r="HB40" s="1"/>
  <c r="AD41" i="82" s="1"/>
  <c r="JN40" i="77"/>
  <c r="AM41"/>
  <c r="GN41"/>
  <c r="KX41" s="1"/>
  <c r="OW41" s="1"/>
  <c r="KK41"/>
  <c r="KL41" s="1"/>
  <c r="AL42" i="82" s="1"/>
  <c r="LJ42" i="77"/>
  <c r="BU43"/>
  <c r="BV43" s="1"/>
  <c r="T44" i="82" s="1"/>
  <c r="CE43" i="77"/>
  <c r="EI43"/>
  <c r="EJ43" s="1"/>
  <c r="Y44" i="82" s="1"/>
  <c r="IS43" i="77"/>
  <c r="IT43" s="1"/>
  <c r="AH44" i="82" s="1"/>
  <c r="BJ44" i="77"/>
  <c r="BK44" s="1"/>
  <c r="S45" i="82" s="1"/>
  <c r="EH44" i="77"/>
  <c r="HL44"/>
  <c r="HM44" s="1"/>
  <c r="AE45" i="82" s="1"/>
  <c r="IS44" i="77"/>
  <c r="IT44" s="1"/>
  <c r="AH45" i="82" s="1"/>
  <c r="LV44" i="77"/>
  <c r="LW44" s="1"/>
  <c r="AN45" i="82" s="1"/>
  <c r="MF44" i="77"/>
  <c r="GN45"/>
  <c r="KX45" s="1"/>
  <c r="OW45" s="1"/>
  <c r="FE45"/>
  <c r="FF45" s="1"/>
  <c r="AA46" i="82" s="1"/>
  <c r="JO45" i="77"/>
  <c r="JP45" s="1"/>
  <c r="AJ46" i="82" s="1"/>
  <c r="AN46" i="77"/>
  <c r="AO46" s="1"/>
  <c r="Q47" i="82" s="1"/>
  <c r="HW46" i="77"/>
  <c r="HX46" s="1"/>
  <c r="AF47" i="82" s="1"/>
  <c r="KJ46" i="77"/>
  <c r="HK47"/>
  <c r="BT48"/>
  <c r="NX50"/>
  <c r="DW51"/>
  <c r="MQ51"/>
  <c r="DL52"/>
  <c r="JD54"/>
  <c r="JE54" s="1"/>
  <c r="AI55" i="82" s="1"/>
  <c r="AY55" i="77"/>
  <c r="AZ55" s="1"/>
  <c r="R56" i="82" s="1"/>
  <c r="NM55" i="77"/>
  <c r="MR56"/>
  <c r="MS56" s="1"/>
  <c r="AP57" i="82" s="1"/>
  <c r="EI38" i="77"/>
  <c r="EJ38" s="1"/>
  <c r="Y39" i="82" s="1"/>
  <c r="EH38" i="77"/>
  <c r="LK38"/>
  <c r="LL38" s="1"/>
  <c r="AM39" i="82" s="1"/>
  <c r="LJ38" i="77"/>
  <c r="PT40"/>
  <c r="PU40"/>
  <c r="PV40" s="1"/>
  <c r="CF41"/>
  <c r="CG41" s="1"/>
  <c r="U42" i="82" s="1"/>
  <c r="CE41" i="77"/>
  <c r="HV41"/>
  <c r="HW41"/>
  <c r="HX41" s="1"/>
  <c r="AF42" i="82" s="1"/>
  <c r="NC42" i="77"/>
  <c r="ND42" s="1"/>
  <c r="AQ43" i="82" s="1"/>
  <c r="NB42" i="77"/>
  <c r="FZ43"/>
  <c r="GA43"/>
  <c r="GB43" s="1"/>
  <c r="AC44" i="82" s="1"/>
  <c r="ES44" i="77"/>
  <c r="ET44"/>
  <c r="EU44" s="1"/>
  <c r="Z45" i="82" s="1"/>
  <c r="NY44" i="77"/>
  <c r="NZ44" s="1"/>
  <c r="AS45" i="82" s="1"/>
  <c r="NX44" i="77"/>
  <c r="GZ45"/>
  <c r="HA45"/>
  <c r="HB45" s="1"/>
  <c r="AD46" i="82" s="1"/>
  <c r="CE46" i="77"/>
  <c r="CF46"/>
  <c r="CG46" s="1"/>
  <c r="U47" i="82" s="1"/>
  <c r="JO48" i="77"/>
  <c r="JP48" s="1"/>
  <c r="AJ49" i="82" s="1"/>
  <c r="JN48" i="77"/>
  <c r="NC48"/>
  <c r="ND48" s="1"/>
  <c r="AQ49" i="82" s="1"/>
  <c r="NB48" i="77"/>
  <c r="GG49"/>
  <c r="DB49"/>
  <c r="DC49" s="1"/>
  <c r="V50" i="82" s="1"/>
  <c r="DA49" i="77"/>
  <c r="HL49"/>
  <c r="HM49" s="1"/>
  <c r="AE50" i="82" s="1"/>
  <c r="HK49" i="77"/>
  <c r="LV49"/>
  <c r="LW49" s="1"/>
  <c r="AN50" i="82" s="1"/>
  <c r="LU49" i="77"/>
  <c r="BU50"/>
  <c r="BV50" s="1"/>
  <c r="T51" i="82" s="1"/>
  <c r="BT50" i="77"/>
  <c r="GA50"/>
  <c r="GB50" s="1"/>
  <c r="AC51" i="82" s="1"/>
  <c r="FZ50" i="77"/>
  <c r="KV50"/>
  <c r="HA50"/>
  <c r="HB50" s="1"/>
  <c r="AD51" i="82" s="1"/>
  <c r="IS52" i="77"/>
  <c r="IT52" s="1"/>
  <c r="AH53" i="82" s="1"/>
  <c r="IR52" i="77"/>
  <c r="MG52"/>
  <c r="MH52" s="1"/>
  <c r="AO53" i="82" s="1"/>
  <c r="MF52" i="77"/>
  <c r="CF53"/>
  <c r="CG53" s="1"/>
  <c r="U54" i="82" s="1"/>
  <c r="CE53" i="77"/>
  <c r="FP53"/>
  <c r="FQ53" s="1"/>
  <c r="AB54" i="82" s="1"/>
  <c r="FO53" i="77"/>
  <c r="JZ53"/>
  <c r="KA53" s="1"/>
  <c r="AK54" i="82" s="1"/>
  <c r="JY53" i="77"/>
  <c r="PU53"/>
  <c r="PV53" s="1"/>
  <c r="PT53"/>
  <c r="AY54"/>
  <c r="AZ54" s="1"/>
  <c r="R55" i="82" s="1"/>
  <c r="AX54" i="77"/>
  <c r="FE54"/>
  <c r="FF54" s="1"/>
  <c r="AA55" i="82" s="1"/>
  <c r="FD54" i="77"/>
  <c r="DX55"/>
  <c r="DY55" s="1"/>
  <c r="X56" i="82" s="1"/>
  <c r="DW55" i="77"/>
  <c r="JN55"/>
  <c r="JO55"/>
  <c r="JP55" s="1"/>
  <c r="AJ56" i="82" s="1"/>
  <c r="EI56" i="77"/>
  <c r="EJ56" s="1"/>
  <c r="Y57" i="82" s="1"/>
  <c r="EH56" i="77"/>
  <c r="KJ57"/>
  <c r="KK57"/>
  <c r="KL57" s="1"/>
  <c r="AL58" i="82" s="1"/>
  <c r="DW58" i="77"/>
  <c r="DX58"/>
  <c r="DY58" s="1"/>
  <c r="X59" i="82" s="1"/>
  <c r="MF39" i="77"/>
  <c r="MG39"/>
  <c r="MH39" s="1"/>
  <c r="AO40" i="82" s="1"/>
  <c r="DM40" i="77"/>
  <c r="DN40" s="1"/>
  <c r="W41" i="82" s="1"/>
  <c r="DL40" i="77"/>
  <c r="LU40"/>
  <c r="LV40"/>
  <c r="LW40" s="1"/>
  <c r="AN41" i="82" s="1"/>
  <c r="FO42" i="77"/>
  <c r="FP42"/>
  <c r="FQ42" s="1"/>
  <c r="AB43" i="82" s="1"/>
  <c r="AN43" i="77"/>
  <c r="AO43" s="1"/>
  <c r="Q44" i="82" s="1"/>
  <c r="AM43" i="77"/>
  <c r="FE44"/>
  <c r="FF44" s="1"/>
  <c r="AA45" i="82" s="1"/>
  <c r="FD44" i="77"/>
  <c r="PT46"/>
  <c r="PU46"/>
  <c r="PV46" s="1"/>
  <c r="LU54"/>
  <c r="LV54"/>
  <c r="LW54" s="1"/>
  <c r="AN55" i="82" s="1"/>
  <c r="BJ55" i="77"/>
  <c r="BK55" s="1"/>
  <c r="S56" i="82" s="1"/>
  <c r="BI55" i="77"/>
  <c r="GL55"/>
  <c r="DB55"/>
  <c r="DC55" s="1"/>
  <c r="V56" i="82" s="1"/>
  <c r="NX55" i="77"/>
  <c r="NY55"/>
  <c r="NZ55" s="1"/>
  <c r="AS56" i="82" s="1"/>
  <c r="NC56" i="77"/>
  <c r="ND56" s="1"/>
  <c r="AQ57" i="82" s="1"/>
  <c r="NB56" i="77"/>
  <c r="HL57"/>
  <c r="HM57" s="1"/>
  <c r="AE58" i="82" s="1"/>
  <c r="HK57" i="77"/>
  <c r="BI58"/>
  <c r="BJ58"/>
  <c r="BK58" s="1"/>
  <c r="S59" i="82" s="1"/>
  <c r="JO58" i="77"/>
  <c r="JP58" s="1"/>
  <c r="AJ59" i="82" s="1"/>
  <c r="JN58" i="77"/>
  <c r="AM37"/>
  <c r="GO37"/>
  <c r="KY37" s="1"/>
  <c r="OX37" s="1"/>
  <c r="GA37"/>
  <c r="GB37" s="1"/>
  <c r="AC38" i="82" s="1"/>
  <c r="JO37" i="77"/>
  <c r="JP37" s="1"/>
  <c r="AJ38" i="82" s="1"/>
  <c r="NC37" i="77"/>
  <c r="ND37" s="1"/>
  <c r="AQ38" i="82" s="1"/>
  <c r="CF38" i="77"/>
  <c r="CG38" s="1"/>
  <c r="U39" i="82" s="1"/>
  <c r="GN38" i="77"/>
  <c r="KX38" s="1"/>
  <c r="OW38" s="1"/>
  <c r="NX38"/>
  <c r="AN39"/>
  <c r="AO39" s="1"/>
  <c r="Q40" i="82" s="1"/>
  <c r="EI39" i="77"/>
  <c r="EJ39" s="1"/>
  <c r="Y40" i="82" s="1"/>
  <c r="ES39" i="77"/>
  <c r="IS39"/>
  <c r="IT39" s="1"/>
  <c r="AH40" i="82" s="1"/>
  <c r="JC39" i="77"/>
  <c r="AN40"/>
  <c r="AO40" s="1"/>
  <c r="Q41" i="82" s="1"/>
  <c r="AY40" i="77"/>
  <c r="AZ40" s="1"/>
  <c r="R41" i="82" s="1"/>
  <c r="DM41" i="77"/>
  <c r="DN41" s="1"/>
  <c r="W42" i="82" s="1"/>
  <c r="DX41" i="77"/>
  <c r="DY41" s="1"/>
  <c r="X42" i="82" s="1"/>
  <c r="GA41" i="77"/>
  <c r="GB41" s="1"/>
  <c r="AC42" i="82" s="1"/>
  <c r="NC41" i="77"/>
  <c r="ND41" s="1"/>
  <c r="AQ42" i="82" s="1"/>
  <c r="AC42" i="77"/>
  <c r="AD42" s="1"/>
  <c r="P43" i="82" s="1"/>
  <c r="CF42" i="77"/>
  <c r="CG42" s="1"/>
  <c r="U43" i="82" s="1"/>
  <c r="DX42" i="77"/>
  <c r="DY42" s="1"/>
  <c r="X43" i="82" s="1"/>
  <c r="EH42" i="77"/>
  <c r="GN42"/>
  <c r="KX42" s="1"/>
  <c r="OW42" s="1"/>
  <c r="IR42"/>
  <c r="LK43"/>
  <c r="LL43" s="1"/>
  <c r="AM44" i="82" s="1"/>
  <c r="DL46" i="77"/>
  <c r="FP46"/>
  <c r="FQ46" s="1"/>
  <c r="AB47" i="82" s="1"/>
  <c r="FZ46" i="77"/>
  <c r="MR46"/>
  <c r="MS46" s="1"/>
  <c r="AP47" i="82" s="1"/>
  <c r="NB46" i="77"/>
  <c r="DA47"/>
  <c r="LU47"/>
  <c r="GG48"/>
  <c r="FZ48"/>
  <c r="KJ50"/>
  <c r="AM51"/>
  <c r="IG51"/>
  <c r="JZ54"/>
  <c r="KA54" s="1"/>
  <c r="AK55" i="82" s="1"/>
  <c r="PU54" i="77"/>
  <c r="PV54" s="1"/>
  <c r="HK55"/>
  <c r="CF56"/>
  <c r="CG56" s="1"/>
  <c r="U57" i="82" s="1"/>
  <c r="JZ56" i="77"/>
  <c r="KA56" s="1"/>
  <c r="AK57" i="82" s="1"/>
  <c r="FO70" i="77"/>
  <c r="FP70"/>
  <c r="FQ70" s="1"/>
  <c r="AB71" i="82" s="1"/>
  <c r="MR79" i="77"/>
  <c r="MS79" s="1"/>
  <c r="AP80" i="82" s="1"/>
  <c r="MQ79" i="77"/>
  <c r="GG38"/>
  <c r="GL39"/>
  <c r="KV39"/>
  <c r="GO42"/>
  <c r="KY42" s="1"/>
  <c r="OX42" s="1"/>
  <c r="GO43"/>
  <c r="KY43" s="1"/>
  <c r="OX43" s="1"/>
  <c r="GL45"/>
  <c r="KV45"/>
  <c r="GO47"/>
  <c r="KY47" s="1"/>
  <c r="OX47" s="1"/>
  <c r="GN49"/>
  <c r="KX49" s="1"/>
  <c r="OW49" s="1"/>
  <c r="GG51"/>
  <c r="CL52"/>
  <c r="GN54"/>
  <c r="KX54" s="1"/>
  <c r="OW54" s="1"/>
  <c r="KV57"/>
  <c r="GG59"/>
  <c r="MF60"/>
  <c r="NX60"/>
  <c r="AM61"/>
  <c r="CE61"/>
  <c r="DW61"/>
  <c r="FO61"/>
  <c r="IG61"/>
  <c r="JY61"/>
  <c r="MQ61"/>
  <c r="PT61"/>
  <c r="AX62"/>
  <c r="DL62"/>
  <c r="FD62"/>
  <c r="GN62"/>
  <c r="KX62" s="1"/>
  <c r="OW62" s="1"/>
  <c r="MF62"/>
  <c r="MR62"/>
  <c r="MS62" s="1"/>
  <c r="AP63" i="82" s="1"/>
  <c r="GN63" i="77"/>
  <c r="KX63" s="1"/>
  <c r="OW63" s="1"/>
  <c r="DA63"/>
  <c r="HK63"/>
  <c r="HW63"/>
  <c r="HX63" s="1"/>
  <c r="AF64" i="82" s="1"/>
  <c r="MG63" i="77"/>
  <c r="MH63" s="1"/>
  <c r="AO64" i="82" s="1"/>
  <c r="MQ63" i="77"/>
  <c r="BT64"/>
  <c r="GO64"/>
  <c r="KY64" s="1"/>
  <c r="OX64" s="1"/>
  <c r="FZ64"/>
  <c r="IH64"/>
  <c r="II64" s="1"/>
  <c r="AG65" i="82" s="1"/>
  <c r="LJ64" i="77"/>
  <c r="MR64"/>
  <c r="MS64" s="1"/>
  <c r="AP65" i="82" s="1"/>
  <c r="NB64" i="77"/>
  <c r="NN64"/>
  <c r="NO64" s="1"/>
  <c r="AR65" i="82" s="1"/>
  <c r="BI65" i="77"/>
  <c r="HA65"/>
  <c r="HB65" s="1"/>
  <c r="AD66" i="82" s="1"/>
  <c r="HK65" i="77"/>
  <c r="HW65"/>
  <c r="HX65" s="1"/>
  <c r="AF66" i="82" s="1"/>
  <c r="IG65" i="77"/>
  <c r="IS65"/>
  <c r="IT65" s="1"/>
  <c r="AH66" i="82" s="1"/>
  <c r="JC65" i="77"/>
  <c r="JO65"/>
  <c r="JP65" s="1"/>
  <c r="AJ66" i="82" s="1"/>
  <c r="JY65" i="77"/>
  <c r="KK65"/>
  <c r="KL65" s="1"/>
  <c r="AL66" i="82" s="1"/>
  <c r="BJ66" i="77"/>
  <c r="BK66" s="1"/>
  <c r="S67" i="82" s="1"/>
  <c r="GA66" i="77"/>
  <c r="GB66" s="1"/>
  <c r="AC67" i="82" s="1"/>
  <c r="GL66" i="77"/>
  <c r="HA66"/>
  <c r="HB66" s="1"/>
  <c r="AD67" i="82" s="1"/>
  <c r="IS66" i="77"/>
  <c r="IT66" s="1"/>
  <c r="AH67" i="82" s="1"/>
  <c r="KK66" i="77"/>
  <c r="KL66" s="1"/>
  <c r="AL67" i="82" s="1"/>
  <c r="KV66" i="77"/>
  <c r="AM67"/>
  <c r="BI67"/>
  <c r="CE67"/>
  <c r="GN67"/>
  <c r="KX67" s="1"/>
  <c r="OW67" s="1"/>
  <c r="HV67"/>
  <c r="JN67"/>
  <c r="LJ67"/>
  <c r="NB67"/>
  <c r="DM68"/>
  <c r="DN68" s="1"/>
  <c r="W69" i="82" s="1"/>
  <c r="DW68" i="77"/>
  <c r="EI68"/>
  <c r="EJ68" s="1"/>
  <c r="Y69" i="82" s="1"/>
  <c r="HW68" i="77"/>
  <c r="HX68" s="1"/>
  <c r="AF69" i="82" s="1"/>
  <c r="IG68" i="77"/>
  <c r="JZ68"/>
  <c r="KA68" s="1"/>
  <c r="AK69" i="82" s="1"/>
  <c r="AY69" i="77"/>
  <c r="AZ69" s="1"/>
  <c r="R70" i="82" s="1"/>
  <c r="BI69" i="77"/>
  <c r="BU69"/>
  <c r="BV69" s="1"/>
  <c r="T70" i="82" s="1"/>
  <c r="GN69" i="77"/>
  <c r="KX69" s="1"/>
  <c r="OW69" s="1"/>
  <c r="DA69"/>
  <c r="ES69"/>
  <c r="FE69"/>
  <c r="FF69" s="1"/>
  <c r="AA70" i="82" s="1"/>
  <c r="JC69" i="77"/>
  <c r="AM70"/>
  <c r="CF70"/>
  <c r="CG70" s="1"/>
  <c r="U71" i="82" s="1"/>
  <c r="IS70" i="77"/>
  <c r="IT70" s="1"/>
  <c r="AH71" i="82" s="1"/>
  <c r="LK70" i="77"/>
  <c r="LL70" s="1"/>
  <c r="AM71" i="82" s="1"/>
  <c r="PU70" i="77"/>
  <c r="PV70" s="1"/>
  <c r="BJ71"/>
  <c r="BK71" s="1"/>
  <c r="S72" i="82" s="1"/>
  <c r="DW71" i="77"/>
  <c r="JC71"/>
  <c r="LU71"/>
  <c r="JY72"/>
  <c r="AM73"/>
  <c r="IG73"/>
  <c r="FO74"/>
  <c r="OI74"/>
  <c r="MQ75"/>
  <c r="ES76"/>
  <c r="NM76"/>
  <c r="DA77"/>
  <c r="LU77"/>
  <c r="BI78"/>
  <c r="MQ70"/>
  <c r="MR70"/>
  <c r="MS70" s="1"/>
  <c r="AP71" i="82" s="1"/>
  <c r="NN71" i="77"/>
  <c r="NO71" s="1"/>
  <c r="AR72" i="82" s="1"/>
  <c r="NM71" i="77"/>
  <c r="GZ79"/>
  <c r="HA79"/>
  <c r="HB79" s="1"/>
  <c r="AD80" i="82" s="1"/>
  <c r="LJ79" i="77"/>
  <c r="LK79"/>
  <c r="LL79" s="1"/>
  <c r="AM80" i="82" s="1"/>
  <c r="KV65" i="77"/>
  <c r="CQ67"/>
  <c r="DW70"/>
  <c r="DX70"/>
  <c r="DY70" s="1"/>
  <c r="X71" i="82" s="1"/>
  <c r="HV70" i="77"/>
  <c r="HW70"/>
  <c r="HX70" s="1"/>
  <c r="AF71" i="82" s="1"/>
  <c r="GG78" i="77"/>
  <c r="DB78"/>
  <c r="DC78" s="1"/>
  <c r="V79" i="82" s="1"/>
  <c r="NB79" i="77"/>
  <c r="NC79"/>
  <c r="ND79" s="1"/>
  <c r="AQ80" i="82" s="1"/>
  <c r="CL60" i="77"/>
  <c r="KQ60"/>
  <c r="CL67"/>
  <c r="GN68"/>
  <c r="KX68" s="1"/>
  <c r="OW68" s="1"/>
  <c r="JC76"/>
  <c r="HK77"/>
  <c r="JN70"/>
  <c r="JO70"/>
  <c r="JP70" s="1"/>
  <c r="AJ71" i="82" s="1"/>
  <c r="OI70" i="77"/>
  <c r="OJ70"/>
  <c r="OK70" s="1"/>
  <c r="AT71" i="82" s="1"/>
  <c r="AX71" i="77"/>
  <c r="AY71"/>
  <c r="AZ71" s="1"/>
  <c r="R72" i="82" s="1"/>
  <c r="CL76" i="77"/>
  <c r="AC76"/>
  <c r="AD76" s="1"/>
  <c r="P77" i="82" s="1"/>
  <c r="FE79" i="77"/>
  <c r="FF79" s="1"/>
  <c r="AA80" i="82" s="1"/>
  <c r="FD79" i="77"/>
  <c r="GN48"/>
  <c r="KX48" s="1"/>
  <c r="OW48" s="1"/>
  <c r="KQ48"/>
  <c r="GO49"/>
  <c r="KY49" s="1"/>
  <c r="OX49" s="1"/>
  <c r="GN51"/>
  <c r="KX51" s="1"/>
  <c r="OW51" s="1"/>
  <c r="GG53"/>
  <c r="CL54"/>
  <c r="GG54"/>
  <c r="GN58"/>
  <c r="KX58" s="1"/>
  <c r="OW58" s="1"/>
  <c r="GN59"/>
  <c r="KX59" s="1"/>
  <c r="OW59" s="1"/>
  <c r="CL61"/>
  <c r="GG61"/>
  <c r="CL62"/>
  <c r="GO67"/>
  <c r="KY67" s="1"/>
  <c r="OX67" s="1"/>
  <c r="EI70"/>
  <c r="EJ70" s="1"/>
  <c r="Y71" i="82" s="1"/>
  <c r="HA70" i="77"/>
  <c r="HB70" s="1"/>
  <c r="AD71" i="82" s="1"/>
  <c r="HK71" i="77"/>
  <c r="BJ72"/>
  <c r="BK72" s="1"/>
  <c r="S73" i="82" s="1"/>
  <c r="IG72" i="77"/>
  <c r="FO73"/>
  <c r="OI73"/>
  <c r="DW74"/>
  <c r="MQ74"/>
  <c r="CE75"/>
  <c r="JY75"/>
  <c r="BT76"/>
  <c r="LU76"/>
  <c r="BI77"/>
  <c r="JC77"/>
  <c r="AN81"/>
  <c r="AO81" s="1"/>
  <c r="Q82" i="82" s="1"/>
  <c r="AM81" i="77"/>
  <c r="CF81"/>
  <c r="CG81" s="1"/>
  <c r="U82" i="82" s="1"/>
  <c r="CE81" i="77"/>
  <c r="DX81"/>
  <c r="DY81" s="1"/>
  <c r="X82" i="82" s="1"/>
  <c r="DW81" i="77"/>
  <c r="KQ81"/>
  <c r="KV81"/>
  <c r="HK81"/>
  <c r="OJ81"/>
  <c r="OK81" s="1"/>
  <c r="AT82" i="82" s="1"/>
  <c r="OI81" i="77"/>
  <c r="GN72"/>
  <c r="KX72" s="1"/>
  <c r="OW72" s="1"/>
  <c r="GG72"/>
  <c r="CL74"/>
  <c r="GG74"/>
  <c r="GG75"/>
  <c r="GO76"/>
  <c r="KY76" s="1"/>
  <c r="OX76" s="1"/>
  <c r="GO77"/>
  <c r="KY77" s="1"/>
  <c r="OX77" s="1"/>
  <c r="GO78"/>
  <c r="KY78" s="1"/>
  <c r="OX78" s="1"/>
  <c r="GO79"/>
  <c r="KY79" s="1"/>
  <c r="OX79" s="1"/>
  <c r="AX80"/>
  <c r="BT80"/>
  <c r="CL80"/>
  <c r="ET81"/>
  <c r="EU81" s="1"/>
  <c r="Z82" i="82" s="1"/>
  <c r="ES81" i="77"/>
  <c r="IH81"/>
  <c r="II81" s="1"/>
  <c r="AG82" i="82" s="1"/>
  <c r="IG81" i="77"/>
  <c r="LV81"/>
  <c r="LW81" s="1"/>
  <c r="AN82" i="82" s="1"/>
  <c r="LU81" i="77"/>
  <c r="PU81"/>
  <c r="PV81" s="1"/>
  <c r="PT81"/>
  <c r="KV80"/>
  <c r="HL80"/>
  <c r="HM80" s="1"/>
  <c r="AE81" i="82" s="1"/>
  <c r="JD80" i="77"/>
  <c r="JE80" s="1"/>
  <c r="AI81" i="82" s="1"/>
  <c r="MR80" i="77"/>
  <c r="MS80" s="1"/>
  <c r="AP81" i="82" s="1"/>
  <c r="CQ81" i="77"/>
  <c r="BJ81"/>
  <c r="BK81" s="1"/>
  <c r="S82" i="82" s="1"/>
  <c r="BI81" i="77"/>
  <c r="FP81"/>
  <c r="FQ81" s="1"/>
  <c r="AB82" i="82" s="1"/>
  <c r="FO81" i="77"/>
  <c r="JD81"/>
  <c r="JE81" s="1"/>
  <c r="AI82" i="82" s="1"/>
  <c r="JC81" i="77"/>
  <c r="MR81"/>
  <c r="MS81" s="1"/>
  <c r="AP82" i="82" s="1"/>
  <c r="MQ81" i="77"/>
  <c r="CQ80"/>
  <c r="HV80"/>
  <c r="JN80"/>
  <c r="GG81"/>
  <c r="GL81"/>
  <c r="DA81"/>
  <c r="JZ81"/>
  <c r="KA81" s="1"/>
  <c r="AK82" i="82" s="1"/>
  <c r="JY81" i="77"/>
  <c r="NN81"/>
  <c r="NO81" s="1"/>
  <c r="AR82" i="82" s="1"/>
  <c r="NM81" i="77"/>
  <c r="DX84"/>
  <c r="DY84" s="1"/>
  <c r="X85" i="82" s="1"/>
  <c r="DW84" i="77"/>
  <c r="FP84"/>
  <c r="FQ84" s="1"/>
  <c r="AB85" i="82" s="1"/>
  <c r="FO84" i="77"/>
  <c r="KV84"/>
  <c r="HA84"/>
  <c r="HB84" s="1"/>
  <c r="AD85" i="82" s="1"/>
  <c r="KQ84" i="77"/>
  <c r="HK84"/>
  <c r="JD84"/>
  <c r="JE84" s="1"/>
  <c r="AI85" i="82" s="1"/>
  <c r="JC84" i="77"/>
  <c r="MR84"/>
  <c r="MS84" s="1"/>
  <c r="AP85" i="82" s="1"/>
  <c r="MQ84" i="77"/>
  <c r="OJ84"/>
  <c r="OK84" s="1"/>
  <c r="AT85" i="82" s="1"/>
  <c r="OI84" i="77"/>
  <c r="CQ86"/>
  <c r="AM86"/>
  <c r="DB86"/>
  <c r="DC86" s="1"/>
  <c r="V87" i="82" s="1"/>
  <c r="DA86" i="77"/>
  <c r="ET86"/>
  <c r="EU86" s="1"/>
  <c r="Z87" i="82" s="1"/>
  <c r="ES86" i="77"/>
  <c r="FO89"/>
  <c r="FP89"/>
  <c r="FQ89" s="1"/>
  <c r="AB90" i="82" s="1"/>
  <c r="LK89" i="77"/>
  <c r="LL89" s="1"/>
  <c r="AM90" i="82" s="1"/>
  <c r="LJ89" i="77"/>
  <c r="DL90"/>
  <c r="DM90"/>
  <c r="DN90" s="1"/>
  <c r="W91" i="82" s="1"/>
  <c r="FZ90" i="77"/>
  <c r="GA90"/>
  <c r="GB90" s="1"/>
  <c r="AC91" i="82" s="1"/>
  <c r="CQ82" i="77"/>
  <c r="GL83"/>
  <c r="CQ84"/>
  <c r="NY83"/>
  <c r="NZ83" s="1"/>
  <c r="AS84" i="82" s="1"/>
  <c r="NX83" i="77"/>
  <c r="KQ85"/>
  <c r="GZ85"/>
  <c r="IS85"/>
  <c r="IT85" s="1"/>
  <c r="AH86" i="82" s="1"/>
  <c r="IR85" i="77"/>
  <c r="KK85"/>
  <c r="KL85" s="1"/>
  <c r="AL86" i="82" s="1"/>
  <c r="KJ85" i="77"/>
  <c r="LV86"/>
  <c r="LW86" s="1"/>
  <c r="AN87" i="82" s="1"/>
  <c r="LU86" i="77"/>
  <c r="NN86"/>
  <c r="NO86" s="1"/>
  <c r="AR87" i="82" s="1"/>
  <c r="NM86" i="77"/>
  <c r="DB88"/>
  <c r="DC88" s="1"/>
  <c r="V89" i="82" s="1"/>
  <c r="DA88" i="77"/>
  <c r="IH88"/>
  <c r="II88" s="1"/>
  <c r="AG89" i="82" s="1"/>
  <c r="IG88" i="77"/>
  <c r="JZ88"/>
  <c r="KA88" s="1"/>
  <c r="AK89" i="82" s="1"/>
  <c r="JY88" i="77"/>
  <c r="NM89"/>
  <c r="NN89"/>
  <c r="NO89" s="1"/>
  <c r="AR90" i="82" s="1"/>
  <c r="ET90" i="77"/>
  <c r="EU90" s="1"/>
  <c r="Z91" i="82" s="1"/>
  <c r="ES90" i="77"/>
  <c r="GN81"/>
  <c r="KX81" s="1"/>
  <c r="OW81" s="1"/>
  <c r="CL82"/>
  <c r="DA82"/>
  <c r="DW82"/>
  <c r="ES82"/>
  <c r="FO82"/>
  <c r="GL82"/>
  <c r="HA82"/>
  <c r="HB82" s="1"/>
  <c r="AD83" i="82" s="1"/>
  <c r="HK82" i="77"/>
  <c r="IG82"/>
  <c r="JC82"/>
  <c r="JY82"/>
  <c r="LU82"/>
  <c r="MQ82"/>
  <c r="NM82"/>
  <c r="OI82"/>
  <c r="PT82"/>
  <c r="GN83"/>
  <c r="KX83" s="1"/>
  <c r="OW83" s="1"/>
  <c r="GG83"/>
  <c r="HV83"/>
  <c r="IR83"/>
  <c r="JN83"/>
  <c r="KJ83"/>
  <c r="EH84"/>
  <c r="FZ84"/>
  <c r="HV84"/>
  <c r="JN84"/>
  <c r="LJ84"/>
  <c r="NB84"/>
  <c r="AX86"/>
  <c r="DL86"/>
  <c r="FD86"/>
  <c r="HK86"/>
  <c r="JC86"/>
  <c r="DB87"/>
  <c r="DC87" s="1"/>
  <c r="V88" i="82" s="1"/>
  <c r="MR87" i="77"/>
  <c r="MS87" s="1"/>
  <c r="AP88" i="82" s="1"/>
  <c r="PT87" i="77"/>
  <c r="AB88"/>
  <c r="EI88"/>
  <c r="EJ88" s="1"/>
  <c r="Y89" i="82" s="1"/>
  <c r="CE89" i="77"/>
  <c r="GG84"/>
  <c r="GL84"/>
  <c r="DA84"/>
  <c r="ET84"/>
  <c r="EU84" s="1"/>
  <c r="Z85" i="82" s="1"/>
  <c r="ES84" i="77"/>
  <c r="IH84"/>
  <c r="II84" s="1"/>
  <c r="AG85" i="82" s="1"/>
  <c r="IG84" i="77"/>
  <c r="JZ84"/>
  <c r="KA84" s="1"/>
  <c r="AK85" i="82" s="1"/>
  <c r="JY84" i="77"/>
  <c r="LV84"/>
  <c r="LW84" s="1"/>
  <c r="AN85" i="82" s="1"/>
  <c r="LU84" i="77"/>
  <c r="NN84"/>
  <c r="NO84" s="1"/>
  <c r="AR85" i="82" s="1"/>
  <c r="NM84" i="77"/>
  <c r="PU84"/>
  <c r="PV84" s="1"/>
  <c r="PT84"/>
  <c r="BJ86"/>
  <c r="BK86" s="1"/>
  <c r="S87" i="82" s="1"/>
  <c r="BI86" i="77"/>
  <c r="DW89"/>
  <c r="DX89"/>
  <c r="DY89" s="1"/>
  <c r="X90" i="82" s="1"/>
  <c r="LU89" i="77"/>
  <c r="LV89"/>
  <c r="LW89" s="1"/>
  <c r="AN90" i="82" s="1"/>
  <c r="DX90" i="77"/>
  <c r="DY90" s="1"/>
  <c r="X91" i="82" s="1"/>
  <c r="DW90" i="77"/>
  <c r="KQ83"/>
  <c r="KV83"/>
  <c r="AN87"/>
  <c r="AO87" s="1"/>
  <c r="Q88" i="82" s="1"/>
  <c r="CF87" i="77"/>
  <c r="CG87" s="1"/>
  <c r="U88" i="82" s="1"/>
  <c r="HW85" i="77"/>
  <c r="HX85" s="1"/>
  <c r="AF86" i="82" s="1"/>
  <c r="HV85" i="77"/>
  <c r="JO85"/>
  <c r="JP85" s="1"/>
  <c r="AJ86" i="82" s="1"/>
  <c r="JN85" i="77"/>
  <c r="ET88"/>
  <c r="EU88" s="1"/>
  <c r="Z89" i="82" s="1"/>
  <c r="ES88" i="77"/>
  <c r="NC89"/>
  <c r="ND89" s="1"/>
  <c r="AQ90" i="82" s="1"/>
  <c r="NB89" i="77"/>
  <c r="CL81"/>
  <c r="AM82"/>
  <c r="BI82"/>
  <c r="CE82"/>
  <c r="GN82"/>
  <c r="KX82" s="1"/>
  <c r="OW82" s="1"/>
  <c r="AB83"/>
  <c r="AX83"/>
  <c r="BT83"/>
  <c r="CQ83"/>
  <c r="DL83"/>
  <c r="EH83"/>
  <c r="FD83"/>
  <c r="FZ83"/>
  <c r="LJ83"/>
  <c r="MF83"/>
  <c r="NB83"/>
  <c r="AM84"/>
  <c r="BI84"/>
  <c r="CE84"/>
  <c r="DL84"/>
  <c r="FD84"/>
  <c r="GN84"/>
  <c r="KX84" s="1"/>
  <c r="OW84" s="1"/>
  <c r="GZ84"/>
  <c r="IR84"/>
  <c r="KJ84"/>
  <c r="MF84"/>
  <c r="NX84"/>
  <c r="GL85"/>
  <c r="LJ85"/>
  <c r="MF85"/>
  <c r="NB85"/>
  <c r="NX85"/>
  <c r="AB86"/>
  <c r="BT86"/>
  <c r="LK86"/>
  <c r="LL86" s="1"/>
  <c r="AM87" i="82" s="1"/>
  <c r="MQ86" i="77"/>
  <c r="NC86"/>
  <c r="ND86" s="1"/>
  <c r="AQ87" i="82" s="1"/>
  <c r="PT86" i="77"/>
  <c r="AX87"/>
  <c r="NM87"/>
  <c r="AX88"/>
  <c r="GA88"/>
  <c r="GB88" s="1"/>
  <c r="AC89" i="82" s="1"/>
  <c r="HK88" i="77"/>
  <c r="HW88"/>
  <c r="HX88" s="1"/>
  <c r="AF89" i="82" s="1"/>
  <c r="JC88" i="77"/>
  <c r="JO88"/>
  <c r="JP88" s="1"/>
  <c r="AJ89" i="82" s="1"/>
  <c r="CL92" i="77"/>
  <c r="GN89"/>
  <c r="KX89" s="1"/>
  <c r="OW89" s="1"/>
  <c r="IS90"/>
  <c r="IT90" s="1"/>
  <c r="AH91" i="82" s="1"/>
  <c r="LK90" i="77"/>
  <c r="LL90" s="1"/>
  <c r="AM91" i="82" s="1"/>
  <c r="AN91" i="77"/>
  <c r="AO91" s="1"/>
  <c r="Q92" i="82" s="1"/>
  <c r="GO91" i="77"/>
  <c r="KY91" s="1"/>
  <c r="OX91" s="1"/>
  <c r="DB91"/>
  <c r="DC91" s="1"/>
  <c r="V92" i="82" s="1"/>
  <c r="ET91" i="77"/>
  <c r="EU91" s="1"/>
  <c r="Z92" i="82" s="1"/>
  <c r="HL91" i="77"/>
  <c r="HM91" s="1"/>
  <c r="AE92" i="82" s="1"/>
  <c r="JD91" i="77"/>
  <c r="JE91" s="1"/>
  <c r="AI92" i="82" s="1"/>
  <c r="LV91" i="77"/>
  <c r="LW91" s="1"/>
  <c r="AN92" i="82" s="1"/>
  <c r="GN92" i="77"/>
  <c r="KX92" s="1"/>
  <c r="OW92" s="1"/>
  <c r="EI92"/>
  <c r="EJ92" s="1"/>
  <c r="Y93" i="82" s="1"/>
  <c r="FE92" i="77"/>
  <c r="FF92" s="1"/>
  <c r="AA93" i="82" s="1"/>
  <c r="HL93" i="77"/>
  <c r="HM93" s="1"/>
  <c r="AE94" i="82" s="1"/>
  <c r="JD93" i="77"/>
  <c r="JE93" s="1"/>
  <c r="AI94" i="82" s="1"/>
  <c r="GN94" i="77"/>
  <c r="KX94" s="1"/>
  <c r="OW94" s="1"/>
  <c r="GL94"/>
  <c r="DM94"/>
  <c r="DN94" s="1"/>
  <c r="W95" i="82" s="1"/>
  <c r="IH94" i="77"/>
  <c r="II94" s="1"/>
  <c r="AG95" i="82" s="1"/>
  <c r="JZ94" i="77"/>
  <c r="KA94" s="1"/>
  <c r="AK95" i="82" s="1"/>
  <c r="MR94" i="77"/>
  <c r="MS94" s="1"/>
  <c r="AP95" i="82" s="1"/>
  <c r="PU94" i="77"/>
  <c r="PV94" s="1"/>
  <c r="AC95"/>
  <c r="AD95" s="1"/>
  <c r="P96" i="82" s="1"/>
  <c r="NY95" i="77"/>
  <c r="NZ95" s="1"/>
  <c r="AS96" i="82" s="1"/>
  <c r="NN96" i="77"/>
  <c r="NO96" s="1"/>
  <c r="AR97" i="82" s="1"/>
  <c r="CL84" i="77"/>
  <c r="GN85"/>
  <c r="KX85" s="1"/>
  <c r="OW85" s="1"/>
  <c r="GG85"/>
  <c r="GN86"/>
  <c r="KX86" s="1"/>
  <c r="OW86" s="1"/>
  <c r="GO90"/>
  <c r="KY90" s="1"/>
  <c r="OX90" s="1"/>
  <c r="HK90"/>
  <c r="GN91"/>
  <c r="KX91" s="1"/>
  <c r="OW91" s="1"/>
  <c r="LJ91"/>
  <c r="MF91"/>
  <c r="AC92"/>
  <c r="AD92" s="1"/>
  <c r="P93" i="82" s="1"/>
  <c r="DW92" i="77"/>
  <c r="ES92"/>
  <c r="FP92"/>
  <c r="FQ92" s="1"/>
  <c r="AB93" i="82" s="1"/>
  <c r="GO92" i="77"/>
  <c r="KY92" s="1"/>
  <c r="OX92" s="1"/>
  <c r="GO93"/>
  <c r="KY93" s="1"/>
  <c r="OX93" s="1"/>
  <c r="DB93"/>
  <c r="DC93" s="1"/>
  <c r="V94" i="82" s="1"/>
  <c r="CL94" i="77"/>
  <c r="GL52" i="78"/>
  <c r="DA52"/>
  <c r="DB52"/>
  <c r="DC52" s="1"/>
  <c r="V53" i="83" s="1"/>
  <c r="HV51" i="78"/>
  <c r="HW51"/>
  <c r="HX51" s="1"/>
  <c r="AF52" i="83" s="1"/>
  <c r="IG52" i="78"/>
  <c r="IH52"/>
  <c r="II52" s="1"/>
  <c r="AG53" i="83" s="1"/>
  <c r="MQ50" i="78"/>
  <c r="MR50"/>
  <c r="MS50" s="1"/>
  <c r="AP51" i="83" s="1"/>
  <c r="DL51" i="78"/>
  <c r="DM51"/>
  <c r="DN51" s="1"/>
  <c r="W52" i="83" s="1"/>
  <c r="GL51" i="78"/>
  <c r="MF52"/>
  <c r="MG52"/>
  <c r="MH52" s="1"/>
  <c r="AO53" i="83" s="1"/>
  <c r="GG52" i="78"/>
  <c r="DL50"/>
  <c r="DM50"/>
  <c r="DN50" s="1"/>
  <c r="W51" i="83" s="1"/>
  <c r="EH50" i="78"/>
  <c r="EI50"/>
  <c r="EJ50" s="1"/>
  <c r="Y51" i="83" s="1"/>
  <c r="FD50" i="78"/>
  <c r="FE50"/>
  <c r="FF50" s="1"/>
  <c r="AA51" i="83" s="1"/>
  <c r="FZ50" i="78"/>
  <c r="GA50"/>
  <c r="GB50" s="1"/>
  <c r="AC51" i="83" s="1"/>
  <c r="GZ50" i="78"/>
  <c r="KQ50"/>
  <c r="HA50"/>
  <c r="HB50" s="1"/>
  <c r="AD51" i="83" s="1"/>
  <c r="KV50" i="78"/>
  <c r="HV50"/>
  <c r="HW50"/>
  <c r="HX50" s="1"/>
  <c r="AF51" i="83" s="1"/>
  <c r="IR50" i="78"/>
  <c r="IS50"/>
  <c r="IT50" s="1"/>
  <c r="AH51" i="83" s="1"/>
  <c r="JN50" i="78"/>
  <c r="JO50"/>
  <c r="JP50" s="1"/>
  <c r="AJ51" i="83" s="1"/>
  <c r="KJ50" i="78"/>
  <c r="KK50"/>
  <c r="KL50" s="1"/>
  <c r="AL51" i="83" s="1"/>
  <c r="CQ51" i="78"/>
  <c r="AB51"/>
  <c r="AC51"/>
  <c r="AD51" s="1"/>
  <c r="P52" i="83" s="1"/>
  <c r="EH51" i="78"/>
  <c r="EI51"/>
  <c r="EJ51" s="1"/>
  <c r="Y52" i="83" s="1"/>
  <c r="IR51" i="78"/>
  <c r="IS51"/>
  <c r="IT51" s="1"/>
  <c r="AH52" i="83" s="1"/>
  <c r="LU51" i="78"/>
  <c r="LV51"/>
  <c r="LW51" s="1"/>
  <c r="AN52" i="83" s="1"/>
  <c r="AM52" i="78"/>
  <c r="CL52"/>
  <c r="AN52"/>
  <c r="AO52" s="1"/>
  <c r="Q53" i="83" s="1"/>
  <c r="CQ52" i="78"/>
  <c r="DW52"/>
  <c r="DX52"/>
  <c r="DY52" s="1"/>
  <c r="X53" i="83" s="1"/>
  <c r="JC52" i="78"/>
  <c r="JD52"/>
  <c r="JE52" s="1"/>
  <c r="AI53" i="83" s="1"/>
  <c r="NB52" i="78"/>
  <c r="NC52"/>
  <c r="ND52" s="1"/>
  <c r="AQ53" i="83" s="1"/>
  <c r="AX51" i="78"/>
  <c r="AY51"/>
  <c r="AZ51" s="1"/>
  <c r="R52" i="83" s="1"/>
  <c r="FD51" i="78"/>
  <c r="FE51"/>
  <c r="FF51" s="1"/>
  <c r="AA52" i="83" s="1"/>
  <c r="JN51" i="78"/>
  <c r="JO51"/>
  <c r="JP51" s="1"/>
  <c r="AJ52" i="83" s="1"/>
  <c r="MQ51" i="78"/>
  <c r="MR51"/>
  <c r="MS51" s="1"/>
  <c r="AP52" i="83" s="1"/>
  <c r="BI52" i="78"/>
  <c r="BJ52"/>
  <c r="BK52" s="1"/>
  <c r="S53" i="83" s="1"/>
  <c r="ES52" i="78"/>
  <c r="ET52"/>
  <c r="EU52" s="1"/>
  <c r="Z53" i="83" s="1"/>
  <c r="JY52" i="78"/>
  <c r="JZ52"/>
  <c r="KA52" s="1"/>
  <c r="AK53" i="83" s="1"/>
  <c r="GL50" i="78"/>
  <c r="CQ50"/>
  <c r="AB50"/>
  <c r="AC50"/>
  <c r="AD50" s="1"/>
  <c r="P51" i="83" s="1"/>
  <c r="AX50" i="78"/>
  <c r="AY50"/>
  <c r="AZ50" s="1"/>
  <c r="R51" i="83" s="1"/>
  <c r="BT50" i="78"/>
  <c r="BU50"/>
  <c r="BV50" s="1"/>
  <c r="T51" i="83" s="1"/>
  <c r="LU50" i="78"/>
  <c r="LV50"/>
  <c r="LW50" s="1"/>
  <c r="AN51" i="83" s="1"/>
  <c r="BT51" i="78"/>
  <c r="BU51"/>
  <c r="BV51" s="1"/>
  <c r="T52" i="83" s="1"/>
  <c r="FZ51" i="78"/>
  <c r="GA51"/>
  <c r="GB51" s="1"/>
  <c r="AC52" i="83" s="1"/>
  <c r="GZ51" i="78"/>
  <c r="KQ51"/>
  <c r="HA51"/>
  <c r="HB51" s="1"/>
  <c r="AD52" i="83" s="1"/>
  <c r="KV51" i="78"/>
  <c r="KJ51"/>
  <c r="KK51"/>
  <c r="KL51" s="1"/>
  <c r="AL52" i="83" s="1"/>
  <c r="AE52" i="78"/>
  <c r="CE52"/>
  <c r="CF52"/>
  <c r="CG52" s="1"/>
  <c r="U53" i="83" s="1"/>
  <c r="FO52" i="78"/>
  <c r="FP52"/>
  <c r="FQ52" s="1"/>
  <c r="AB53" i="83" s="1"/>
  <c r="HK52" i="78"/>
  <c r="HL52"/>
  <c r="HM52" s="1"/>
  <c r="AE53" i="83" s="1"/>
  <c r="LJ52" i="78"/>
  <c r="LK52"/>
  <c r="LL52" s="1"/>
  <c r="AM53" i="83" s="1"/>
  <c r="CL50" i="78"/>
  <c r="KV52"/>
  <c r="KQ52"/>
  <c r="AP82" i="77"/>
  <c r="DO83"/>
  <c r="HC88"/>
  <c r="DO88"/>
  <c r="AP84"/>
  <c r="KQ87"/>
  <c r="HA87"/>
  <c r="HB87" s="1"/>
  <c r="AD88" i="82" s="1"/>
  <c r="DM89" i="77"/>
  <c r="DN89" s="1"/>
  <c r="W90" i="82" s="1"/>
  <c r="DL89" i="77"/>
  <c r="GL89"/>
  <c r="FE89"/>
  <c r="FF89" s="1"/>
  <c r="AA90" i="82" s="1"/>
  <c r="FD89" i="77"/>
  <c r="AN90"/>
  <c r="AO90" s="1"/>
  <c r="Q91" i="82" s="1"/>
  <c r="CQ90" i="77"/>
  <c r="AM90"/>
  <c r="CF90"/>
  <c r="CG90" s="1"/>
  <c r="U91" i="82" s="1"/>
  <c r="CE90" i="77"/>
  <c r="NC91"/>
  <c r="ND91" s="1"/>
  <c r="AQ92" i="82" s="1"/>
  <c r="NB91" i="77"/>
  <c r="HK92"/>
  <c r="HL92"/>
  <c r="HM92" s="1"/>
  <c r="AE93" i="82" s="1"/>
  <c r="DB81" i="77"/>
  <c r="DC81" s="1"/>
  <c r="V82" i="82" s="1"/>
  <c r="HL81" i="77"/>
  <c r="HM81" s="1"/>
  <c r="AE82" i="82" s="1"/>
  <c r="DB82" i="77"/>
  <c r="DC82" s="1"/>
  <c r="V83" i="82" s="1"/>
  <c r="HL82" i="77"/>
  <c r="HM82" s="1"/>
  <c r="AE83" i="82" s="1"/>
  <c r="AC83" i="77"/>
  <c r="AD83" s="1"/>
  <c r="P84" i="82" s="1"/>
  <c r="HA83" i="77"/>
  <c r="HB83" s="1"/>
  <c r="AD84" i="82" s="1"/>
  <c r="AE84" i="77"/>
  <c r="DB84"/>
  <c r="DC84" s="1"/>
  <c r="V85" i="82" s="1"/>
  <c r="HL84" i="77"/>
  <c r="HM84" s="1"/>
  <c r="AE85" i="82" s="1"/>
  <c r="AC85" i="77"/>
  <c r="AD85" s="1"/>
  <c r="P86" i="82" s="1"/>
  <c r="HA85" i="77"/>
  <c r="HB85" s="1"/>
  <c r="AD86" i="82" s="1"/>
  <c r="CL86" i="77"/>
  <c r="AE86"/>
  <c r="AN86"/>
  <c r="AO86" s="1"/>
  <c r="Q87" i="82" s="1"/>
  <c r="DL87" i="77"/>
  <c r="FD87"/>
  <c r="HV87"/>
  <c r="JN87"/>
  <c r="MF87"/>
  <c r="NX87"/>
  <c r="AM88"/>
  <c r="CE88"/>
  <c r="CQ88"/>
  <c r="GG88"/>
  <c r="GL88"/>
  <c r="KQ88"/>
  <c r="KV88"/>
  <c r="MG89"/>
  <c r="MH89" s="1"/>
  <c r="AO90" i="82" s="1"/>
  <c r="MF89" i="77"/>
  <c r="NY89"/>
  <c r="NZ89" s="1"/>
  <c r="AS90" i="82" s="1"/>
  <c r="NX89" i="77"/>
  <c r="KV91"/>
  <c r="KQ91"/>
  <c r="HA91"/>
  <c r="HB91" s="1"/>
  <c r="AD92" i="82" s="1"/>
  <c r="GZ91" i="77"/>
  <c r="IS91"/>
  <c r="IT91" s="1"/>
  <c r="AH92" i="82" s="1"/>
  <c r="IR91" i="77"/>
  <c r="HW89"/>
  <c r="HX89" s="1"/>
  <c r="AF90" i="82" s="1"/>
  <c r="HV89" i="77"/>
  <c r="KV89"/>
  <c r="JO89"/>
  <c r="JP89" s="1"/>
  <c r="AJ90" i="82" s="1"/>
  <c r="JN89" i="77"/>
  <c r="EI91"/>
  <c r="EJ91" s="1"/>
  <c r="Y92" i="82" s="1"/>
  <c r="EH91" i="77"/>
  <c r="GA91"/>
  <c r="GB91" s="1"/>
  <c r="AC92" i="82" s="1"/>
  <c r="FZ91" i="77"/>
  <c r="GA92"/>
  <c r="GB92" s="1"/>
  <c r="AC93" i="82" s="1"/>
  <c r="FZ92" i="77"/>
  <c r="CE86"/>
  <c r="GG86"/>
  <c r="GL86"/>
  <c r="KQ86"/>
  <c r="KV86"/>
  <c r="CL87"/>
  <c r="CQ87"/>
  <c r="GG87"/>
  <c r="EH87"/>
  <c r="FZ87"/>
  <c r="GL87"/>
  <c r="GZ87"/>
  <c r="IR87"/>
  <c r="KJ87"/>
  <c r="KV87"/>
  <c r="LJ87"/>
  <c r="NB87"/>
  <c r="CL88"/>
  <c r="BI88"/>
  <c r="CL89"/>
  <c r="CQ89"/>
  <c r="GG89"/>
  <c r="CL90"/>
  <c r="GG92"/>
  <c r="KQ89"/>
  <c r="HA89"/>
  <c r="HB89" s="1"/>
  <c r="AD90" i="82" s="1"/>
  <c r="NX91" i="77"/>
  <c r="CQ92"/>
  <c r="AN92"/>
  <c r="AO92" s="1"/>
  <c r="Q93" i="82" s="1"/>
  <c r="GL92" i="77"/>
  <c r="DB92"/>
  <c r="DC92" s="1"/>
  <c r="V93" i="82" s="1"/>
  <c r="KV92" i="77"/>
  <c r="KQ92"/>
  <c r="HA92"/>
  <c r="HB92" s="1"/>
  <c r="AD93" i="82" s="1"/>
  <c r="GG90" i="77"/>
  <c r="GL90"/>
  <c r="KQ90"/>
  <c r="KV90"/>
  <c r="CL91"/>
  <c r="CQ91"/>
  <c r="GG91"/>
  <c r="GL91"/>
  <c r="DL93"/>
  <c r="DM93"/>
  <c r="DN93" s="1"/>
  <c r="W94" i="82" s="1"/>
  <c r="EH93" i="77"/>
  <c r="EI93"/>
  <c r="EJ93" s="1"/>
  <c r="Y94" i="82" s="1"/>
  <c r="FD93" i="77"/>
  <c r="FE93"/>
  <c r="FF93" s="1"/>
  <c r="AA94" i="82" s="1"/>
  <c r="FZ93" i="77"/>
  <c r="GA93"/>
  <c r="GB93" s="1"/>
  <c r="AC94" i="82" s="1"/>
  <c r="GZ93" i="77"/>
  <c r="KQ93"/>
  <c r="HA93"/>
  <c r="HB93" s="1"/>
  <c r="AD94" i="82" s="1"/>
  <c r="HV93" i="77"/>
  <c r="HW93"/>
  <c r="HX93" s="1"/>
  <c r="AF94" i="82" s="1"/>
  <c r="IR93" i="77"/>
  <c r="IS93"/>
  <c r="IT93" s="1"/>
  <c r="AH94" i="82" s="1"/>
  <c r="JN93" i="77"/>
  <c r="JO93"/>
  <c r="JP93" s="1"/>
  <c r="AJ94" i="82" s="1"/>
  <c r="KJ93" i="77"/>
  <c r="KK93"/>
  <c r="KL93" s="1"/>
  <c r="AL94" i="82" s="1"/>
  <c r="LJ93" i="77"/>
  <c r="LK93"/>
  <c r="LL93" s="1"/>
  <c r="AM94" i="82" s="1"/>
  <c r="MF93" i="77"/>
  <c r="MG93"/>
  <c r="MH93" s="1"/>
  <c r="AO94" i="82" s="1"/>
  <c r="NB93" i="77"/>
  <c r="NC93"/>
  <c r="ND93" s="1"/>
  <c r="AQ94" i="82" s="1"/>
  <c r="NX93" i="77"/>
  <c r="NY93"/>
  <c r="NZ93" s="1"/>
  <c r="AS94" i="82" s="1"/>
  <c r="AM94" i="77"/>
  <c r="AN94"/>
  <c r="AO94" s="1"/>
  <c r="Q95" i="82" s="1"/>
  <c r="BI94" i="77"/>
  <c r="BJ94"/>
  <c r="BK94" s="1"/>
  <c r="S95" i="82" s="1"/>
  <c r="CE94" i="77"/>
  <c r="CF94"/>
  <c r="CG94" s="1"/>
  <c r="U95" i="82" s="1"/>
  <c r="IG92" i="77"/>
  <c r="IH92"/>
  <c r="II92" s="1"/>
  <c r="AG93" i="82" s="1"/>
  <c r="JC92" i="77"/>
  <c r="JD92"/>
  <c r="JE92" s="1"/>
  <c r="AI93" i="82" s="1"/>
  <c r="JY92" i="77"/>
  <c r="JZ92"/>
  <c r="KA92" s="1"/>
  <c r="AK93" i="82" s="1"/>
  <c r="LU92" i="77"/>
  <c r="LV92"/>
  <c r="LW92" s="1"/>
  <c r="AN93" i="82" s="1"/>
  <c r="MQ92" i="77"/>
  <c r="MR92"/>
  <c r="MS92" s="1"/>
  <c r="AP93" i="82" s="1"/>
  <c r="NM92" i="77"/>
  <c r="NN92"/>
  <c r="NO92" s="1"/>
  <c r="AR93" i="82" s="1"/>
  <c r="PT92" i="77"/>
  <c r="PU92"/>
  <c r="PV92" s="1"/>
  <c r="CQ93"/>
  <c r="AB93"/>
  <c r="AC93"/>
  <c r="AD93" s="1"/>
  <c r="P94" i="82" s="1"/>
  <c r="AX93" i="77"/>
  <c r="AY93"/>
  <c r="AZ93" s="1"/>
  <c r="R94" i="82" s="1"/>
  <c r="BT93" i="77"/>
  <c r="BU93"/>
  <c r="BV93" s="1"/>
  <c r="T94" i="82" s="1"/>
  <c r="DA94" i="77"/>
  <c r="GG94"/>
  <c r="DB94"/>
  <c r="DC94" s="1"/>
  <c r="V95" i="82" s="1"/>
  <c r="DW94" i="77"/>
  <c r="DX94"/>
  <c r="DY94" s="1"/>
  <c r="X95" i="82" s="1"/>
  <c r="ES94" i="77"/>
  <c r="ET94"/>
  <c r="EU94" s="1"/>
  <c r="Z95" i="82" s="1"/>
  <c r="FZ94" i="77"/>
  <c r="GA94"/>
  <c r="GB94" s="1"/>
  <c r="AC95" i="82" s="1"/>
  <c r="GZ94" i="77"/>
  <c r="KQ94"/>
  <c r="HA94"/>
  <c r="HB94" s="1"/>
  <c r="AD95" i="82" s="1"/>
  <c r="HV94" i="77"/>
  <c r="HW94"/>
  <c r="HX94" s="1"/>
  <c r="AF95" i="82" s="1"/>
  <c r="IR94" i="77"/>
  <c r="IS94"/>
  <c r="IT94" s="1"/>
  <c r="AH95" i="82" s="1"/>
  <c r="JN94" i="77"/>
  <c r="JO94"/>
  <c r="JP94" s="1"/>
  <c r="AJ95" i="82" s="1"/>
  <c r="KJ94" i="77"/>
  <c r="KK94"/>
  <c r="KL94" s="1"/>
  <c r="AL95" i="82" s="1"/>
  <c r="LJ94" i="77"/>
  <c r="LK94"/>
  <c r="LL94" s="1"/>
  <c r="AM95" i="82" s="1"/>
  <c r="MF94" i="77"/>
  <c r="MG94"/>
  <c r="MH94" s="1"/>
  <c r="AO95" i="82" s="1"/>
  <c r="NB94" i="77"/>
  <c r="NC94"/>
  <c r="ND94" s="1"/>
  <c r="AQ95" i="82" s="1"/>
  <c r="NX94" i="77"/>
  <c r="NY94"/>
  <c r="NZ94" s="1"/>
  <c r="AS95" i="82" s="1"/>
  <c r="MQ95" i="77"/>
  <c r="MR95"/>
  <c r="MS95" s="1"/>
  <c r="AP96" i="82" s="1"/>
  <c r="NM95" i="77"/>
  <c r="NN95"/>
  <c r="NO95" s="1"/>
  <c r="AR96" i="82" s="1"/>
  <c r="PT95" i="77"/>
  <c r="PU95"/>
  <c r="PV95" s="1"/>
  <c r="AB96"/>
  <c r="AC96"/>
  <c r="AD96" s="1"/>
  <c r="P97" i="82" s="1"/>
  <c r="NB96" i="77"/>
  <c r="NC96"/>
  <c r="ND96" s="1"/>
  <c r="AQ97" i="82" s="1"/>
  <c r="NX96" i="77"/>
  <c r="NY96"/>
  <c r="NZ96" s="1"/>
  <c r="AS97" i="82" s="1"/>
  <c r="CL93" i="77"/>
  <c r="DZ38" i="78"/>
  <c r="FE39"/>
  <c r="FF39" s="1"/>
  <c r="AA40" i="83" s="1"/>
  <c r="FD39" i="78"/>
  <c r="IR40"/>
  <c r="IS40"/>
  <c r="IT40" s="1"/>
  <c r="AH41" i="83" s="1"/>
  <c r="FO42" i="78"/>
  <c r="FP42"/>
  <c r="FQ42" s="1"/>
  <c r="AB43" i="83" s="1"/>
  <c r="IR42" i="78"/>
  <c r="IS42"/>
  <c r="IT42" s="1"/>
  <c r="AH43" i="83" s="1"/>
  <c r="MF42" i="78"/>
  <c r="MG42"/>
  <c r="MH42" s="1"/>
  <c r="AO43" i="83" s="1"/>
  <c r="EI37" i="78"/>
  <c r="EJ37" s="1"/>
  <c r="Y38" i="83" s="1"/>
  <c r="GL37" i="78"/>
  <c r="EH37"/>
  <c r="GL41"/>
  <c r="DA41"/>
  <c r="DB41"/>
  <c r="DC41" s="1"/>
  <c r="V42" i="83" s="1"/>
  <c r="NB41" i="78"/>
  <c r="NC41"/>
  <c r="ND41" s="1"/>
  <c r="AQ42" i="83" s="1"/>
  <c r="GL43" i="78"/>
  <c r="DA43"/>
  <c r="GG43"/>
  <c r="DB43"/>
  <c r="DC43" s="1"/>
  <c r="V44" i="83" s="1"/>
  <c r="GG41" i="78"/>
  <c r="GA37"/>
  <c r="GB37" s="1"/>
  <c r="AC38" i="83" s="1"/>
  <c r="FZ37" i="78"/>
  <c r="KQ37"/>
  <c r="HA37"/>
  <c r="HB37" s="1"/>
  <c r="AD38" i="83" s="1"/>
  <c r="KV37" i="78"/>
  <c r="GZ37"/>
  <c r="HW39"/>
  <c r="HX39" s="1"/>
  <c r="AF40" i="83" s="1"/>
  <c r="KV39" i="78"/>
  <c r="HV39"/>
  <c r="JN41"/>
  <c r="JO41"/>
  <c r="JP41" s="1"/>
  <c r="AJ42" i="83" s="1"/>
  <c r="IS37" i="78"/>
  <c r="IT37" s="1"/>
  <c r="AH38" i="83" s="1"/>
  <c r="IR37" i="78"/>
  <c r="DM39"/>
  <c r="DN39" s="1"/>
  <c r="W40" i="83" s="1"/>
  <c r="GL39" i="78"/>
  <c r="DL39"/>
  <c r="JO39"/>
  <c r="JP39" s="1"/>
  <c r="AJ40" i="83" s="1"/>
  <c r="JN39" i="78"/>
  <c r="KJ42"/>
  <c r="KK42"/>
  <c r="KL42" s="1"/>
  <c r="AL43" i="83" s="1"/>
  <c r="KK37" i="78"/>
  <c r="KL37" s="1"/>
  <c r="AL38" i="83" s="1"/>
  <c r="KJ37" i="78"/>
  <c r="LV37"/>
  <c r="LW37" s="1"/>
  <c r="AN38" i="83" s="1"/>
  <c r="LU37" i="78"/>
  <c r="AY38"/>
  <c r="AZ38" s="1"/>
  <c r="R39" i="83" s="1"/>
  <c r="AX38" i="78"/>
  <c r="FO40"/>
  <c r="FP40"/>
  <c r="FQ40" s="1"/>
  <c r="AB41" i="83" s="1"/>
  <c r="MF40" i="78"/>
  <c r="MG40"/>
  <c r="MH40" s="1"/>
  <c r="AO41" i="83" s="1"/>
  <c r="LJ41" i="78"/>
  <c r="LK41"/>
  <c r="LL41" s="1"/>
  <c r="AM42" i="83" s="1"/>
  <c r="GZ42" i="78"/>
  <c r="KV42"/>
  <c r="KQ42"/>
  <c r="HA42"/>
  <c r="HB42" s="1"/>
  <c r="AD43" i="83" s="1"/>
  <c r="MF49" i="78"/>
  <c r="MG49"/>
  <c r="MH49" s="1"/>
  <c r="AO50" i="83" s="1"/>
  <c r="GZ40" i="78"/>
  <c r="KV40"/>
  <c r="KQ40"/>
  <c r="HA40"/>
  <c r="HB40" s="1"/>
  <c r="AD41" i="83" s="1"/>
  <c r="KJ40" i="78"/>
  <c r="KK40"/>
  <c r="KL40" s="1"/>
  <c r="AL41" i="83" s="1"/>
  <c r="ES41" i="78"/>
  <c r="ET41"/>
  <c r="EU41" s="1"/>
  <c r="Z42" i="83" s="1"/>
  <c r="HV41" i="78"/>
  <c r="HW41"/>
  <c r="HX41" s="1"/>
  <c r="AF42" i="83" s="1"/>
  <c r="DW42" i="78"/>
  <c r="DX42"/>
  <c r="DY42" s="1"/>
  <c r="X43" i="83" s="1"/>
  <c r="CL38" i="78"/>
  <c r="KQ39"/>
  <c r="HA39"/>
  <c r="HB39" s="1"/>
  <c r="AD40" i="83" s="1"/>
  <c r="GZ41" i="78"/>
  <c r="KV41"/>
  <c r="GL42"/>
  <c r="DA42"/>
  <c r="AX37"/>
  <c r="DL38"/>
  <c r="FD38"/>
  <c r="HV38"/>
  <c r="JN38"/>
  <c r="MQ38"/>
  <c r="AB39"/>
  <c r="BT39"/>
  <c r="FE40"/>
  <c r="FF40" s="1"/>
  <c r="AA41" i="83" s="1"/>
  <c r="IH40" i="78"/>
  <c r="II40" s="1"/>
  <c r="AG41" i="83" s="1"/>
  <c r="JZ40" i="78"/>
  <c r="KA40" s="1"/>
  <c r="AK41" i="83" s="1"/>
  <c r="LV40" i="78"/>
  <c r="LW40" s="1"/>
  <c r="AN41" i="83" s="1"/>
  <c r="EI41" i="78"/>
  <c r="EJ41" s="1"/>
  <c r="Y42" i="83" s="1"/>
  <c r="GA41" i="78"/>
  <c r="GB41" s="1"/>
  <c r="AC42" i="83" s="1"/>
  <c r="HL41" i="78"/>
  <c r="HM41" s="1"/>
  <c r="AE42" i="83" s="1"/>
  <c r="JD41" i="78"/>
  <c r="JE41" s="1"/>
  <c r="AI42" i="83" s="1"/>
  <c r="MR41" i="78"/>
  <c r="MS41" s="1"/>
  <c r="AP42" i="83" s="1"/>
  <c r="DM42" i="78"/>
  <c r="DN42" s="1"/>
  <c r="W43" i="83" s="1"/>
  <c r="FE42" i="78"/>
  <c r="FF42" s="1"/>
  <c r="AA43" i="83" s="1"/>
  <c r="GG42" i="78"/>
  <c r="IH42"/>
  <c r="II42" s="1"/>
  <c r="AG43" i="83" s="1"/>
  <c r="JZ42" i="78"/>
  <c r="KA42" s="1"/>
  <c r="AK43" i="83" s="1"/>
  <c r="LV42" i="78"/>
  <c r="LW42" s="1"/>
  <c r="AN43" i="83" s="1"/>
  <c r="DL40" i="78"/>
  <c r="DM40"/>
  <c r="DN40" s="1"/>
  <c r="W41" i="83" s="1"/>
  <c r="EH40" i="78"/>
  <c r="EI40"/>
  <c r="EJ40" s="1"/>
  <c r="Y41" i="83" s="1"/>
  <c r="HC43" i="78"/>
  <c r="AE44"/>
  <c r="DD44"/>
  <c r="HC44"/>
  <c r="ES49"/>
  <c r="ET49"/>
  <c r="EU49" s="1"/>
  <c r="Z50" i="83" s="1"/>
  <c r="HK49" i="78"/>
  <c r="HL49"/>
  <c r="HM49" s="1"/>
  <c r="AE50" i="83" s="1"/>
  <c r="JC49" i="78"/>
  <c r="JD49"/>
  <c r="JE49" s="1"/>
  <c r="AI50" i="83" s="1"/>
  <c r="CL37" i="78"/>
  <c r="CQ37"/>
  <c r="GG37"/>
  <c r="KQ41"/>
  <c r="GG49"/>
  <c r="KQ49"/>
  <c r="KQ38"/>
  <c r="HA38"/>
  <c r="HB38" s="1"/>
  <c r="AD39" i="83" s="1"/>
  <c r="LU39" i="78"/>
  <c r="LV39"/>
  <c r="LW39" s="1"/>
  <c r="AN40" i="83" s="1"/>
  <c r="MQ39" i="78"/>
  <c r="MR39"/>
  <c r="MS39" s="1"/>
  <c r="AP40" i="83" s="1"/>
  <c r="CQ40" i="78"/>
  <c r="AB40"/>
  <c r="AC40"/>
  <c r="AD40" s="1"/>
  <c r="P41" i="83" s="1"/>
  <c r="AX40" i="78"/>
  <c r="AY40"/>
  <c r="AZ40" s="1"/>
  <c r="R41" i="83" s="1"/>
  <c r="BT40" i="78"/>
  <c r="BU40"/>
  <c r="BV40" s="1"/>
  <c r="T41" i="83" s="1"/>
  <c r="HC41" i="78"/>
  <c r="DD42"/>
  <c r="CL39"/>
  <c r="CQ39"/>
  <c r="GG39"/>
  <c r="CL40"/>
  <c r="HW42"/>
  <c r="HX42" s="1"/>
  <c r="AF43" i="83" s="1"/>
  <c r="JO42" i="78"/>
  <c r="JP42" s="1"/>
  <c r="AJ43" i="83" s="1"/>
  <c r="LK42" i="78"/>
  <c r="LL42" s="1"/>
  <c r="AM43" i="83" s="1"/>
  <c r="NC42" i="78"/>
  <c r="ND42" s="1"/>
  <c r="AQ43" i="83" s="1"/>
  <c r="DX43" i="78"/>
  <c r="DY43" s="1"/>
  <c r="X44" i="83" s="1"/>
  <c r="KJ44" i="78"/>
  <c r="KK44"/>
  <c r="KL44" s="1"/>
  <c r="AL45" i="83" s="1"/>
  <c r="LU44" i="78"/>
  <c r="LV44"/>
  <c r="LW44" s="1"/>
  <c r="AN45" i="83" s="1"/>
  <c r="MQ44" i="78"/>
  <c r="MR44"/>
  <c r="MS44" s="1"/>
  <c r="AP45" i="83" s="1"/>
  <c r="CQ45" i="78"/>
  <c r="AB45"/>
  <c r="AC45"/>
  <c r="AD45" s="1"/>
  <c r="P46" i="83" s="1"/>
  <c r="GL49" i="78"/>
  <c r="DA49"/>
  <c r="DB49"/>
  <c r="DC49" s="1"/>
  <c r="V50" i="83" s="1"/>
  <c r="FO49" i="78"/>
  <c r="FP49"/>
  <c r="FQ49" s="1"/>
  <c r="AB50" i="83" s="1"/>
  <c r="IG49" i="78"/>
  <c r="IH49"/>
  <c r="II49" s="1"/>
  <c r="AG50" i="83" s="1"/>
  <c r="JY49" i="78"/>
  <c r="JZ49"/>
  <c r="KA49" s="1"/>
  <c r="AK50" i="83" s="1"/>
  <c r="LJ49" i="78"/>
  <c r="LK49"/>
  <c r="LL49" s="1"/>
  <c r="AM50" i="83" s="1"/>
  <c r="NB49" i="78"/>
  <c r="NC49"/>
  <c r="ND49" s="1"/>
  <c r="AQ50" i="83" s="1"/>
  <c r="GL40" i="78"/>
  <c r="AN41"/>
  <c r="AO41" s="1"/>
  <c r="Q42" i="83" s="1"/>
  <c r="AY41" i="78"/>
  <c r="AZ41" s="1"/>
  <c r="R42" i="83" s="1"/>
  <c r="BJ41" i="78"/>
  <c r="BK41" s="1"/>
  <c r="S42" i="83" s="1"/>
  <c r="BU41" i="78"/>
  <c r="BV41" s="1"/>
  <c r="T42" i="83" s="1"/>
  <c r="CF41" i="78"/>
  <c r="CG41" s="1"/>
  <c r="U42" i="83" s="1"/>
  <c r="AN42" i="78"/>
  <c r="AO42" s="1"/>
  <c r="Q43" i="83" s="1"/>
  <c r="AY42" i="78"/>
  <c r="AZ42" s="1"/>
  <c r="R43" i="83" s="1"/>
  <c r="BJ42" i="78"/>
  <c r="BK42" s="1"/>
  <c r="S43" i="83" s="1"/>
  <c r="BU42" i="78"/>
  <c r="BV42" s="1"/>
  <c r="T43" i="83" s="1"/>
  <c r="CF42" i="78"/>
  <c r="CG42" s="1"/>
  <c r="U43" i="83" s="1"/>
  <c r="AN43" i="78"/>
  <c r="AO43" s="1"/>
  <c r="Q44" i="83" s="1"/>
  <c r="AY43" i="78"/>
  <c r="AZ43" s="1"/>
  <c r="R44" i="83" s="1"/>
  <c r="BJ43" i="78"/>
  <c r="BK43" s="1"/>
  <c r="S44" i="83" s="1"/>
  <c r="BU43" i="78"/>
  <c r="BV43" s="1"/>
  <c r="T44" i="83" s="1"/>
  <c r="CF43" i="78"/>
  <c r="CG43" s="1"/>
  <c r="U44" i="83" s="1"/>
  <c r="AN44" i="78"/>
  <c r="AO44" s="1"/>
  <c r="Q45" i="83" s="1"/>
  <c r="AY44" i="78"/>
  <c r="AZ44" s="1"/>
  <c r="R45" i="83" s="1"/>
  <c r="BJ44" i="78"/>
  <c r="BK44" s="1"/>
  <c r="S45" i="83" s="1"/>
  <c r="BU44" i="78"/>
  <c r="BV44" s="1"/>
  <c r="T45" i="83" s="1"/>
  <c r="CF44" i="78"/>
  <c r="CG44" s="1"/>
  <c r="U45" i="83" s="1"/>
  <c r="CQ41" i="78"/>
  <c r="AB41"/>
  <c r="CQ42"/>
  <c r="AB42"/>
  <c r="CQ43"/>
  <c r="AB43"/>
  <c r="CQ44"/>
  <c r="AB44"/>
  <c r="AX45"/>
  <c r="AY45"/>
  <c r="AZ45" s="1"/>
  <c r="R46" i="83" s="1"/>
  <c r="FZ45" i="78"/>
  <c r="GA45"/>
  <c r="GB45" s="1"/>
  <c r="AC46" i="83" s="1"/>
  <c r="HV45" i="78"/>
  <c r="HW45"/>
  <c r="HX45" s="1"/>
  <c r="AF46" i="83" s="1"/>
  <c r="JN45" i="78"/>
  <c r="JO45"/>
  <c r="JP45" s="1"/>
  <c r="AJ46" i="83" s="1"/>
  <c r="LU45" i="78"/>
  <c r="LV45"/>
  <c r="LW45" s="1"/>
  <c r="AN46" i="83" s="1"/>
  <c r="CQ46" i="78"/>
  <c r="AB46"/>
  <c r="AC46"/>
  <c r="AD46" s="1"/>
  <c r="P47" i="83" s="1"/>
  <c r="BT46" i="78"/>
  <c r="BU46"/>
  <c r="BV46" s="1"/>
  <c r="T47" i="83" s="1"/>
  <c r="DD46" i="78"/>
  <c r="EH47"/>
  <c r="EI47"/>
  <c r="EJ47" s="1"/>
  <c r="Y48" i="83" s="1"/>
  <c r="FZ47" i="78"/>
  <c r="GA47"/>
  <c r="GB47" s="1"/>
  <c r="AC48" i="83" s="1"/>
  <c r="HV47" i="78"/>
  <c r="HW47"/>
  <c r="HX47" s="1"/>
  <c r="AF48" i="83" s="1"/>
  <c r="JN47" i="78"/>
  <c r="JO47"/>
  <c r="JP47" s="1"/>
  <c r="AJ48" i="83" s="1"/>
  <c r="LU47" i="78"/>
  <c r="LV47"/>
  <c r="LW47" s="1"/>
  <c r="AN48" i="83" s="1"/>
  <c r="CQ48" i="78"/>
  <c r="AB48"/>
  <c r="AC48"/>
  <c r="AD48" s="1"/>
  <c r="P49" i="83" s="1"/>
  <c r="BT48" i="78"/>
  <c r="BU48"/>
  <c r="BV48" s="1"/>
  <c r="T49" i="83" s="1"/>
  <c r="DD48" i="78"/>
  <c r="CL41"/>
  <c r="CL42"/>
  <c r="CL43"/>
  <c r="CL44"/>
  <c r="GZ43"/>
  <c r="KV43"/>
  <c r="GL44"/>
  <c r="DA44"/>
  <c r="GZ44"/>
  <c r="KV44"/>
  <c r="KQ44"/>
  <c r="JN44"/>
  <c r="JO44"/>
  <c r="JP44" s="1"/>
  <c r="AJ45" i="83" s="1"/>
  <c r="GG45" i="78"/>
  <c r="GL45"/>
  <c r="DA45"/>
  <c r="DB45"/>
  <c r="DC45" s="1"/>
  <c r="V46" i="83" s="1"/>
  <c r="FD45" i="78"/>
  <c r="FE45"/>
  <c r="FF45" s="1"/>
  <c r="AA46" i="83" s="1"/>
  <c r="GZ45" i="78"/>
  <c r="KQ45"/>
  <c r="HA45"/>
  <c r="HB45" s="1"/>
  <c r="AD46" i="83" s="1"/>
  <c r="KV45" i="78"/>
  <c r="IR45"/>
  <c r="IS45"/>
  <c r="IT45" s="1"/>
  <c r="AH46" i="83" s="1"/>
  <c r="KJ45" i="78"/>
  <c r="KK45"/>
  <c r="KL45" s="1"/>
  <c r="AL46" i="83" s="1"/>
  <c r="MQ45" i="78"/>
  <c r="MR45"/>
  <c r="MS45" s="1"/>
  <c r="AP46" i="83" s="1"/>
  <c r="AX46" i="78"/>
  <c r="AY46"/>
  <c r="AZ46" s="1"/>
  <c r="R47" i="83" s="1"/>
  <c r="DL47" i="78"/>
  <c r="DM47"/>
  <c r="DN47" s="1"/>
  <c r="W48" i="83" s="1"/>
  <c r="GL47" i="78"/>
  <c r="FD47"/>
  <c r="FE47"/>
  <c r="FF47" s="1"/>
  <c r="AA48" i="83" s="1"/>
  <c r="GZ47" i="78"/>
  <c r="KQ47"/>
  <c r="HA47"/>
  <c r="HB47" s="1"/>
  <c r="AD48" i="83" s="1"/>
  <c r="KV47" i="78"/>
  <c r="IR47"/>
  <c r="IS47"/>
  <c r="IT47" s="1"/>
  <c r="AH48" i="83" s="1"/>
  <c r="KJ47" i="78"/>
  <c r="KK47"/>
  <c r="KL47" s="1"/>
  <c r="AL48" i="83" s="1"/>
  <c r="MQ47" i="78"/>
  <c r="MR47"/>
  <c r="MS47" s="1"/>
  <c r="AP48" i="83" s="1"/>
  <c r="AX48" i="78"/>
  <c r="AY48"/>
  <c r="AZ48" s="1"/>
  <c r="R49" i="83" s="1"/>
  <c r="KQ43" i="78"/>
  <c r="GG44"/>
  <c r="CL45"/>
  <c r="CL46"/>
  <c r="GG47"/>
  <c r="CL48"/>
  <c r="DL46"/>
  <c r="DM46"/>
  <c r="DN46" s="1"/>
  <c r="W47" i="83" s="1"/>
  <c r="EH46" i="78"/>
  <c r="EI46"/>
  <c r="EJ46" s="1"/>
  <c r="Y47" i="83" s="1"/>
  <c r="FD46" i="78"/>
  <c r="FE46"/>
  <c r="FF46" s="1"/>
  <c r="AA47" i="83" s="1"/>
  <c r="FZ46" i="78"/>
  <c r="GA46"/>
  <c r="GB46" s="1"/>
  <c r="AC47" i="83" s="1"/>
  <c r="GZ46" i="78"/>
  <c r="KQ46"/>
  <c r="HA46"/>
  <c r="HB46" s="1"/>
  <c r="AD47" i="83" s="1"/>
  <c r="HV46" i="78"/>
  <c r="HW46"/>
  <c r="HX46" s="1"/>
  <c r="AF47" i="83" s="1"/>
  <c r="IR46" i="78"/>
  <c r="IS46"/>
  <c r="IT46" s="1"/>
  <c r="AH47" i="83" s="1"/>
  <c r="JN46" i="78"/>
  <c r="JO46"/>
  <c r="JP46" s="1"/>
  <c r="AJ47" i="83" s="1"/>
  <c r="KJ46" i="78"/>
  <c r="KK46"/>
  <c r="KL46" s="1"/>
  <c r="AL47" i="83" s="1"/>
  <c r="LU46" i="78"/>
  <c r="LV46"/>
  <c r="LW46" s="1"/>
  <c r="AN47" i="83" s="1"/>
  <c r="MQ46" i="78"/>
  <c r="MR46"/>
  <c r="MS46" s="1"/>
  <c r="AP47" i="83" s="1"/>
  <c r="CQ47" i="78"/>
  <c r="AB47"/>
  <c r="AC47"/>
  <c r="AD47" s="1"/>
  <c r="P48" i="83" s="1"/>
  <c r="AX47" i="78"/>
  <c r="AY47"/>
  <c r="AZ47" s="1"/>
  <c r="R48" i="83" s="1"/>
  <c r="BT47" i="78"/>
  <c r="BU47"/>
  <c r="BV47" s="1"/>
  <c r="T48" i="83" s="1"/>
  <c r="DL48" i="78"/>
  <c r="DM48"/>
  <c r="DN48" s="1"/>
  <c r="W49" i="83" s="1"/>
  <c r="EH48" i="78"/>
  <c r="EI48"/>
  <c r="EJ48" s="1"/>
  <c r="Y49" i="83" s="1"/>
  <c r="FD48" i="78"/>
  <c r="FE48"/>
  <c r="FF48" s="1"/>
  <c r="AA49" i="83" s="1"/>
  <c r="FZ48" i="78"/>
  <c r="GA48"/>
  <c r="GB48" s="1"/>
  <c r="AC49" i="83" s="1"/>
  <c r="GZ48" i="78"/>
  <c r="KQ48"/>
  <c r="HA48"/>
  <c r="HB48" s="1"/>
  <c r="AD49" i="83" s="1"/>
  <c r="HV48" i="78"/>
  <c r="HW48"/>
  <c r="HX48" s="1"/>
  <c r="AF49" i="83" s="1"/>
  <c r="IR48" i="78"/>
  <c r="IS48"/>
  <c r="IT48" s="1"/>
  <c r="AH49" i="83" s="1"/>
  <c r="JN48" i="78"/>
  <c r="JO48"/>
  <c r="JP48" s="1"/>
  <c r="AJ49" i="83" s="1"/>
  <c r="KJ48" i="78"/>
  <c r="KK48"/>
  <c r="KL48" s="1"/>
  <c r="AL49" i="83" s="1"/>
  <c r="LU48" i="78"/>
  <c r="LV48"/>
  <c r="LW48" s="1"/>
  <c r="AN49" i="83" s="1"/>
  <c r="MQ48" i="78"/>
  <c r="MR48"/>
  <c r="MS48" s="1"/>
  <c r="AP49" i="83" s="1"/>
  <c r="AM49" i="78"/>
  <c r="AN49"/>
  <c r="AO49" s="1"/>
  <c r="Q50" i="83" s="1"/>
  <c r="BI49" i="78"/>
  <c r="BJ49"/>
  <c r="BK49" s="1"/>
  <c r="S50" i="83" s="1"/>
  <c r="CE49" i="78"/>
  <c r="CF49"/>
  <c r="CG49" s="1"/>
  <c r="U50" i="83" s="1"/>
  <c r="CL47" i="78"/>
  <c r="GL46"/>
  <c r="KV46"/>
  <c r="GL48"/>
  <c r="KV48"/>
  <c r="CQ49"/>
  <c r="BU45"/>
  <c r="BV45" s="1"/>
  <c r="T46" i="83" s="1"/>
  <c r="AP67" i="77"/>
  <c r="AE68"/>
  <c r="IR69"/>
  <c r="IS69"/>
  <c r="IT69" s="1"/>
  <c r="AH70" i="82" s="1"/>
  <c r="NB69" i="77"/>
  <c r="NC69"/>
  <c r="ND69" s="1"/>
  <c r="AQ70" i="82" s="1"/>
  <c r="NX69" i="77"/>
  <c r="NY69"/>
  <c r="NZ69" s="1"/>
  <c r="AS70" i="82" s="1"/>
  <c r="FD71" i="77"/>
  <c r="FE71"/>
  <c r="FF71" s="1"/>
  <c r="AA72" i="82" s="1"/>
  <c r="FZ71" i="77"/>
  <c r="GA71"/>
  <c r="GB71" s="1"/>
  <c r="AC72" i="82" s="1"/>
  <c r="DL72" i="77"/>
  <c r="DM72"/>
  <c r="DN72" s="1"/>
  <c r="W73" i="82" s="1"/>
  <c r="GL72" i="77"/>
  <c r="GZ73"/>
  <c r="KQ73"/>
  <c r="HA73"/>
  <c r="HB73" s="1"/>
  <c r="AD74" i="82" s="1"/>
  <c r="KV73" i="77"/>
  <c r="FD76"/>
  <c r="FE76"/>
  <c r="FF76" s="1"/>
  <c r="AA77" i="82" s="1"/>
  <c r="IR76" i="77"/>
  <c r="IS76"/>
  <c r="IT76" s="1"/>
  <c r="AH77" i="82" s="1"/>
  <c r="MF76" i="77"/>
  <c r="MG76"/>
  <c r="MH76" s="1"/>
  <c r="AO77" i="82" s="1"/>
  <c r="NX76" i="77"/>
  <c r="NY76"/>
  <c r="NZ76" s="1"/>
  <c r="AS77" i="82" s="1"/>
  <c r="CQ77" i="77"/>
  <c r="AB77"/>
  <c r="AC77"/>
  <c r="AD77" s="1"/>
  <c r="P78" i="82" s="1"/>
  <c r="DW77" i="77"/>
  <c r="DX77"/>
  <c r="DY77" s="1"/>
  <c r="X78" i="82" s="1"/>
  <c r="GL77" i="77"/>
  <c r="HV77"/>
  <c r="HW77"/>
  <c r="HX77" s="1"/>
  <c r="AF78" i="82" s="1"/>
  <c r="NB77" i="77"/>
  <c r="NC77"/>
  <c r="ND77" s="1"/>
  <c r="AQ78" i="82" s="1"/>
  <c r="CQ69" i="77"/>
  <c r="AB69"/>
  <c r="CL69"/>
  <c r="EH69"/>
  <c r="EI69"/>
  <c r="EJ69" s="1"/>
  <c r="Y70" i="82" s="1"/>
  <c r="BT70" i="77"/>
  <c r="BU70"/>
  <c r="BV70" s="1"/>
  <c r="T71" i="82" s="1"/>
  <c r="NX71" i="77"/>
  <c r="NY71"/>
  <c r="NZ71" s="1"/>
  <c r="AS72" i="82" s="1"/>
  <c r="PT71" i="77"/>
  <c r="PU71"/>
  <c r="PV71" s="1"/>
  <c r="AX72"/>
  <c r="AY72"/>
  <c r="AZ72" s="1"/>
  <c r="R73" i="82" s="1"/>
  <c r="FD72" i="77"/>
  <c r="FE72"/>
  <c r="FF72" s="1"/>
  <c r="AA73" i="82" s="1"/>
  <c r="JN72" i="77"/>
  <c r="JO72"/>
  <c r="JP72" s="1"/>
  <c r="AJ73" i="82" s="1"/>
  <c r="NX72" i="77"/>
  <c r="NY72"/>
  <c r="NZ72" s="1"/>
  <c r="AS73" i="82" s="1"/>
  <c r="CQ73" i="77"/>
  <c r="AB73"/>
  <c r="AC73"/>
  <c r="AD73" s="1"/>
  <c r="P74" i="82" s="1"/>
  <c r="EH73" i="77"/>
  <c r="EI73"/>
  <c r="EJ73" s="1"/>
  <c r="Y74" i="82" s="1"/>
  <c r="IR73" i="77"/>
  <c r="IS73"/>
  <c r="IT73" s="1"/>
  <c r="AH74" i="82" s="1"/>
  <c r="NB73" i="77"/>
  <c r="NC73"/>
  <c r="ND73" s="1"/>
  <c r="AQ74" i="82" s="1"/>
  <c r="AX74" i="77"/>
  <c r="AY74"/>
  <c r="AZ74" s="1"/>
  <c r="R75" i="82" s="1"/>
  <c r="EH76" i="77"/>
  <c r="EI76"/>
  <c r="EJ76" s="1"/>
  <c r="Y77" i="82" s="1"/>
  <c r="FZ76" i="77"/>
  <c r="GA76"/>
  <c r="GB76" s="1"/>
  <c r="AC77" i="82" s="1"/>
  <c r="HV76" i="77"/>
  <c r="HW76"/>
  <c r="HX76" s="1"/>
  <c r="AF77" i="82" s="1"/>
  <c r="JN76" i="77"/>
  <c r="JO76"/>
  <c r="JP76" s="1"/>
  <c r="AJ77" i="82" s="1"/>
  <c r="LJ76" i="77"/>
  <c r="LK76"/>
  <c r="LL76" s="1"/>
  <c r="AM77" i="82" s="1"/>
  <c r="NB76" i="77"/>
  <c r="NC76"/>
  <c r="ND76" s="1"/>
  <c r="AQ77" i="82" s="1"/>
  <c r="PT76" i="77"/>
  <c r="PU76"/>
  <c r="PV76" s="1"/>
  <c r="AX77"/>
  <c r="AY77"/>
  <c r="AZ77" s="1"/>
  <c r="R78" i="82" s="1"/>
  <c r="ES77" i="77"/>
  <c r="ET77"/>
  <c r="EU77" s="1"/>
  <c r="Z78" i="82" s="1"/>
  <c r="GZ77" i="77"/>
  <c r="KQ77"/>
  <c r="HA77"/>
  <c r="HB77" s="1"/>
  <c r="AD78" i="82" s="1"/>
  <c r="KV77" i="77"/>
  <c r="IR77"/>
  <c r="IS77"/>
  <c r="IT77" s="1"/>
  <c r="AH78" i="82" s="1"/>
  <c r="KJ77" i="77"/>
  <c r="KK77"/>
  <c r="KL77" s="1"/>
  <c r="AL78" i="82" s="1"/>
  <c r="MF77" i="77"/>
  <c r="MG77"/>
  <c r="MH77" s="1"/>
  <c r="AO78" i="82" s="1"/>
  <c r="NX77" i="77"/>
  <c r="NY77"/>
  <c r="NZ77" s="1"/>
  <c r="AS78" i="82" s="1"/>
  <c r="CQ78" i="77"/>
  <c r="AB78"/>
  <c r="AC78"/>
  <c r="AD78" s="1"/>
  <c r="P79" i="82" s="1"/>
  <c r="BT78" i="77"/>
  <c r="BU78"/>
  <c r="BV78" s="1"/>
  <c r="T79" i="82" s="1"/>
  <c r="KQ67" i="77"/>
  <c r="CL68"/>
  <c r="FP68"/>
  <c r="FQ68" s="1"/>
  <c r="AB69" i="82" s="1"/>
  <c r="KQ68" i="77"/>
  <c r="OJ68"/>
  <c r="OK68" s="1"/>
  <c r="AT69" i="82" s="1"/>
  <c r="CL70" i="77"/>
  <c r="KV70"/>
  <c r="GO71"/>
  <c r="KY71" s="1"/>
  <c r="OX71" s="1"/>
  <c r="CL77"/>
  <c r="HV72"/>
  <c r="HW72"/>
  <c r="HX72" s="1"/>
  <c r="AF73" i="82" s="1"/>
  <c r="MF72" i="77"/>
  <c r="MG72"/>
  <c r="MH72" s="1"/>
  <c r="AO73" i="82" s="1"/>
  <c r="KJ73" i="77"/>
  <c r="KK73"/>
  <c r="KL73" s="1"/>
  <c r="AL74" i="82" s="1"/>
  <c r="LJ73" i="77"/>
  <c r="LK73"/>
  <c r="LL73" s="1"/>
  <c r="AM74" i="82" s="1"/>
  <c r="PT73" i="77"/>
  <c r="PU73"/>
  <c r="PV73" s="1"/>
  <c r="CQ74"/>
  <c r="AB74"/>
  <c r="AC74"/>
  <c r="AD74" s="1"/>
  <c r="P75" i="82" s="1"/>
  <c r="DA76" i="77"/>
  <c r="GG76"/>
  <c r="DB76"/>
  <c r="DC76" s="1"/>
  <c r="V77" i="82" s="1"/>
  <c r="GL76" i="77"/>
  <c r="GZ76"/>
  <c r="KQ76"/>
  <c r="HA76"/>
  <c r="HB76" s="1"/>
  <c r="AD77" i="82" s="1"/>
  <c r="KV76" i="77"/>
  <c r="KJ76"/>
  <c r="KK76"/>
  <c r="KL76" s="1"/>
  <c r="AL77" i="82" s="1"/>
  <c r="JN77" i="77"/>
  <c r="JO77"/>
  <c r="JP77" s="1"/>
  <c r="AJ78" i="82" s="1"/>
  <c r="PT77" i="77"/>
  <c r="PU77"/>
  <c r="PV77" s="1"/>
  <c r="JN69"/>
  <c r="JO69"/>
  <c r="JP69" s="1"/>
  <c r="AJ70" i="82" s="1"/>
  <c r="LJ69" i="77"/>
  <c r="LK69"/>
  <c r="LL69" s="1"/>
  <c r="AM70" i="82" s="1"/>
  <c r="MF69" i="77"/>
  <c r="MG69"/>
  <c r="MH69" s="1"/>
  <c r="AO70" i="82" s="1"/>
  <c r="DL71" i="77"/>
  <c r="DM71"/>
  <c r="DN71" s="1"/>
  <c r="W72" i="82" s="1"/>
  <c r="EH71" i="77"/>
  <c r="EI71"/>
  <c r="EJ71" s="1"/>
  <c r="Y72" i="82" s="1"/>
  <c r="GZ71" i="77"/>
  <c r="KV71"/>
  <c r="KQ71"/>
  <c r="HA71"/>
  <c r="HB71" s="1"/>
  <c r="AD72" i="82" s="1"/>
  <c r="BT72" i="77"/>
  <c r="BU72"/>
  <c r="BV72" s="1"/>
  <c r="T73" i="82" s="1"/>
  <c r="FZ72" i="77"/>
  <c r="GA72"/>
  <c r="GB72" s="1"/>
  <c r="AC73" i="82" s="1"/>
  <c r="GZ72" i="77"/>
  <c r="KQ72"/>
  <c r="HA72"/>
  <c r="HB72" s="1"/>
  <c r="AD73" i="82" s="1"/>
  <c r="KV72" i="77"/>
  <c r="KJ72"/>
  <c r="KK72"/>
  <c r="KL72" s="1"/>
  <c r="AL73" i="82" s="1"/>
  <c r="LJ72" i="77"/>
  <c r="LK72"/>
  <c r="LL72" s="1"/>
  <c r="AM73" i="82" s="1"/>
  <c r="PT72" i="77"/>
  <c r="PU72"/>
  <c r="PV72" s="1"/>
  <c r="AX73"/>
  <c r="AY73"/>
  <c r="AZ73" s="1"/>
  <c r="R74" i="82" s="1"/>
  <c r="FD73" i="77"/>
  <c r="FE73"/>
  <c r="FF73" s="1"/>
  <c r="AA74" i="82" s="1"/>
  <c r="JN73" i="77"/>
  <c r="JO73"/>
  <c r="JP73" s="1"/>
  <c r="AJ74" i="82" s="1"/>
  <c r="NX73" i="77"/>
  <c r="NY73"/>
  <c r="NZ73" s="1"/>
  <c r="AS74" i="82" s="1"/>
  <c r="CQ79" i="77"/>
  <c r="AB79"/>
  <c r="AC79"/>
  <c r="AD79" s="1"/>
  <c r="P80" i="82" s="1"/>
  <c r="BT79" i="77"/>
  <c r="BU79"/>
  <c r="BV79" s="1"/>
  <c r="T80" i="82" s="1"/>
  <c r="FO79" i="77"/>
  <c r="FP79"/>
  <c r="FQ79" s="1"/>
  <c r="AB80" i="82" s="1"/>
  <c r="GG68" i="77"/>
  <c r="GG70"/>
  <c r="GG67"/>
  <c r="HL67"/>
  <c r="HM67" s="1"/>
  <c r="AE68" i="82" s="1"/>
  <c r="JD67" i="77"/>
  <c r="JE67" s="1"/>
  <c r="AI68" i="82" s="1"/>
  <c r="LV67" i="77"/>
  <c r="LW67" s="1"/>
  <c r="AN68" i="82" s="1"/>
  <c r="NN67" i="77"/>
  <c r="NO67" s="1"/>
  <c r="AR68" i="82" s="1"/>
  <c r="PU67" i="77"/>
  <c r="PV67" s="1"/>
  <c r="BU68"/>
  <c r="BV68" s="1"/>
  <c r="T69" i="82" s="1"/>
  <c r="CE68" i="77"/>
  <c r="GA68"/>
  <c r="GB68" s="1"/>
  <c r="AC69" i="82" s="1"/>
  <c r="HA68" i="77"/>
  <c r="HB68" s="1"/>
  <c r="AD69" i="82" s="1"/>
  <c r="HL68" i="77"/>
  <c r="HM68" s="1"/>
  <c r="AE69" i="82" s="1"/>
  <c r="KV68" i="77"/>
  <c r="PU68"/>
  <c r="PV68" s="1"/>
  <c r="GL69"/>
  <c r="HW69"/>
  <c r="HX69" s="1"/>
  <c r="AF70" i="82" s="1"/>
  <c r="IG69" i="77"/>
  <c r="DB70"/>
  <c r="DC70" s="1"/>
  <c r="V71" i="82" s="1"/>
  <c r="JZ70" i="77"/>
  <c r="KA70" s="1"/>
  <c r="AK71" i="82" s="1"/>
  <c r="NN70" i="77"/>
  <c r="NO70" s="1"/>
  <c r="AR71" i="82" s="1"/>
  <c r="GL71" i="77"/>
  <c r="KJ69"/>
  <c r="KK69"/>
  <c r="KL69" s="1"/>
  <c r="AL70" i="82" s="1"/>
  <c r="CL71" i="77"/>
  <c r="AM71"/>
  <c r="HV71"/>
  <c r="HW71"/>
  <c r="HX71" s="1"/>
  <c r="AF72" i="82" s="1"/>
  <c r="IR71" i="77"/>
  <c r="IS71"/>
  <c r="IT71" s="1"/>
  <c r="AH72" i="82" s="1"/>
  <c r="LJ71" i="77"/>
  <c r="LK71"/>
  <c r="LL71" s="1"/>
  <c r="AM72" i="82" s="1"/>
  <c r="BT73" i="77"/>
  <c r="BU73"/>
  <c r="BV73" s="1"/>
  <c r="T74" i="82" s="1"/>
  <c r="FZ73" i="77"/>
  <c r="GA73"/>
  <c r="GB73" s="1"/>
  <c r="AC74" i="82" s="1"/>
  <c r="BT74" i="77"/>
  <c r="BU74"/>
  <c r="BV74" s="1"/>
  <c r="T75" i="82" s="1"/>
  <c r="BT77" i="77"/>
  <c r="BU77"/>
  <c r="BV77" s="1"/>
  <c r="T78" i="82" s="1"/>
  <c r="FZ77" i="77"/>
  <c r="GA77"/>
  <c r="GB77" s="1"/>
  <c r="AC78" i="82" s="1"/>
  <c r="LJ77" i="77"/>
  <c r="LK77"/>
  <c r="LL77" s="1"/>
  <c r="AM78" i="82" s="1"/>
  <c r="AX78" i="77"/>
  <c r="AY78"/>
  <c r="AZ78" s="1"/>
  <c r="R79" i="82" s="1"/>
  <c r="CQ68" i="77"/>
  <c r="AB68"/>
  <c r="AX68"/>
  <c r="AY68"/>
  <c r="AZ68" s="1"/>
  <c r="R69" i="82" s="1"/>
  <c r="FZ69" i="77"/>
  <c r="GA69"/>
  <c r="GB69" s="1"/>
  <c r="AC70" i="82" s="1"/>
  <c r="GZ69" i="77"/>
  <c r="KV69"/>
  <c r="KQ69"/>
  <c r="HA69"/>
  <c r="HB69" s="1"/>
  <c r="AD70" i="82" s="1"/>
  <c r="PT69" i="77"/>
  <c r="PU69"/>
  <c r="PV69" s="1"/>
  <c r="CQ70"/>
  <c r="AB70"/>
  <c r="AC70"/>
  <c r="AD70" s="1"/>
  <c r="P71" i="82" s="1"/>
  <c r="AX70" i="77"/>
  <c r="AY70"/>
  <c r="AZ70" s="1"/>
  <c r="R71" i="82" s="1"/>
  <c r="JN71" i="77"/>
  <c r="JO71"/>
  <c r="JP71" s="1"/>
  <c r="AJ72" i="82" s="1"/>
  <c r="KJ71" i="77"/>
  <c r="KK71"/>
  <c r="KL71" s="1"/>
  <c r="AL72" i="82" s="1"/>
  <c r="MF71" i="77"/>
  <c r="MG71"/>
  <c r="MH71" s="1"/>
  <c r="AO72" i="82" s="1"/>
  <c r="NB71" i="77"/>
  <c r="NC71"/>
  <c r="ND71" s="1"/>
  <c r="AQ72" i="82" s="1"/>
  <c r="CQ72" i="77"/>
  <c r="AB72"/>
  <c r="AC72"/>
  <c r="AD72" s="1"/>
  <c r="P73" i="82" s="1"/>
  <c r="EH72" i="77"/>
  <c r="EI72"/>
  <c r="EJ72" s="1"/>
  <c r="Y73" i="82" s="1"/>
  <c r="IR72" i="77"/>
  <c r="IS72"/>
  <c r="IT72" s="1"/>
  <c r="AH73" i="82" s="1"/>
  <c r="NB72" i="77"/>
  <c r="NC72"/>
  <c r="ND72" s="1"/>
  <c r="AQ73" i="82" s="1"/>
  <c r="DL73" i="77"/>
  <c r="DM73"/>
  <c r="DN73" s="1"/>
  <c r="W74" i="82" s="1"/>
  <c r="GL73" i="77"/>
  <c r="HV73"/>
  <c r="HW73"/>
  <c r="HX73" s="1"/>
  <c r="AF74" i="82" s="1"/>
  <c r="MF73" i="77"/>
  <c r="MG73"/>
  <c r="MH73" s="1"/>
  <c r="AO74" i="82" s="1"/>
  <c r="AX79" i="77"/>
  <c r="AY79"/>
  <c r="AZ79" s="1"/>
  <c r="R80" i="82" s="1"/>
  <c r="CL78" i="77"/>
  <c r="KV67"/>
  <c r="IH67"/>
  <c r="II67" s="1"/>
  <c r="AG68" i="82" s="1"/>
  <c r="JZ67" i="77"/>
  <c r="KA67" s="1"/>
  <c r="AK68" i="82" s="1"/>
  <c r="MR67" i="77"/>
  <c r="MS67" s="1"/>
  <c r="AP68" i="82" s="1"/>
  <c r="OJ67" i="77"/>
  <c r="OK67" s="1"/>
  <c r="AT68" i="82" s="1"/>
  <c r="DB68" i="77"/>
  <c r="DC68" s="1"/>
  <c r="V69" i="82" s="1"/>
  <c r="GL68" i="77"/>
  <c r="KK68"/>
  <c r="KL68" s="1"/>
  <c r="AL69" i="82" s="1"/>
  <c r="LK68" i="77"/>
  <c r="LL68" s="1"/>
  <c r="AM69" i="82" s="1"/>
  <c r="LV68" i="77"/>
  <c r="LW68" s="1"/>
  <c r="AN69" i="82" s="1"/>
  <c r="AC69" i="77"/>
  <c r="AD69" s="1"/>
  <c r="P70" i="82" s="1"/>
  <c r="AN69" i="77"/>
  <c r="AO69" s="1"/>
  <c r="Q70" i="82" s="1"/>
  <c r="DM69" i="77"/>
  <c r="DN69" s="1"/>
  <c r="W70" i="82" s="1"/>
  <c r="DW69" i="77"/>
  <c r="ET70"/>
  <c r="EU70" s="1"/>
  <c r="Z71" i="82" s="1"/>
  <c r="GL70" i="77"/>
  <c r="IH70"/>
  <c r="II70" s="1"/>
  <c r="AG71" i="82" s="1"/>
  <c r="KQ70" i="77"/>
  <c r="LV70"/>
  <c r="LW70" s="1"/>
  <c r="AN71" i="82" s="1"/>
  <c r="CF71" i="77"/>
  <c r="CG71" s="1"/>
  <c r="U72" i="82" s="1"/>
  <c r="CL73" i="77"/>
  <c r="GG73"/>
  <c r="CL79"/>
  <c r="DL74"/>
  <c r="DM74"/>
  <c r="DN74" s="1"/>
  <c r="W75" i="82" s="1"/>
  <c r="EH74" i="77"/>
  <c r="EI74"/>
  <c r="EJ74" s="1"/>
  <c r="Y75" i="82" s="1"/>
  <c r="FD74" i="77"/>
  <c r="FE74"/>
  <c r="FF74" s="1"/>
  <c r="AA75" i="82" s="1"/>
  <c r="FZ74" i="77"/>
  <c r="GA74"/>
  <c r="GB74" s="1"/>
  <c r="AC75" i="82" s="1"/>
  <c r="GZ74" i="77"/>
  <c r="KQ74"/>
  <c r="HA74"/>
  <c r="HB74" s="1"/>
  <c r="AD75" i="82" s="1"/>
  <c r="HV74" i="77"/>
  <c r="HW74"/>
  <c r="HX74" s="1"/>
  <c r="AF75" i="82" s="1"/>
  <c r="IR74" i="77"/>
  <c r="IS74"/>
  <c r="IT74" s="1"/>
  <c r="AH75" i="82" s="1"/>
  <c r="JN74" i="77"/>
  <c r="JO74"/>
  <c r="JP74" s="1"/>
  <c r="AJ75" i="82" s="1"/>
  <c r="KJ74" i="77"/>
  <c r="KK74"/>
  <c r="KL74" s="1"/>
  <c r="AL75" i="82" s="1"/>
  <c r="LJ74" i="77"/>
  <c r="LK74"/>
  <c r="LL74" s="1"/>
  <c r="AM75" i="82" s="1"/>
  <c r="MF74" i="77"/>
  <c r="MG74"/>
  <c r="MH74" s="1"/>
  <c r="AO75" i="82" s="1"/>
  <c r="NB74" i="77"/>
  <c r="NC74"/>
  <c r="ND74" s="1"/>
  <c r="AQ75" i="82" s="1"/>
  <c r="NX74" i="77"/>
  <c r="NY74"/>
  <c r="NZ74" s="1"/>
  <c r="AS75" i="82" s="1"/>
  <c r="PT74" i="77"/>
  <c r="PU74"/>
  <c r="PV74" s="1"/>
  <c r="CQ75"/>
  <c r="AB75"/>
  <c r="AC75"/>
  <c r="AD75" s="1"/>
  <c r="P76" i="82" s="1"/>
  <c r="AX75" i="77"/>
  <c r="AY75"/>
  <c r="AZ75" s="1"/>
  <c r="R76" i="82" s="1"/>
  <c r="BT75" i="77"/>
  <c r="BU75"/>
  <c r="BV75" s="1"/>
  <c r="T76" i="82" s="1"/>
  <c r="DW75" i="77"/>
  <c r="DX75"/>
  <c r="DY75" s="1"/>
  <c r="X76" i="82" s="1"/>
  <c r="ES75" i="77"/>
  <c r="ET75"/>
  <c r="EU75" s="1"/>
  <c r="Z76" i="82" s="1"/>
  <c r="FZ75" i="77"/>
  <c r="GA75"/>
  <c r="GB75" s="1"/>
  <c r="AC76" i="82" s="1"/>
  <c r="GZ75" i="77"/>
  <c r="KQ75"/>
  <c r="HA75"/>
  <c r="HB75" s="1"/>
  <c r="AD76" i="82" s="1"/>
  <c r="HV75" i="77"/>
  <c r="HW75"/>
  <c r="HX75" s="1"/>
  <c r="AF76" i="82" s="1"/>
  <c r="IR75" i="77"/>
  <c r="IS75"/>
  <c r="IT75" s="1"/>
  <c r="AH76" i="82" s="1"/>
  <c r="JN75" i="77"/>
  <c r="JO75"/>
  <c r="JP75" s="1"/>
  <c r="AJ76" i="82" s="1"/>
  <c r="KJ75" i="77"/>
  <c r="KK75"/>
  <c r="KL75" s="1"/>
  <c r="AL76" i="82" s="1"/>
  <c r="LJ75" i="77"/>
  <c r="LK75"/>
  <c r="LL75" s="1"/>
  <c r="AM76" i="82" s="1"/>
  <c r="MF75" i="77"/>
  <c r="MG75"/>
  <c r="MH75" s="1"/>
  <c r="AO76" i="82" s="1"/>
  <c r="NB75" i="77"/>
  <c r="NC75"/>
  <c r="ND75" s="1"/>
  <c r="AQ76" i="82" s="1"/>
  <c r="NX75" i="77"/>
  <c r="NY75"/>
  <c r="NZ75" s="1"/>
  <c r="AS76" i="82" s="1"/>
  <c r="PT75" i="77"/>
  <c r="PU75"/>
  <c r="PV75" s="1"/>
  <c r="AM76"/>
  <c r="AN76"/>
  <c r="AO76" s="1"/>
  <c r="Q77" i="82" s="1"/>
  <c r="BI76" i="77"/>
  <c r="BJ76"/>
  <c r="BK76" s="1"/>
  <c r="S77" i="82" s="1"/>
  <c r="CE76" i="77"/>
  <c r="CF76"/>
  <c r="CG76" s="1"/>
  <c r="U77" i="82" s="1"/>
  <c r="DL78" i="77"/>
  <c r="DM78"/>
  <c r="DN78" s="1"/>
  <c r="W79" i="82" s="1"/>
  <c r="EH78" i="77"/>
  <c r="EI78"/>
  <c r="EJ78" s="1"/>
  <c r="Y79" i="82" s="1"/>
  <c r="FD78" i="77"/>
  <c r="FE78"/>
  <c r="FF78" s="1"/>
  <c r="AA79" i="82" s="1"/>
  <c r="FZ78" i="77"/>
  <c r="GA78"/>
  <c r="GB78" s="1"/>
  <c r="AC79" i="82" s="1"/>
  <c r="GZ78" i="77"/>
  <c r="KQ78"/>
  <c r="HA78"/>
  <c r="HB78" s="1"/>
  <c r="AD79" i="82" s="1"/>
  <c r="HV78" i="77"/>
  <c r="HW78"/>
  <c r="HX78" s="1"/>
  <c r="AF79" i="82" s="1"/>
  <c r="IR78" i="77"/>
  <c r="IS78"/>
  <c r="IT78" s="1"/>
  <c r="AH79" i="82" s="1"/>
  <c r="JN78" i="77"/>
  <c r="JO78"/>
  <c r="JP78" s="1"/>
  <c r="AJ79" i="82" s="1"/>
  <c r="KJ78" i="77"/>
  <c r="KK78"/>
  <c r="KL78" s="1"/>
  <c r="AL79" i="82" s="1"/>
  <c r="LJ78" i="77"/>
  <c r="LK78"/>
  <c r="LL78" s="1"/>
  <c r="AM79" i="82" s="1"/>
  <c r="MF78" i="77"/>
  <c r="MG78"/>
  <c r="MH78" s="1"/>
  <c r="AO79" i="82" s="1"/>
  <c r="NB78" i="77"/>
  <c r="NC78"/>
  <c r="ND78" s="1"/>
  <c r="AQ79" i="82" s="1"/>
  <c r="NX78" i="77"/>
  <c r="NY78"/>
  <c r="NZ78" s="1"/>
  <c r="AS79" i="82" s="1"/>
  <c r="PT78" i="77"/>
  <c r="PU78"/>
  <c r="PV78" s="1"/>
  <c r="HL79"/>
  <c r="HM79" s="1"/>
  <c r="AE80" i="82" s="1"/>
  <c r="HK79" i="77"/>
  <c r="KV79"/>
  <c r="IH79"/>
  <c r="II79" s="1"/>
  <c r="AG80" i="82" s="1"/>
  <c r="IG79" i="77"/>
  <c r="MG80"/>
  <c r="MH80" s="1"/>
  <c r="AO81" i="82" s="1"/>
  <c r="MF80" i="77"/>
  <c r="CL75"/>
  <c r="GG77"/>
  <c r="KQ79"/>
  <c r="CQ71"/>
  <c r="AB71"/>
  <c r="DW79"/>
  <c r="DX79"/>
  <c r="DY79" s="1"/>
  <c r="X80" i="82" s="1"/>
  <c r="LV79" i="77"/>
  <c r="LW79" s="1"/>
  <c r="AN80" i="82" s="1"/>
  <c r="LU79" i="77"/>
  <c r="NY80"/>
  <c r="NZ80" s="1"/>
  <c r="AS81" i="82" s="1"/>
  <c r="NX80" i="77"/>
  <c r="GG69"/>
  <c r="DB71"/>
  <c r="DC71" s="1"/>
  <c r="V72" i="82" s="1"/>
  <c r="GL74" i="77"/>
  <c r="KV74"/>
  <c r="GL75"/>
  <c r="KV75"/>
  <c r="CQ76"/>
  <c r="GL78"/>
  <c r="KV78"/>
  <c r="GG71"/>
  <c r="DL79"/>
  <c r="DM80"/>
  <c r="DN80" s="1"/>
  <c r="W81" i="82" s="1"/>
  <c r="GL80" i="77"/>
  <c r="DL80"/>
  <c r="NN79"/>
  <c r="NO79" s="1"/>
  <c r="AR80" i="82" s="1"/>
  <c r="NM79" i="77"/>
  <c r="GG79"/>
  <c r="GG80"/>
  <c r="JD79"/>
  <c r="JE79" s="1"/>
  <c r="AI80" i="82" s="1"/>
  <c r="JC79" i="77"/>
  <c r="GL79"/>
  <c r="FZ80"/>
  <c r="GZ80"/>
  <c r="IR80"/>
  <c r="KJ80"/>
  <c r="LJ80"/>
  <c r="NB80"/>
  <c r="PT80"/>
  <c r="KQ80"/>
  <c r="HA80"/>
  <c r="HB80" s="1"/>
  <c r="AD81" i="82" s="1"/>
  <c r="MF36" i="78"/>
  <c r="MG36"/>
  <c r="MH36" s="1"/>
  <c r="AO37" i="83" s="1"/>
  <c r="AM30" i="78"/>
  <c r="AN30"/>
  <c r="AO30" s="1"/>
  <c r="Q31" i="83" s="1"/>
  <c r="BI30" i="78"/>
  <c r="BJ30"/>
  <c r="BK30" s="1"/>
  <c r="S31" i="83" s="1"/>
  <c r="CE30" i="78"/>
  <c r="CF30"/>
  <c r="CG30" s="1"/>
  <c r="U31" i="83" s="1"/>
  <c r="LJ32" i="78"/>
  <c r="LK32"/>
  <c r="LL32" s="1"/>
  <c r="AM33" i="83" s="1"/>
  <c r="NB32" i="78"/>
  <c r="NC32"/>
  <c r="ND32" s="1"/>
  <c r="AQ33" i="83" s="1"/>
  <c r="BI33" i="78"/>
  <c r="BJ33"/>
  <c r="BK33" s="1"/>
  <c r="S34" i="83" s="1"/>
  <c r="HV30" i="78"/>
  <c r="HW30"/>
  <c r="HX30" s="1"/>
  <c r="AF31" i="83" s="1"/>
  <c r="CQ30" i="78"/>
  <c r="AB30"/>
  <c r="AC30"/>
  <c r="AD30" s="1"/>
  <c r="P31" i="83" s="1"/>
  <c r="AX30" i="78"/>
  <c r="AY30"/>
  <c r="AZ30" s="1"/>
  <c r="R31" i="83" s="1"/>
  <c r="BT30" i="78"/>
  <c r="BU30"/>
  <c r="BV30" s="1"/>
  <c r="T31" i="83" s="1"/>
  <c r="AE31" i="78"/>
  <c r="DW32"/>
  <c r="DX32"/>
  <c r="DY32" s="1"/>
  <c r="X33" i="83" s="1"/>
  <c r="FO32" i="78"/>
  <c r="FP32"/>
  <c r="FQ32" s="1"/>
  <c r="AB33" i="83" s="1"/>
  <c r="CL30" i="78"/>
  <c r="IG32"/>
  <c r="IH32"/>
  <c r="II32" s="1"/>
  <c r="AG33" i="83" s="1"/>
  <c r="JY32" i="78"/>
  <c r="JZ32"/>
  <c r="KA32" s="1"/>
  <c r="AK33" i="83" s="1"/>
  <c r="GL36" i="78"/>
  <c r="DA36"/>
  <c r="DB36"/>
  <c r="DC36" s="1"/>
  <c r="V37" i="83" s="1"/>
  <c r="ES36" i="78"/>
  <c r="ET36"/>
  <c r="EU36" s="1"/>
  <c r="Z37" i="83" s="1"/>
  <c r="HK36" i="78"/>
  <c r="HL36"/>
  <c r="HM36" s="1"/>
  <c r="AE37" i="83" s="1"/>
  <c r="JC36" i="78"/>
  <c r="JD36"/>
  <c r="JE36" s="1"/>
  <c r="AI37" i="83" s="1"/>
  <c r="GG36" i="78"/>
  <c r="KQ36"/>
  <c r="MF30"/>
  <c r="MG30"/>
  <c r="MH30" s="1"/>
  <c r="AO31" i="83" s="1"/>
  <c r="GL30" i="78"/>
  <c r="DA30"/>
  <c r="HC30"/>
  <c r="AM31"/>
  <c r="AN31"/>
  <c r="AO31" s="1"/>
  <c r="Q32" i="83" s="1"/>
  <c r="CQ31" i="78"/>
  <c r="HC31"/>
  <c r="GL32"/>
  <c r="DA32"/>
  <c r="DB32"/>
  <c r="DC32" s="1"/>
  <c r="V33" i="83" s="1"/>
  <c r="ES32" i="78"/>
  <c r="ET32"/>
  <c r="EU32" s="1"/>
  <c r="Z33" i="83" s="1"/>
  <c r="HK32" i="78"/>
  <c r="HL32"/>
  <c r="HM32" s="1"/>
  <c r="AE33" i="83" s="1"/>
  <c r="JC32" i="78"/>
  <c r="JD32"/>
  <c r="JE32" s="1"/>
  <c r="AI33" i="83" s="1"/>
  <c r="MF32" i="78"/>
  <c r="MG32"/>
  <c r="MH32" s="1"/>
  <c r="AO33" i="83" s="1"/>
  <c r="AM33" i="78"/>
  <c r="AN33"/>
  <c r="AO33" s="1"/>
  <c r="Q34" i="83" s="1"/>
  <c r="CQ33" i="78"/>
  <c r="CE33"/>
  <c r="CF33"/>
  <c r="CG33" s="1"/>
  <c r="U34" i="83" s="1"/>
  <c r="DW36" i="78"/>
  <c r="DX36"/>
  <c r="DY36" s="1"/>
  <c r="X37" i="83" s="1"/>
  <c r="FO36" i="78"/>
  <c r="FP36"/>
  <c r="FQ36" s="1"/>
  <c r="AB37" i="83" s="1"/>
  <c r="IG36" i="78"/>
  <c r="IH36"/>
  <c r="II36" s="1"/>
  <c r="AG37" i="83" s="1"/>
  <c r="JY36" i="78"/>
  <c r="JZ36"/>
  <c r="KA36" s="1"/>
  <c r="AK37" i="83" s="1"/>
  <c r="LJ36" i="78"/>
  <c r="LK36"/>
  <c r="LL36" s="1"/>
  <c r="AM37" i="83" s="1"/>
  <c r="NB36" i="78"/>
  <c r="NC36"/>
  <c r="ND36" s="1"/>
  <c r="AQ37" i="83" s="1"/>
  <c r="GO30" i="78"/>
  <c r="KY30" s="1"/>
  <c r="NQ30" s="1"/>
  <c r="GG30"/>
  <c r="KK30"/>
  <c r="KL30" s="1"/>
  <c r="AL31" i="83" s="1"/>
  <c r="CL31" i="78"/>
  <c r="GG32"/>
  <c r="KV32"/>
  <c r="KQ32"/>
  <c r="CL33"/>
  <c r="KV30"/>
  <c r="KQ30"/>
  <c r="GZ30"/>
  <c r="LJ30"/>
  <c r="LK30"/>
  <c r="LL30" s="1"/>
  <c r="AM31" i="83" s="1"/>
  <c r="BI31" i="78"/>
  <c r="BJ31"/>
  <c r="BK31" s="1"/>
  <c r="S32" i="83" s="1"/>
  <c r="HC33" i="78"/>
  <c r="GL34"/>
  <c r="DA34"/>
  <c r="DB34"/>
  <c r="DC34" s="1"/>
  <c r="V35" i="83" s="1"/>
  <c r="ES34" i="78"/>
  <c r="ET34"/>
  <c r="EU34" s="1"/>
  <c r="Z35" i="83" s="1"/>
  <c r="HK34" i="78"/>
  <c r="HL34"/>
  <c r="HM34" s="1"/>
  <c r="AE35" i="83" s="1"/>
  <c r="JC34" i="78"/>
  <c r="JD34"/>
  <c r="JE34" s="1"/>
  <c r="AI35" i="83" s="1"/>
  <c r="MF34" i="78"/>
  <c r="MG34"/>
  <c r="MH34" s="1"/>
  <c r="AO35" i="83" s="1"/>
  <c r="AM35" i="78"/>
  <c r="AN35"/>
  <c r="AO35" s="1"/>
  <c r="Q36" i="83" s="1"/>
  <c r="CQ35" i="78"/>
  <c r="CE35"/>
  <c r="CF35"/>
  <c r="CG35" s="1"/>
  <c r="U36" i="83" s="1"/>
  <c r="GG34" i="78"/>
  <c r="KV34"/>
  <c r="KQ34"/>
  <c r="CL35"/>
  <c r="NB30"/>
  <c r="NC30"/>
  <c r="ND30" s="1"/>
  <c r="AQ31" i="83" s="1"/>
  <c r="CE31" i="78"/>
  <c r="CF31"/>
  <c r="CG31" s="1"/>
  <c r="U32" i="83" s="1"/>
  <c r="DW34" i="78"/>
  <c r="DX34"/>
  <c r="DY34" s="1"/>
  <c r="X35" i="83" s="1"/>
  <c r="FO34" i="78"/>
  <c r="FP34"/>
  <c r="FQ34" s="1"/>
  <c r="AB35" i="83" s="1"/>
  <c r="IG34" i="78"/>
  <c r="IH34"/>
  <c r="II34" s="1"/>
  <c r="AG35" i="83" s="1"/>
  <c r="JY34" i="78"/>
  <c r="JZ34"/>
  <c r="KA34" s="1"/>
  <c r="AK35" i="83" s="1"/>
  <c r="LJ34" i="78"/>
  <c r="LK34"/>
  <c r="LL34" s="1"/>
  <c r="AM35" i="83" s="1"/>
  <c r="NB34" i="78"/>
  <c r="NC34"/>
  <c r="ND34" s="1"/>
  <c r="AQ35" i="83" s="1"/>
  <c r="BI35" i="78"/>
  <c r="BJ35"/>
  <c r="BK35" s="1"/>
  <c r="S36" i="83" s="1"/>
  <c r="AE36" i="78"/>
  <c r="DB30"/>
  <c r="DC30" s="1"/>
  <c r="V31" i="83" s="1"/>
  <c r="DM30" i="78"/>
  <c r="DN30" s="1"/>
  <c r="W31" i="83" s="1"/>
  <c r="DX30" i="78"/>
  <c r="DY30" s="1"/>
  <c r="X31" i="83" s="1"/>
  <c r="EI30" i="78"/>
  <c r="EJ30" s="1"/>
  <c r="Y31" i="83" s="1"/>
  <c r="ET30" i="78"/>
  <c r="EU30" s="1"/>
  <c r="Z31" i="83" s="1"/>
  <c r="FE30" i="78"/>
  <c r="FF30" s="1"/>
  <c r="AA31" i="83" s="1"/>
  <c r="FP30" i="78"/>
  <c r="FQ30" s="1"/>
  <c r="AB31" i="83" s="1"/>
  <c r="GA30" i="78"/>
  <c r="GB30" s="1"/>
  <c r="AC31" i="83" s="1"/>
  <c r="JO30" i="78"/>
  <c r="JP30" s="1"/>
  <c r="AJ31" i="83" s="1"/>
  <c r="GL31" i="78"/>
  <c r="DA31"/>
  <c r="DB31"/>
  <c r="DC31" s="1"/>
  <c r="V32" i="83" s="1"/>
  <c r="DW31" i="78"/>
  <c r="DX31"/>
  <c r="DY31" s="1"/>
  <c r="X32" i="83" s="1"/>
  <c r="ES31" i="78"/>
  <c r="ET31"/>
  <c r="EU31" s="1"/>
  <c r="Z32" i="83" s="1"/>
  <c r="FO31" i="78"/>
  <c r="FP31"/>
  <c r="FQ31" s="1"/>
  <c r="AB32" i="83" s="1"/>
  <c r="HK31" i="78"/>
  <c r="HL31"/>
  <c r="HM31" s="1"/>
  <c r="AE32" i="83" s="1"/>
  <c r="IG31" i="78"/>
  <c r="IH31"/>
  <c r="II31" s="1"/>
  <c r="AG32" i="83" s="1"/>
  <c r="JC31" i="78"/>
  <c r="JD31"/>
  <c r="JE31" s="1"/>
  <c r="AI32" i="83" s="1"/>
  <c r="JY31" i="78"/>
  <c r="JZ31"/>
  <c r="KA31" s="1"/>
  <c r="AK32" i="83" s="1"/>
  <c r="LJ31" i="78"/>
  <c r="LK31"/>
  <c r="LL31" s="1"/>
  <c r="AM32" i="83" s="1"/>
  <c r="MF31" i="78"/>
  <c r="MG31"/>
  <c r="MH31" s="1"/>
  <c r="AO32" i="83" s="1"/>
  <c r="NB31" i="78"/>
  <c r="NC31"/>
  <c r="ND31" s="1"/>
  <c r="AQ32" i="83" s="1"/>
  <c r="AM32" i="78"/>
  <c r="AN32"/>
  <c r="AO32" s="1"/>
  <c r="Q33" i="83" s="1"/>
  <c r="BI32" i="78"/>
  <c r="BJ32"/>
  <c r="BK32" s="1"/>
  <c r="S33" i="83" s="1"/>
  <c r="CE32" i="78"/>
  <c r="CF32"/>
  <c r="CG32" s="1"/>
  <c r="U33" i="83" s="1"/>
  <c r="HC32" i="78"/>
  <c r="GL33"/>
  <c r="DA33"/>
  <c r="DB33"/>
  <c r="DC33" s="1"/>
  <c r="V34" i="83" s="1"/>
  <c r="DW33" i="78"/>
  <c r="DX33"/>
  <c r="DY33" s="1"/>
  <c r="X34" i="83" s="1"/>
  <c r="ES33" i="78"/>
  <c r="ET33"/>
  <c r="EU33" s="1"/>
  <c r="Z34" i="83" s="1"/>
  <c r="FO33" i="78"/>
  <c r="FP33"/>
  <c r="FQ33" s="1"/>
  <c r="AB34" i="83" s="1"/>
  <c r="HK33" i="78"/>
  <c r="HL33"/>
  <c r="HM33" s="1"/>
  <c r="AE34" i="83" s="1"/>
  <c r="IG33" i="78"/>
  <c r="IH33"/>
  <c r="II33" s="1"/>
  <c r="AG34" i="83" s="1"/>
  <c r="JC33" i="78"/>
  <c r="JD33"/>
  <c r="JE33" s="1"/>
  <c r="AI34" i="83" s="1"/>
  <c r="JY33" i="78"/>
  <c r="JZ33"/>
  <c r="KA33" s="1"/>
  <c r="AK34" i="83" s="1"/>
  <c r="LJ33" i="78"/>
  <c r="LK33"/>
  <c r="LL33" s="1"/>
  <c r="AM34" i="83" s="1"/>
  <c r="MF33" i="78"/>
  <c r="MG33"/>
  <c r="MH33" s="1"/>
  <c r="AO34" i="83" s="1"/>
  <c r="NB33" i="78"/>
  <c r="NC33"/>
  <c r="ND33" s="1"/>
  <c r="AQ34" i="83" s="1"/>
  <c r="AM34" i="78"/>
  <c r="AN34"/>
  <c r="AO34" s="1"/>
  <c r="Q35" i="83" s="1"/>
  <c r="BI34" i="78"/>
  <c r="BJ34"/>
  <c r="BK34" s="1"/>
  <c r="S35" i="83" s="1"/>
  <c r="CE34" i="78"/>
  <c r="CF34"/>
  <c r="CG34" s="1"/>
  <c r="U35" i="83" s="1"/>
  <c r="GL35" i="78"/>
  <c r="DA35"/>
  <c r="DB35"/>
  <c r="DC35" s="1"/>
  <c r="V36" i="83" s="1"/>
  <c r="DW35" i="78"/>
  <c r="DX35"/>
  <c r="DY35" s="1"/>
  <c r="X36" i="83" s="1"/>
  <c r="ES35" i="78"/>
  <c r="ET35"/>
  <c r="EU35" s="1"/>
  <c r="Z36" i="83" s="1"/>
  <c r="FO35" i="78"/>
  <c r="FP35"/>
  <c r="FQ35" s="1"/>
  <c r="AB36" i="83" s="1"/>
  <c r="HK35" i="78"/>
  <c r="HL35"/>
  <c r="HM35" s="1"/>
  <c r="AE36" i="83" s="1"/>
  <c r="IG35" i="78"/>
  <c r="IH35"/>
  <c r="II35" s="1"/>
  <c r="AG36" i="83" s="1"/>
  <c r="JC35" i="78"/>
  <c r="JD35"/>
  <c r="JE35" s="1"/>
  <c r="AI36" i="83" s="1"/>
  <c r="JY35" i="78"/>
  <c r="JZ35"/>
  <c r="KA35" s="1"/>
  <c r="AK36" i="83" s="1"/>
  <c r="LJ35" i="78"/>
  <c r="LK35"/>
  <c r="LL35" s="1"/>
  <c r="AM36" i="83" s="1"/>
  <c r="MF35" i="78"/>
  <c r="MG35"/>
  <c r="MH35" s="1"/>
  <c r="AO36" i="83" s="1"/>
  <c r="NB35" i="78"/>
  <c r="NC35"/>
  <c r="ND35" s="1"/>
  <c r="AQ36" i="83" s="1"/>
  <c r="AM36" i="78"/>
  <c r="AN36"/>
  <c r="AO36" s="1"/>
  <c r="Q37" i="83" s="1"/>
  <c r="BI36" i="78"/>
  <c r="BJ36"/>
  <c r="BK36" s="1"/>
  <c r="S37" i="83" s="1"/>
  <c r="CE36" i="78"/>
  <c r="CF36"/>
  <c r="CG36" s="1"/>
  <c r="U37" i="83" s="1"/>
  <c r="GG31" i="78"/>
  <c r="KV31"/>
  <c r="KQ31"/>
  <c r="GG33"/>
  <c r="KV33"/>
  <c r="KQ33"/>
  <c r="GG35"/>
  <c r="KV35"/>
  <c r="KQ35"/>
  <c r="CQ32"/>
  <c r="CQ34"/>
  <c r="CQ36"/>
  <c r="CQ45" i="77"/>
  <c r="AB45"/>
  <c r="GL46"/>
  <c r="DA46"/>
  <c r="CQ47"/>
  <c r="AB47"/>
  <c r="AC47"/>
  <c r="AD47" s="1"/>
  <c r="P48" i="82" s="1"/>
  <c r="BT47" i="77"/>
  <c r="BU47"/>
  <c r="BV47" s="1"/>
  <c r="T48" i="82" s="1"/>
  <c r="DW48" i="77"/>
  <c r="DX48"/>
  <c r="DY48" s="1"/>
  <c r="X49" i="82" s="1"/>
  <c r="FO48" i="77"/>
  <c r="FP48"/>
  <c r="FQ48" s="1"/>
  <c r="AB49" i="82" s="1"/>
  <c r="IG48" i="77"/>
  <c r="IH48"/>
  <c r="II48" s="1"/>
  <c r="AG49" i="82" s="1"/>
  <c r="JY48" i="77"/>
  <c r="JZ48"/>
  <c r="KA48" s="1"/>
  <c r="AK49" i="82" s="1"/>
  <c r="MQ48" i="77"/>
  <c r="MR48"/>
  <c r="MS48" s="1"/>
  <c r="AP49" i="82" s="1"/>
  <c r="AX49" i="77"/>
  <c r="AY49"/>
  <c r="AZ49" s="1"/>
  <c r="R50" i="82" s="1"/>
  <c r="DW50" i="77"/>
  <c r="DX50"/>
  <c r="DY50" s="1"/>
  <c r="X51" i="82" s="1"/>
  <c r="FO50" i="77"/>
  <c r="FP50"/>
  <c r="FQ50" s="1"/>
  <c r="AB51" i="82" s="1"/>
  <c r="HK50" i="77"/>
  <c r="HL50"/>
  <c r="HM50" s="1"/>
  <c r="AE51" i="82" s="1"/>
  <c r="JC50" i="77"/>
  <c r="JD50"/>
  <c r="JE50" s="1"/>
  <c r="AI51" i="82" s="1"/>
  <c r="MQ50" i="77"/>
  <c r="MR50"/>
  <c r="MS50" s="1"/>
  <c r="AP51" i="82" s="1"/>
  <c r="NM50" i="77"/>
  <c r="NN50"/>
  <c r="NO50" s="1"/>
  <c r="AR51" i="82" s="1"/>
  <c r="PT50" i="77"/>
  <c r="PU50"/>
  <c r="PV50" s="1"/>
  <c r="CQ51"/>
  <c r="AB51"/>
  <c r="AC51"/>
  <c r="AD51" s="1"/>
  <c r="P52" i="82" s="1"/>
  <c r="BT51" i="77"/>
  <c r="BU51"/>
  <c r="BV51" s="1"/>
  <c r="T52" i="82" s="1"/>
  <c r="GL52" i="77"/>
  <c r="DA52"/>
  <c r="DB52"/>
  <c r="DC52" s="1"/>
  <c r="V53" i="82" s="1"/>
  <c r="ES52" i="77"/>
  <c r="ET52"/>
  <c r="EU52" s="1"/>
  <c r="Z53" i="82" s="1"/>
  <c r="IG52" i="77"/>
  <c r="IH52"/>
  <c r="II52" s="1"/>
  <c r="AG53" i="82" s="1"/>
  <c r="JY52" i="77"/>
  <c r="JZ52"/>
  <c r="KA52" s="1"/>
  <c r="AK53" i="82" s="1"/>
  <c r="MQ52" i="77"/>
  <c r="MR52"/>
  <c r="MS52" s="1"/>
  <c r="AP53" i="82" s="1"/>
  <c r="NM52" i="77"/>
  <c r="NN52"/>
  <c r="NO52" s="1"/>
  <c r="AR53" i="82" s="1"/>
  <c r="PT52" i="77"/>
  <c r="PU52"/>
  <c r="PV52" s="1"/>
  <c r="CQ53"/>
  <c r="AB53"/>
  <c r="AC53"/>
  <c r="AD53" s="1"/>
  <c r="P54" i="82" s="1"/>
  <c r="DW54" i="77"/>
  <c r="DX54"/>
  <c r="DY54" s="1"/>
  <c r="X55" i="82" s="1"/>
  <c r="FO54" i="77"/>
  <c r="FP54"/>
  <c r="FQ54" s="1"/>
  <c r="AB55" i="82" s="1"/>
  <c r="HK54" i="77"/>
  <c r="HL54"/>
  <c r="HM54" s="1"/>
  <c r="AE55" i="82" s="1"/>
  <c r="AE55" i="77"/>
  <c r="HV56"/>
  <c r="HW56"/>
  <c r="HX56" s="1"/>
  <c r="AF57" i="82" s="1"/>
  <c r="ES58" i="77"/>
  <c r="ET58"/>
  <c r="EU58" s="1"/>
  <c r="Z59" i="82" s="1"/>
  <c r="MQ58" i="77"/>
  <c r="MR58"/>
  <c r="MS58" s="1"/>
  <c r="AP59" i="82" s="1"/>
  <c r="AX59" i="77"/>
  <c r="AY59"/>
  <c r="AZ59" s="1"/>
  <c r="R60" i="82" s="1"/>
  <c r="DW60" i="77"/>
  <c r="DX60"/>
  <c r="DY60" s="1"/>
  <c r="X61" i="82" s="1"/>
  <c r="BT61" i="77"/>
  <c r="BU61"/>
  <c r="BV61" s="1"/>
  <c r="T62" i="82" s="1"/>
  <c r="GL62" i="77"/>
  <c r="DA62"/>
  <c r="DB62"/>
  <c r="DC62" s="1"/>
  <c r="V63" i="82" s="1"/>
  <c r="ES62" i="77"/>
  <c r="ET62"/>
  <c r="EU62" s="1"/>
  <c r="Z63" i="82" s="1"/>
  <c r="CQ63" i="77"/>
  <c r="AB63"/>
  <c r="CL63"/>
  <c r="FZ63"/>
  <c r="GA63"/>
  <c r="GB63" s="1"/>
  <c r="AC64" i="82" s="1"/>
  <c r="IR54" i="77"/>
  <c r="IS54"/>
  <c r="IT54" s="1"/>
  <c r="AH55" i="82" s="1"/>
  <c r="GL56" i="77"/>
  <c r="DA56"/>
  <c r="JN56"/>
  <c r="JO56"/>
  <c r="JP56" s="1"/>
  <c r="AJ57" i="82" s="1"/>
  <c r="MF57" i="77"/>
  <c r="MG57"/>
  <c r="MH57" s="1"/>
  <c r="AO58" i="82" s="1"/>
  <c r="CQ58" i="77"/>
  <c r="CL58"/>
  <c r="AC58"/>
  <c r="AD58" s="1"/>
  <c r="P59" i="82" s="1"/>
  <c r="IG58" i="77"/>
  <c r="IH58"/>
  <c r="II58" s="1"/>
  <c r="AG59" i="82" s="1"/>
  <c r="JC60" i="77"/>
  <c r="JD60"/>
  <c r="JE60" s="1"/>
  <c r="AI61" i="82" s="1"/>
  <c r="EH63" i="77"/>
  <c r="EI63"/>
  <c r="EJ63" s="1"/>
  <c r="Y64" i="82" s="1"/>
  <c r="JN64" i="77"/>
  <c r="JO64"/>
  <c r="JP64" s="1"/>
  <c r="AJ65" i="82" s="1"/>
  <c r="GO65" i="77"/>
  <c r="KY65" s="1"/>
  <c r="OX65" s="1"/>
  <c r="GL65"/>
  <c r="CQ37"/>
  <c r="AB37"/>
  <c r="GL40"/>
  <c r="DA40"/>
  <c r="CQ41"/>
  <c r="AB41"/>
  <c r="CQ43"/>
  <c r="AB43"/>
  <c r="GL44"/>
  <c r="DA44"/>
  <c r="DL47"/>
  <c r="DM47"/>
  <c r="DN47" s="1"/>
  <c r="W48" i="82" s="1"/>
  <c r="EH47" i="77"/>
  <c r="EI47"/>
  <c r="EJ47" s="1"/>
  <c r="Y48" i="82" s="1"/>
  <c r="FD47" i="77"/>
  <c r="FE47"/>
  <c r="FF47" s="1"/>
  <c r="AA48" i="82" s="1"/>
  <c r="FZ47" i="77"/>
  <c r="GA47"/>
  <c r="GB47" s="1"/>
  <c r="AC48" i="82" s="1"/>
  <c r="GZ47" i="77"/>
  <c r="KQ47"/>
  <c r="HA47"/>
  <c r="HB47" s="1"/>
  <c r="AD48" i="82" s="1"/>
  <c r="HV47" i="77"/>
  <c r="HW47"/>
  <c r="HX47" s="1"/>
  <c r="AF48" i="82" s="1"/>
  <c r="IR47" i="77"/>
  <c r="IS47"/>
  <c r="IT47" s="1"/>
  <c r="AH48" i="82" s="1"/>
  <c r="JN47" i="77"/>
  <c r="JO47"/>
  <c r="JP47" s="1"/>
  <c r="AJ48" i="82" s="1"/>
  <c r="KJ47" i="77"/>
  <c r="KK47"/>
  <c r="KL47" s="1"/>
  <c r="AL48" i="82" s="1"/>
  <c r="LJ47" i="77"/>
  <c r="LK47"/>
  <c r="LL47" s="1"/>
  <c r="AM48" i="82" s="1"/>
  <c r="MF47" i="77"/>
  <c r="MG47"/>
  <c r="MH47" s="1"/>
  <c r="AO48" i="82" s="1"/>
  <c r="NB47" i="77"/>
  <c r="NC47"/>
  <c r="ND47" s="1"/>
  <c r="AQ48" i="82" s="1"/>
  <c r="NX47" i="77"/>
  <c r="NY47"/>
  <c r="NZ47" s="1"/>
  <c r="AS48" i="82" s="1"/>
  <c r="AM48" i="77"/>
  <c r="AN48"/>
  <c r="AO48" s="1"/>
  <c r="Q49" i="82" s="1"/>
  <c r="BI48" i="77"/>
  <c r="BJ48"/>
  <c r="BK48" s="1"/>
  <c r="S49" i="82" s="1"/>
  <c r="CE48" i="77"/>
  <c r="CF48"/>
  <c r="CG48" s="1"/>
  <c r="U49" i="82" s="1"/>
  <c r="DL49" i="77"/>
  <c r="DM49"/>
  <c r="DN49" s="1"/>
  <c r="W50" i="82" s="1"/>
  <c r="EH49" i="77"/>
  <c r="EI49"/>
  <c r="EJ49" s="1"/>
  <c r="Y50" i="82" s="1"/>
  <c r="FD49" i="77"/>
  <c r="FE49"/>
  <c r="FF49" s="1"/>
  <c r="AA50" i="82" s="1"/>
  <c r="FZ49" i="77"/>
  <c r="GA49"/>
  <c r="GB49" s="1"/>
  <c r="AC50" i="82" s="1"/>
  <c r="GZ49" i="77"/>
  <c r="KQ49"/>
  <c r="HA49"/>
  <c r="HB49" s="1"/>
  <c r="AD50" i="82" s="1"/>
  <c r="HV49" i="77"/>
  <c r="HW49"/>
  <c r="HX49" s="1"/>
  <c r="AF50" i="82" s="1"/>
  <c r="IR49" i="77"/>
  <c r="IS49"/>
  <c r="IT49" s="1"/>
  <c r="AH50" i="82" s="1"/>
  <c r="JN49" i="77"/>
  <c r="JO49"/>
  <c r="JP49" s="1"/>
  <c r="AJ50" i="82" s="1"/>
  <c r="KJ49" i="77"/>
  <c r="KK49"/>
  <c r="KL49" s="1"/>
  <c r="AL50" i="82" s="1"/>
  <c r="LJ49" i="77"/>
  <c r="LK49"/>
  <c r="LL49" s="1"/>
  <c r="AM50" i="82" s="1"/>
  <c r="MF49" i="77"/>
  <c r="MG49"/>
  <c r="MH49" s="1"/>
  <c r="AO50" i="82" s="1"/>
  <c r="NB49" i="77"/>
  <c r="NC49"/>
  <c r="ND49" s="1"/>
  <c r="AQ50" i="82" s="1"/>
  <c r="NX49" i="77"/>
  <c r="NY49"/>
  <c r="NZ49" s="1"/>
  <c r="AS50" i="82" s="1"/>
  <c r="AM50" i="77"/>
  <c r="AN50"/>
  <c r="AO50" s="1"/>
  <c r="Q51" i="82" s="1"/>
  <c r="BI50" i="77"/>
  <c r="BJ50"/>
  <c r="BK50" s="1"/>
  <c r="S51" i="82" s="1"/>
  <c r="CE50" i="77"/>
  <c r="CF50"/>
  <c r="CG50" s="1"/>
  <c r="U51" i="82" s="1"/>
  <c r="DL51" i="77"/>
  <c r="DM51"/>
  <c r="DN51" s="1"/>
  <c r="W52" i="82" s="1"/>
  <c r="EH51" i="77"/>
  <c r="EI51"/>
  <c r="EJ51" s="1"/>
  <c r="Y52" i="82" s="1"/>
  <c r="FD51" i="77"/>
  <c r="FE51"/>
  <c r="FF51" s="1"/>
  <c r="AA52" i="82" s="1"/>
  <c r="FZ51" i="77"/>
  <c r="GA51"/>
  <c r="GB51" s="1"/>
  <c r="AC52" i="82" s="1"/>
  <c r="GZ51" i="77"/>
  <c r="KQ51"/>
  <c r="HA51"/>
  <c r="HB51" s="1"/>
  <c r="AD52" i="82" s="1"/>
  <c r="HV51" i="77"/>
  <c r="HW51"/>
  <c r="HX51" s="1"/>
  <c r="AF52" i="82" s="1"/>
  <c r="IR51" i="77"/>
  <c r="IS51"/>
  <c r="IT51" s="1"/>
  <c r="AH52" i="82" s="1"/>
  <c r="JN51" i="77"/>
  <c r="JO51"/>
  <c r="JP51" s="1"/>
  <c r="AJ52" i="82" s="1"/>
  <c r="KJ51" i="77"/>
  <c r="KK51"/>
  <c r="KL51" s="1"/>
  <c r="AL52" i="82" s="1"/>
  <c r="LJ51" i="77"/>
  <c r="LK51"/>
  <c r="LL51" s="1"/>
  <c r="AM52" i="82" s="1"/>
  <c r="MF51" i="77"/>
  <c r="MG51"/>
  <c r="MH51" s="1"/>
  <c r="AO52" i="82" s="1"/>
  <c r="NB51" i="77"/>
  <c r="NC51"/>
  <c r="ND51" s="1"/>
  <c r="AQ52" i="82" s="1"/>
  <c r="NX51" i="77"/>
  <c r="NY51"/>
  <c r="NZ51" s="1"/>
  <c r="AS52" i="82" s="1"/>
  <c r="AM52" i="77"/>
  <c r="AN52"/>
  <c r="AO52" s="1"/>
  <c r="Q53" i="82" s="1"/>
  <c r="BI52" i="77"/>
  <c r="BJ52"/>
  <c r="BK52" s="1"/>
  <c r="S53" i="82" s="1"/>
  <c r="CE52" i="77"/>
  <c r="CF52"/>
  <c r="CG52" s="1"/>
  <c r="U53" i="82" s="1"/>
  <c r="DL53" i="77"/>
  <c r="DM53"/>
  <c r="DN53" s="1"/>
  <c r="W54" i="82" s="1"/>
  <c r="EH53" i="77"/>
  <c r="EI53"/>
  <c r="EJ53" s="1"/>
  <c r="Y54" i="82" s="1"/>
  <c r="FD53" i="77"/>
  <c r="FE53"/>
  <c r="FF53" s="1"/>
  <c r="AA54" i="82" s="1"/>
  <c r="FZ53" i="77"/>
  <c r="GA53"/>
  <c r="GB53" s="1"/>
  <c r="AC54" i="82" s="1"/>
  <c r="GZ53" i="77"/>
  <c r="KQ53"/>
  <c r="HA53"/>
  <c r="HB53" s="1"/>
  <c r="AD54" i="82" s="1"/>
  <c r="HV53" i="77"/>
  <c r="HW53"/>
  <c r="HX53" s="1"/>
  <c r="AF54" i="82" s="1"/>
  <c r="IR53" i="77"/>
  <c r="IS53"/>
  <c r="IT53" s="1"/>
  <c r="AH54" i="82" s="1"/>
  <c r="JN53" i="77"/>
  <c r="JO53"/>
  <c r="JP53" s="1"/>
  <c r="AJ54" i="82" s="1"/>
  <c r="KJ53" i="77"/>
  <c r="KK53"/>
  <c r="KL53" s="1"/>
  <c r="AL54" i="82" s="1"/>
  <c r="LJ53" i="77"/>
  <c r="LK53"/>
  <c r="LL53" s="1"/>
  <c r="AM54" i="82" s="1"/>
  <c r="MF53" i="77"/>
  <c r="MG53"/>
  <c r="MH53" s="1"/>
  <c r="AO54" i="82" s="1"/>
  <c r="NB53" i="77"/>
  <c r="NC53"/>
  <c r="ND53" s="1"/>
  <c r="AQ54" i="82" s="1"/>
  <c r="NX53" i="77"/>
  <c r="NY53"/>
  <c r="NZ53" s="1"/>
  <c r="AS54" i="82" s="1"/>
  <c r="AM54" i="77"/>
  <c r="AN54"/>
  <c r="AO54" s="1"/>
  <c r="Q55" i="82" s="1"/>
  <c r="BI54" i="77"/>
  <c r="BJ54"/>
  <c r="BK54" s="1"/>
  <c r="S55" i="82" s="1"/>
  <c r="CE54" i="77"/>
  <c r="CF54"/>
  <c r="CG54" s="1"/>
  <c r="U55" i="82" s="1"/>
  <c r="HC54" i="77"/>
  <c r="KJ54"/>
  <c r="KK54"/>
  <c r="KL54" s="1"/>
  <c r="AL55" i="82" s="1"/>
  <c r="LJ54" i="77"/>
  <c r="LK54"/>
  <c r="LL54" s="1"/>
  <c r="AM55" i="82" s="1"/>
  <c r="AM55" i="77"/>
  <c r="AN55"/>
  <c r="AO55" s="1"/>
  <c r="Q56" i="82" s="1"/>
  <c r="IR55" i="77"/>
  <c r="IS55"/>
  <c r="IT55" s="1"/>
  <c r="AH56" i="82" s="1"/>
  <c r="DL56" i="77"/>
  <c r="DM56"/>
  <c r="DN56" s="1"/>
  <c r="W57" i="82" s="1"/>
  <c r="MF56" i="77"/>
  <c r="MG56"/>
  <c r="MH56" s="1"/>
  <c r="AO57" i="82" s="1"/>
  <c r="BI57" i="77"/>
  <c r="BJ57"/>
  <c r="BK57" s="1"/>
  <c r="S58" i="82" s="1"/>
  <c r="FD57" i="77"/>
  <c r="FE57"/>
  <c r="FF57" s="1"/>
  <c r="AA58" i="82" s="1"/>
  <c r="NX57" i="77"/>
  <c r="NY57"/>
  <c r="NZ57" s="1"/>
  <c r="AS58" i="82" s="1"/>
  <c r="AM58" i="77"/>
  <c r="AN58"/>
  <c r="AO58" s="1"/>
  <c r="Q59" i="82" s="1"/>
  <c r="FO58" i="77"/>
  <c r="FP58"/>
  <c r="FQ58" s="1"/>
  <c r="AB59" i="82" s="1"/>
  <c r="LU58" i="77"/>
  <c r="LV58"/>
  <c r="LW58" s="1"/>
  <c r="AN59" i="82" s="1"/>
  <c r="NM58" i="77"/>
  <c r="NN58"/>
  <c r="NO58" s="1"/>
  <c r="AR59" i="82" s="1"/>
  <c r="CQ59" i="77"/>
  <c r="AB59"/>
  <c r="AC59"/>
  <c r="AD59" s="1"/>
  <c r="P60" i="82" s="1"/>
  <c r="BT59" i="77"/>
  <c r="BU59"/>
  <c r="BV59" s="1"/>
  <c r="T60" i="82" s="1"/>
  <c r="GL60" i="77"/>
  <c r="DA60"/>
  <c r="DB60"/>
  <c r="DC60" s="1"/>
  <c r="V61" i="82" s="1"/>
  <c r="ES60" i="77"/>
  <c r="ET60"/>
  <c r="EU60" s="1"/>
  <c r="Z61" i="82" s="1"/>
  <c r="MQ60" i="77"/>
  <c r="MR60"/>
  <c r="MS60" s="1"/>
  <c r="AP61" i="82" s="1"/>
  <c r="PT60" i="77"/>
  <c r="PU60"/>
  <c r="PV60" s="1"/>
  <c r="AX61"/>
  <c r="AY61"/>
  <c r="AZ61" s="1"/>
  <c r="R62" i="82" s="1"/>
  <c r="DW62" i="77"/>
  <c r="DX62"/>
  <c r="DY62" s="1"/>
  <c r="X63" i="82" s="1"/>
  <c r="FO62" i="77"/>
  <c r="FP62"/>
  <c r="FQ62" s="1"/>
  <c r="AB63" i="82" s="1"/>
  <c r="FP63" i="77"/>
  <c r="FQ63" s="1"/>
  <c r="AB64" i="82" s="1"/>
  <c r="FO63" i="77"/>
  <c r="GZ63"/>
  <c r="KV63"/>
  <c r="KQ63"/>
  <c r="HA63"/>
  <c r="HB63" s="1"/>
  <c r="AD64" i="82" s="1"/>
  <c r="NB63" i="77"/>
  <c r="NC63"/>
  <c r="ND63" s="1"/>
  <c r="AQ64" i="82" s="1"/>
  <c r="DD64" i="77"/>
  <c r="HV64"/>
  <c r="HW64"/>
  <c r="HX64" s="1"/>
  <c r="AF65" i="82" s="1"/>
  <c r="AE65" i="77"/>
  <c r="LV66"/>
  <c r="LW66" s="1"/>
  <c r="AN67" i="82" s="1"/>
  <c r="LU66" i="77"/>
  <c r="NN66"/>
  <c r="NO66" s="1"/>
  <c r="AR67" i="82" s="1"/>
  <c r="NM66" i="77"/>
  <c r="GG37"/>
  <c r="GL37"/>
  <c r="CQ38"/>
  <c r="KQ38"/>
  <c r="CL41"/>
  <c r="GG41"/>
  <c r="GL41"/>
  <c r="KV41"/>
  <c r="CL46"/>
  <c r="GG46"/>
  <c r="KQ46"/>
  <c r="KV48"/>
  <c r="KQ50"/>
  <c r="CL51"/>
  <c r="KV52"/>
  <c r="GG62"/>
  <c r="KV42"/>
  <c r="KV46"/>
  <c r="KQ56"/>
  <c r="KV60"/>
  <c r="GL63"/>
  <c r="ET37"/>
  <c r="EU37" s="1"/>
  <c r="Z38" i="82" s="1"/>
  <c r="HL37" i="77"/>
  <c r="HM37" s="1"/>
  <c r="AE38" i="82" s="1"/>
  <c r="JD37" i="77"/>
  <c r="JE37" s="1"/>
  <c r="AI38" i="82" s="1"/>
  <c r="LV37" i="77"/>
  <c r="LW37" s="1"/>
  <c r="AN38" i="82" s="1"/>
  <c r="NN37" i="77"/>
  <c r="NO37" s="1"/>
  <c r="AR38" i="82" s="1"/>
  <c r="PU37" i="77"/>
  <c r="PV37" s="1"/>
  <c r="AY38"/>
  <c r="AZ38" s="1"/>
  <c r="R39" i="82" s="1"/>
  <c r="DX39" i="77"/>
  <c r="DY39" s="1"/>
  <c r="X40" i="82" s="1"/>
  <c r="FP39" i="77"/>
  <c r="FQ39" s="1"/>
  <c r="AB40" i="82" s="1"/>
  <c r="GG39" i="77"/>
  <c r="IH39"/>
  <c r="II39" s="1"/>
  <c r="AG40" i="82" s="1"/>
  <c r="JZ39" i="77"/>
  <c r="KA39" s="1"/>
  <c r="AK40" i="82" s="1"/>
  <c r="KQ39" i="77"/>
  <c r="MR39"/>
  <c r="MS39" s="1"/>
  <c r="AP40" i="82" s="1"/>
  <c r="OJ39" i="77"/>
  <c r="OK39" s="1"/>
  <c r="AT40" i="82" s="1"/>
  <c r="AC40" i="77"/>
  <c r="AD40" s="1"/>
  <c r="P41" i="82" s="1"/>
  <c r="BU40" i="77"/>
  <c r="BV40" s="1"/>
  <c r="T41" i="82" s="1"/>
  <c r="CL40" i="77"/>
  <c r="CQ40"/>
  <c r="GG40"/>
  <c r="KQ40"/>
  <c r="DB41"/>
  <c r="DC41" s="1"/>
  <c r="V42" i="82" s="1"/>
  <c r="ET41" i="77"/>
  <c r="EU41" s="1"/>
  <c r="Z42" i="82" s="1"/>
  <c r="HL41" i="77"/>
  <c r="HM41" s="1"/>
  <c r="AE42" i="82" s="1"/>
  <c r="JD41" i="77"/>
  <c r="JE41" s="1"/>
  <c r="AI42" i="82" s="1"/>
  <c r="LV41" i="77"/>
  <c r="LW41" s="1"/>
  <c r="AN42" i="82" s="1"/>
  <c r="NN41" i="77"/>
  <c r="NO41" s="1"/>
  <c r="AR42" i="82" s="1"/>
  <c r="PU41" i="77"/>
  <c r="PV41" s="1"/>
  <c r="AY42"/>
  <c r="AZ42" s="1"/>
  <c r="R43" i="82" s="1"/>
  <c r="DB43" i="77"/>
  <c r="DC43" s="1"/>
  <c r="V44" i="82" s="1"/>
  <c r="ET43" i="77"/>
  <c r="EU43" s="1"/>
  <c r="Z44" i="82" s="1"/>
  <c r="HL43" i="77"/>
  <c r="HM43" s="1"/>
  <c r="AE44" i="82" s="1"/>
  <c r="JD43" i="77"/>
  <c r="JE43" s="1"/>
  <c r="AI44" i="82" s="1"/>
  <c r="LV43" i="77"/>
  <c r="LW43" s="1"/>
  <c r="AN44" i="82" s="1"/>
  <c r="NN43" i="77"/>
  <c r="NO43" s="1"/>
  <c r="AR44" i="82" s="1"/>
  <c r="AC44" i="77"/>
  <c r="AD44" s="1"/>
  <c r="P45" i="82" s="1"/>
  <c r="BU44" i="77"/>
  <c r="BV44" s="1"/>
  <c r="T45" i="82" s="1"/>
  <c r="CL44" i="77"/>
  <c r="CQ44"/>
  <c r="GG44"/>
  <c r="KQ44"/>
  <c r="CL45"/>
  <c r="DX45"/>
  <c r="DY45" s="1"/>
  <c r="X46" i="82" s="1"/>
  <c r="FP45" i="77"/>
  <c r="FQ45" s="1"/>
  <c r="AB46" i="82" s="1"/>
  <c r="GG45" i="77"/>
  <c r="IH45"/>
  <c r="II45" s="1"/>
  <c r="AG46" i="82" s="1"/>
  <c r="JZ45" i="77"/>
  <c r="KA45" s="1"/>
  <c r="AK46" i="82" s="1"/>
  <c r="KQ45" i="77"/>
  <c r="MR45"/>
  <c r="MS45" s="1"/>
  <c r="AP46" i="82" s="1"/>
  <c r="PU45" i="77"/>
  <c r="PV45" s="1"/>
  <c r="AY46"/>
  <c r="AZ46" s="1"/>
  <c r="R47" i="82" s="1"/>
  <c r="CL57" i="77"/>
  <c r="GG57"/>
  <c r="GG60"/>
  <c r="KQ64"/>
  <c r="CL66"/>
  <c r="GL38"/>
  <c r="DA38"/>
  <c r="CQ39"/>
  <c r="AB39"/>
  <c r="GL42"/>
  <c r="DA42"/>
  <c r="AX47"/>
  <c r="AY47"/>
  <c r="AZ47" s="1"/>
  <c r="R48" i="82" s="1"/>
  <c r="GL48" i="77"/>
  <c r="DA48"/>
  <c r="DB48"/>
  <c r="DC48" s="1"/>
  <c r="V49" i="82" s="1"/>
  <c r="ES48" i="77"/>
  <c r="ET48"/>
  <c r="EU48" s="1"/>
  <c r="Z49" i="82" s="1"/>
  <c r="HK48" i="77"/>
  <c r="HL48"/>
  <c r="HM48" s="1"/>
  <c r="AE49" i="82" s="1"/>
  <c r="JC48" i="77"/>
  <c r="JD48"/>
  <c r="JE48" s="1"/>
  <c r="AI49" i="82" s="1"/>
  <c r="LU48" i="77"/>
  <c r="LV48"/>
  <c r="LW48" s="1"/>
  <c r="AN49" i="82" s="1"/>
  <c r="NM48" i="77"/>
  <c r="NN48"/>
  <c r="NO48" s="1"/>
  <c r="AR49" i="82" s="1"/>
  <c r="PT48" i="77"/>
  <c r="PU48"/>
  <c r="PV48" s="1"/>
  <c r="CQ49"/>
  <c r="AB49"/>
  <c r="AC49"/>
  <c r="AD49" s="1"/>
  <c r="P50" i="82" s="1"/>
  <c r="BT49" i="77"/>
  <c r="BU49"/>
  <c r="BV49" s="1"/>
  <c r="T50" i="82" s="1"/>
  <c r="GL50" i="77"/>
  <c r="DA50"/>
  <c r="DB50"/>
  <c r="DC50" s="1"/>
  <c r="V51" i="82" s="1"/>
  <c r="ES50" i="77"/>
  <c r="ET50"/>
  <c r="EU50" s="1"/>
  <c r="Z51" i="82" s="1"/>
  <c r="IG50" i="77"/>
  <c r="IH50"/>
  <c r="II50" s="1"/>
  <c r="AG51" i="82" s="1"/>
  <c r="JY50" i="77"/>
  <c r="JZ50"/>
  <c r="KA50" s="1"/>
  <c r="AK51" i="82" s="1"/>
  <c r="LU50" i="77"/>
  <c r="LV50"/>
  <c r="LW50" s="1"/>
  <c r="AN51" i="82" s="1"/>
  <c r="AX51" i="77"/>
  <c r="AY51"/>
  <c r="AZ51" s="1"/>
  <c r="R52" i="82" s="1"/>
  <c r="DW52" i="77"/>
  <c r="DX52"/>
  <c r="DY52" s="1"/>
  <c r="X53" i="82" s="1"/>
  <c r="FO52" i="77"/>
  <c r="FP52"/>
  <c r="FQ52" s="1"/>
  <c r="AB53" i="82" s="1"/>
  <c r="HK52" i="77"/>
  <c r="HL52"/>
  <c r="HM52" s="1"/>
  <c r="AE53" i="82" s="1"/>
  <c r="JC52" i="77"/>
  <c r="JD52"/>
  <c r="JE52" s="1"/>
  <c r="AI53" i="82" s="1"/>
  <c r="LU52" i="77"/>
  <c r="LV52"/>
  <c r="LW52" s="1"/>
  <c r="AN53" i="82" s="1"/>
  <c r="AX53" i="77"/>
  <c r="AY53"/>
  <c r="AZ53" s="1"/>
  <c r="R54" i="82" s="1"/>
  <c r="BT53" i="77"/>
  <c r="BU53"/>
  <c r="BV53" s="1"/>
  <c r="T54" i="82" s="1"/>
  <c r="GL54" i="77"/>
  <c r="DA54"/>
  <c r="DB54"/>
  <c r="DC54" s="1"/>
  <c r="V55" i="82" s="1"/>
  <c r="ES54" i="77"/>
  <c r="ET54"/>
  <c r="EU54" s="1"/>
  <c r="Z55" i="82" s="1"/>
  <c r="EH55" i="77"/>
  <c r="EI55"/>
  <c r="EJ55" s="1"/>
  <c r="Y56" i="82" s="1"/>
  <c r="NB55" i="77"/>
  <c r="NC55"/>
  <c r="ND55" s="1"/>
  <c r="AQ56" i="82" s="1"/>
  <c r="DD56" i="77"/>
  <c r="JN57"/>
  <c r="JO57"/>
  <c r="JP57" s="1"/>
  <c r="AJ58" i="82" s="1"/>
  <c r="PT58" i="77"/>
  <c r="PU58"/>
  <c r="PV58" s="1"/>
  <c r="FO60"/>
  <c r="FP60"/>
  <c r="FQ60" s="1"/>
  <c r="AB61" i="82" s="1"/>
  <c r="LU60" i="77"/>
  <c r="LV60"/>
  <c r="LW60" s="1"/>
  <c r="AN61" i="82" s="1"/>
  <c r="NM60" i="77"/>
  <c r="NN60"/>
  <c r="NO60" s="1"/>
  <c r="AR61" i="82" s="1"/>
  <c r="CQ61" i="77"/>
  <c r="AB61"/>
  <c r="AC61"/>
  <c r="AD61" s="1"/>
  <c r="P62" i="82" s="1"/>
  <c r="CQ55" i="77"/>
  <c r="AB55"/>
  <c r="CL55"/>
  <c r="FZ55"/>
  <c r="GA55"/>
  <c r="GB55" s="1"/>
  <c r="AC56" i="82" s="1"/>
  <c r="GZ55" i="77"/>
  <c r="KV55"/>
  <c r="KQ55"/>
  <c r="HA55"/>
  <c r="HB55" s="1"/>
  <c r="AD56" i="82" s="1"/>
  <c r="DL57" i="77"/>
  <c r="DM57"/>
  <c r="DN57" s="1"/>
  <c r="W58" i="82" s="1"/>
  <c r="JY58" i="77"/>
  <c r="JZ58"/>
  <c r="KA58" s="1"/>
  <c r="AK59" i="82" s="1"/>
  <c r="DD59" i="77"/>
  <c r="HK60"/>
  <c r="HL60"/>
  <c r="HM60" s="1"/>
  <c r="AE61" i="82" s="1"/>
  <c r="IG62" i="77"/>
  <c r="IH62"/>
  <c r="II62" s="1"/>
  <c r="AG63" i="82" s="1"/>
  <c r="NB54" i="77"/>
  <c r="NC54"/>
  <c r="ND54" s="1"/>
  <c r="AQ55" i="82" s="1"/>
  <c r="CE55" i="77"/>
  <c r="CF55"/>
  <c r="CG55" s="1"/>
  <c r="U56" i="82" s="1"/>
  <c r="KJ55" i="77"/>
  <c r="KK55"/>
  <c r="KL55" s="1"/>
  <c r="AL56" i="82" s="1"/>
  <c r="LJ55" i="77"/>
  <c r="LK55"/>
  <c r="LL55" s="1"/>
  <c r="AM56" i="82" s="1"/>
  <c r="BI56" i="77"/>
  <c r="BJ56"/>
  <c r="BK56" s="1"/>
  <c r="S57" i="82" s="1"/>
  <c r="FD56" i="77"/>
  <c r="FE56"/>
  <c r="FF56" s="1"/>
  <c r="AA57" i="82" s="1"/>
  <c r="NX56" i="77"/>
  <c r="NY56"/>
  <c r="NZ56" s="1"/>
  <c r="AS57" i="82" s="1"/>
  <c r="HV57" i="77"/>
  <c r="HW57"/>
  <c r="HX57" s="1"/>
  <c r="AF58" i="82" s="1"/>
  <c r="CE58" i="77"/>
  <c r="CF58"/>
  <c r="CG58" s="1"/>
  <c r="U59" i="82" s="1"/>
  <c r="HK58" i="77"/>
  <c r="HL58"/>
  <c r="HM58" s="1"/>
  <c r="AE59" i="82" s="1"/>
  <c r="JC58" i="77"/>
  <c r="JD58"/>
  <c r="JE58" s="1"/>
  <c r="AI59" i="82" s="1"/>
  <c r="AE60" i="77"/>
  <c r="IG60"/>
  <c r="IH60"/>
  <c r="II60" s="1"/>
  <c r="AG61" i="82" s="1"/>
  <c r="JY60" i="77"/>
  <c r="JZ60"/>
  <c r="KA60" s="1"/>
  <c r="AK61" i="82" s="1"/>
  <c r="HK62" i="77"/>
  <c r="HL62"/>
  <c r="HM62" s="1"/>
  <c r="AE63" i="82" s="1"/>
  <c r="IR62" i="77"/>
  <c r="IS62"/>
  <c r="IT62" s="1"/>
  <c r="AH63" i="82" s="1"/>
  <c r="PU63" i="77"/>
  <c r="PV63" s="1"/>
  <c r="PT63"/>
  <c r="GL64"/>
  <c r="DA64"/>
  <c r="GG64"/>
  <c r="HC64"/>
  <c r="JC64"/>
  <c r="JD64"/>
  <c r="JE64" s="1"/>
  <c r="AI65" i="82" s="1"/>
  <c r="CF65" i="77"/>
  <c r="CG65" s="1"/>
  <c r="U66" i="82" s="1"/>
  <c r="CE65" i="77"/>
  <c r="FP66"/>
  <c r="FQ66" s="1"/>
  <c r="AB67" i="82" s="1"/>
  <c r="FO66" i="77"/>
  <c r="GG66"/>
  <c r="IH66"/>
  <c r="II66" s="1"/>
  <c r="AG67" i="82" s="1"/>
  <c r="IG66" i="77"/>
  <c r="JZ66"/>
  <c r="KA66" s="1"/>
  <c r="AK67" i="82" s="1"/>
  <c r="JY66" i="77"/>
  <c r="CL37"/>
  <c r="KQ37"/>
  <c r="KV37"/>
  <c r="CL38"/>
  <c r="KQ41"/>
  <c r="CL42"/>
  <c r="CQ42"/>
  <c r="GG42"/>
  <c r="KQ42"/>
  <c r="CL43"/>
  <c r="GG43"/>
  <c r="GL43"/>
  <c r="KQ43"/>
  <c r="KV43"/>
  <c r="CQ46"/>
  <c r="CL47"/>
  <c r="GG52"/>
  <c r="CL53"/>
  <c r="KQ57"/>
  <c r="GG58"/>
  <c r="CL59"/>
  <c r="KV38"/>
  <c r="DB37"/>
  <c r="DC37" s="1"/>
  <c r="V38" i="82" s="1"/>
  <c r="AE37" i="77"/>
  <c r="AY37"/>
  <c r="AZ37" s="1"/>
  <c r="R38" i="82" s="1"/>
  <c r="DB38" i="77"/>
  <c r="DC38" s="1"/>
  <c r="V39" i="82" s="1"/>
  <c r="ET38" i="77"/>
  <c r="EU38" s="1"/>
  <c r="Z39" i="82" s="1"/>
  <c r="HA38" i="77"/>
  <c r="HB38" s="1"/>
  <c r="AD39" i="82" s="1"/>
  <c r="HL38" i="77"/>
  <c r="HM38" s="1"/>
  <c r="AE39" i="82" s="1"/>
  <c r="JD38" i="77"/>
  <c r="JE38" s="1"/>
  <c r="AI39" i="82" s="1"/>
  <c r="LV38" i="77"/>
  <c r="LW38" s="1"/>
  <c r="AN39" i="82" s="1"/>
  <c r="NN38" i="77"/>
  <c r="NO38" s="1"/>
  <c r="AR39" i="82" s="1"/>
  <c r="PU38" i="77"/>
  <c r="PV38" s="1"/>
  <c r="AC39"/>
  <c r="AD39" s="1"/>
  <c r="P40" i="82" s="1"/>
  <c r="BU39" i="77"/>
  <c r="BV39" s="1"/>
  <c r="T40" i="82" s="1"/>
  <c r="DD40" i="77"/>
  <c r="DX40"/>
  <c r="DY40" s="1"/>
  <c r="X41" i="82" s="1"/>
  <c r="FP40" i="77"/>
  <c r="FQ40" s="1"/>
  <c r="AB41" i="82" s="1"/>
  <c r="KV40" i="77"/>
  <c r="IH40"/>
  <c r="II40" s="1"/>
  <c r="AG41" i="82" s="1"/>
  <c r="JZ40" i="77"/>
  <c r="KA40" s="1"/>
  <c r="AK41" i="82" s="1"/>
  <c r="MR40" i="77"/>
  <c r="MS40" s="1"/>
  <c r="AP41" i="82" s="1"/>
  <c r="OJ40" i="77"/>
  <c r="OK40" s="1"/>
  <c r="AT41" i="82" s="1"/>
  <c r="AE41" i="77"/>
  <c r="AY41"/>
  <c r="AZ41" s="1"/>
  <c r="R42" i="82" s="1"/>
  <c r="DB42" i="77"/>
  <c r="DC42" s="1"/>
  <c r="V43" i="82" s="1"/>
  <c r="ET42" i="77"/>
  <c r="EU42" s="1"/>
  <c r="Z43" i="82" s="1"/>
  <c r="HA42" i="77"/>
  <c r="HB42" s="1"/>
  <c r="AD43" i="82" s="1"/>
  <c r="HL42" i="77"/>
  <c r="HM42" s="1"/>
  <c r="AE43" i="82" s="1"/>
  <c r="JD42" i="77"/>
  <c r="JE42" s="1"/>
  <c r="AI43" i="82" s="1"/>
  <c r="LV42" i="77"/>
  <c r="LW42" s="1"/>
  <c r="AN43" i="82" s="1"/>
  <c r="NN42" i="77"/>
  <c r="NO42" s="1"/>
  <c r="AR43" i="82" s="1"/>
  <c r="AE43" i="77"/>
  <c r="AY43"/>
  <c r="AZ43" s="1"/>
  <c r="R44" i="82" s="1"/>
  <c r="DD44" i="77"/>
  <c r="DX44"/>
  <c r="DY44" s="1"/>
  <c r="X45" i="82" s="1"/>
  <c r="FP44" i="77"/>
  <c r="FQ44" s="1"/>
  <c r="AB45" i="82" s="1"/>
  <c r="KV44" i="77"/>
  <c r="IH44"/>
  <c r="II44" s="1"/>
  <c r="AG45" i="82" s="1"/>
  <c r="JZ44" i="77"/>
  <c r="KA44" s="1"/>
  <c r="AK45" i="82" s="1"/>
  <c r="MR44" i="77"/>
  <c r="MS44" s="1"/>
  <c r="AP45" i="82" s="1"/>
  <c r="PU44" i="77"/>
  <c r="PV44" s="1"/>
  <c r="AC45"/>
  <c r="AD45" s="1"/>
  <c r="P46" i="82" s="1"/>
  <c r="BU45" i="77"/>
  <c r="BV45" s="1"/>
  <c r="T46" i="82" s="1"/>
  <c r="DB46" i="77"/>
  <c r="DC46" s="1"/>
  <c r="V47" i="82" s="1"/>
  <c r="ET46" i="77"/>
  <c r="EU46" s="1"/>
  <c r="Z47" i="82" s="1"/>
  <c r="HA46" i="77"/>
  <c r="HB46" s="1"/>
  <c r="AD47" i="82" s="1"/>
  <c r="HL46" i="77"/>
  <c r="HM46" s="1"/>
  <c r="AE47" i="82" s="1"/>
  <c r="JD46" i="77"/>
  <c r="JE46" s="1"/>
  <c r="AI47" i="82" s="1"/>
  <c r="LV46" i="77"/>
  <c r="LW46" s="1"/>
  <c r="AN47" i="82" s="1"/>
  <c r="NN46" i="77"/>
  <c r="NO46" s="1"/>
  <c r="AR47" i="82" s="1"/>
  <c r="GL47" i="77"/>
  <c r="KV47"/>
  <c r="CQ48"/>
  <c r="GL49"/>
  <c r="KV49"/>
  <c r="CQ50"/>
  <c r="GL51"/>
  <c r="KV51"/>
  <c r="CQ52"/>
  <c r="GL53"/>
  <c r="KV53"/>
  <c r="CQ54"/>
  <c r="IH54"/>
  <c r="II54" s="1"/>
  <c r="AG55" i="82" s="1"/>
  <c r="FO55" i="77"/>
  <c r="PT55"/>
  <c r="CL56"/>
  <c r="GG56"/>
  <c r="JD56"/>
  <c r="JE56" s="1"/>
  <c r="AI57" i="82" s="1"/>
  <c r="AE57" i="77"/>
  <c r="DA57"/>
  <c r="GL57"/>
  <c r="LU57"/>
  <c r="KV58"/>
  <c r="KQ58"/>
  <c r="JZ62"/>
  <c r="KA62" s="1"/>
  <c r="AK63" i="82" s="1"/>
  <c r="AC63" i="77"/>
  <c r="AD63" s="1"/>
  <c r="P64" i="82" s="1"/>
  <c r="IG63" i="77"/>
  <c r="LV64"/>
  <c r="LW64" s="1"/>
  <c r="AN65" i="82" s="1"/>
  <c r="DL59" i="77"/>
  <c r="DM59"/>
  <c r="DN59" s="1"/>
  <c r="W60" i="82" s="1"/>
  <c r="EH59" i="77"/>
  <c r="EI59"/>
  <c r="EJ59" s="1"/>
  <c r="Y60" i="82" s="1"/>
  <c r="FD59" i="77"/>
  <c r="FE59"/>
  <c r="FF59" s="1"/>
  <c r="AA60" i="82" s="1"/>
  <c r="FZ59" i="77"/>
  <c r="GA59"/>
  <c r="GB59" s="1"/>
  <c r="AC60" i="82" s="1"/>
  <c r="GZ59" i="77"/>
  <c r="KQ59"/>
  <c r="HA59"/>
  <c r="HB59" s="1"/>
  <c r="AD60" i="82" s="1"/>
  <c r="HV59" i="77"/>
  <c r="HW59"/>
  <c r="HX59" s="1"/>
  <c r="AF60" i="82" s="1"/>
  <c r="IR59" i="77"/>
  <c r="IS59"/>
  <c r="IT59" s="1"/>
  <c r="AH60" i="82" s="1"/>
  <c r="JN59" i="77"/>
  <c r="JO59"/>
  <c r="JP59" s="1"/>
  <c r="AJ60" i="82" s="1"/>
  <c r="KJ59" i="77"/>
  <c r="KK59"/>
  <c r="KL59" s="1"/>
  <c r="AL60" i="82" s="1"/>
  <c r="LJ59" i="77"/>
  <c r="LK59"/>
  <c r="LL59" s="1"/>
  <c r="AM60" i="82" s="1"/>
  <c r="MF59" i="77"/>
  <c r="MG59"/>
  <c r="MH59" s="1"/>
  <c r="AO60" i="82" s="1"/>
  <c r="NB59" i="77"/>
  <c r="NC59"/>
  <c r="ND59" s="1"/>
  <c r="AQ60" i="82" s="1"/>
  <c r="NX59" i="77"/>
  <c r="NY59"/>
  <c r="NZ59" s="1"/>
  <c r="AS60" i="82" s="1"/>
  <c r="AM60" i="77"/>
  <c r="AN60"/>
  <c r="AO60" s="1"/>
  <c r="Q61" i="82" s="1"/>
  <c r="BI60" i="77"/>
  <c r="BJ60"/>
  <c r="BK60" s="1"/>
  <c r="S61" i="82" s="1"/>
  <c r="CE60" i="77"/>
  <c r="CF60"/>
  <c r="CG60" s="1"/>
  <c r="U61" i="82" s="1"/>
  <c r="DL61" i="77"/>
  <c r="DM61"/>
  <c r="DN61" s="1"/>
  <c r="W62" i="82" s="1"/>
  <c r="EH61" i="77"/>
  <c r="EI61"/>
  <c r="EJ61" s="1"/>
  <c r="Y62" i="82" s="1"/>
  <c r="FD61" i="77"/>
  <c r="FE61"/>
  <c r="FF61" s="1"/>
  <c r="AA62" i="82" s="1"/>
  <c r="FZ61" i="77"/>
  <c r="GA61"/>
  <c r="GB61" s="1"/>
  <c r="AC62" i="82" s="1"/>
  <c r="GZ61" i="77"/>
  <c r="KQ61"/>
  <c r="HA61"/>
  <c r="HB61" s="1"/>
  <c r="AD62" i="82" s="1"/>
  <c r="HV61" i="77"/>
  <c r="HW61"/>
  <c r="HX61" s="1"/>
  <c r="AF62" i="82" s="1"/>
  <c r="IR61" i="77"/>
  <c r="IS61"/>
  <c r="IT61" s="1"/>
  <c r="AH62" i="82" s="1"/>
  <c r="JN61" i="77"/>
  <c r="JO61"/>
  <c r="JP61" s="1"/>
  <c r="AJ62" i="82" s="1"/>
  <c r="KJ61" i="77"/>
  <c r="KK61"/>
  <c r="KL61" s="1"/>
  <c r="AL62" i="82" s="1"/>
  <c r="LJ61" i="77"/>
  <c r="LK61"/>
  <c r="LL61" s="1"/>
  <c r="AM62" i="82" s="1"/>
  <c r="MF61" i="77"/>
  <c r="MG61"/>
  <c r="MH61" s="1"/>
  <c r="AO62" i="82" s="1"/>
  <c r="NB61" i="77"/>
  <c r="NC61"/>
  <c r="ND61" s="1"/>
  <c r="AQ62" i="82" s="1"/>
  <c r="NX61" i="77"/>
  <c r="NY61"/>
  <c r="NZ61" s="1"/>
  <c r="AS62" i="82" s="1"/>
  <c r="AM62" i="77"/>
  <c r="AN62"/>
  <c r="AO62" s="1"/>
  <c r="Q63" i="82" s="1"/>
  <c r="BI62" i="77"/>
  <c r="BJ62"/>
  <c r="BK62" s="1"/>
  <c r="S63" i="82" s="1"/>
  <c r="CE62" i="77"/>
  <c r="CF62"/>
  <c r="CG62" s="1"/>
  <c r="U63" i="82" s="1"/>
  <c r="KJ62" i="77"/>
  <c r="KK62"/>
  <c r="KL62" s="1"/>
  <c r="AL63" i="82" s="1"/>
  <c r="LJ62" i="77"/>
  <c r="LK62"/>
  <c r="LL62" s="1"/>
  <c r="AM63" i="82" s="1"/>
  <c r="AM63" i="77"/>
  <c r="AN63"/>
  <c r="AO63" s="1"/>
  <c r="Q64" i="82" s="1"/>
  <c r="IR63" i="77"/>
  <c r="IS63"/>
  <c r="IT63" s="1"/>
  <c r="AH64" i="82" s="1"/>
  <c r="DL64" i="77"/>
  <c r="DM64"/>
  <c r="DN64" s="1"/>
  <c r="W65" i="82" s="1"/>
  <c r="MF64" i="77"/>
  <c r="MG64"/>
  <c r="MH64" s="1"/>
  <c r="AO65" i="82" s="1"/>
  <c r="HL66" i="77"/>
  <c r="HM66" s="1"/>
  <c r="AE67" i="82" s="1"/>
  <c r="HK66" i="77"/>
  <c r="JD66"/>
  <c r="JE66" s="1"/>
  <c r="AI67" i="82" s="1"/>
  <c r="JC66" i="77"/>
  <c r="KV54"/>
  <c r="KV56"/>
  <c r="KQ66"/>
  <c r="CQ57"/>
  <c r="AB57"/>
  <c r="GL58"/>
  <c r="DA58"/>
  <c r="NB62"/>
  <c r="NC62"/>
  <c r="ND62" s="1"/>
  <c r="AQ63" i="82" s="1"/>
  <c r="CE63" i="77"/>
  <c r="CF63"/>
  <c r="CG63" s="1"/>
  <c r="U64" i="82" s="1"/>
  <c r="KJ63" i="77"/>
  <c r="KK63"/>
  <c r="KL63" s="1"/>
  <c r="AL64" i="82" s="1"/>
  <c r="LJ63" i="77"/>
  <c r="LK63"/>
  <c r="LL63" s="1"/>
  <c r="AM64" i="82" s="1"/>
  <c r="BI64" i="77"/>
  <c r="BJ64"/>
  <c r="BK64" s="1"/>
  <c r="S65" i="82" s="1"/>
  <c r="FD64" i="77"/>
  <c r="FE64"/>
  <c r="FF64" s="1"/>
  <c r="AA65" i="82" s="1"/>
  <c r="NX64" i="77"/>
  <c r="NY64"/>
  <c r="NZ64" s="1"/>
  <c r="AS65" i="82" s="1"/>
  <c r="AC66" i="77"/>
  <c r="AD66" s="1"/>
  <c r="P67" i="82" s="1"/>
  <c r="CQ66" i="77"/>
  <c r="MR66"/>
  <c r="MS66" s="1"/>
  <c r="AP67" i="82" s="1"/>
  <c r="MQ66" i="77"/>
  <c r="PU66"/>
  <c r="PV66" s="1"/>
  <c r="PT66"/>
  <c r="KQ54"/>
  <c r="GG55"/>
  <c r="GL59"/>
  <c r="KV59"/>
  <c r="CQ60"/>
  <c r="GL61"/>
  <c r="KV61"/>
  <c r="CQ62"/>
  <c r="CL64"/>
  <c r="KV62"/>
  <c r="KV64"/>
  <c r="CL65"/>
  <c r="CQ65"/>
  <c r="AB65"/>
  <c r="KQ62"/>
  <c r="GG63"/>
  <c r="GG65"/>
  <c r="KQ65"/>
  <c r="DD4" i="78"/>
  <c r="ES10"/>
  <c r="ET10"/>
  <c r="EU10" s="1"/>
  <c r="Z11" i="83" s="1"/>
  <c r="HC4" i="78"/>
  <c r="AE5"/>
  <c r="JC6"/>
  <c r="JD6"/>
  <c r="JE6" s="1"/>
  <c r="AI7" i="83" s="1"/>
  <c r="DW8" i="78"/>
  <c r="DX8"/>
  <c r="DY8" s="1"/>
  <c r="X9" i="83" s="1"/>
  <c r="JY8" i="78"/>
  <c r="JZ8"/>
  <c r="KA8" s="1"/>
  <c r="AK9" i="83" s="1"/>
  <c r="LJ8" i="78"/>
  <c r="LK8"/>
  <c r="LL8" s="1"/>
  <c r="AM9" i="83" s="1"/>
  <c r="AM9" i="78"/>
  <c r="AN9"/>
  <c r="AO9" s="1"/>
  <c r="Q10" i="83" s="1"/>
  <c r="JC10" i="78"/>
  <c r="JD10"/>
  <c r="JE10" s="1"/>
  <c r="AI11" i="83" s="1"/>
  <c r="HW11" i="78"/>
  <c r="HX11" s="1"/>
  <c r="AF12" i="83" s="1"/>
  <c r="HV11" i="78"/>
  <c r="KQ13"/>
  <c r="HA13"/>
  <c r="HB13" s="1"/>
  <c r="AD14" i="83" s="1"/>
  <c r="KV13" i="78"/>
  <c r="GZ13"/>
  <c r="AE4"/>
  <c r="AE6"/>
  <c r="GL6"/>
  <c r="DA6"/>
  <c r="DB6"/>
  <c r="DC6" s="1"/>
  <c r="V7" i="83" s="1"/>
  <c r="AE7" i="78"/>
  <c r="GL10"/>
  <c r="DA10"/>
  <c r="DB10"/>
  <c r="DC10" s="1"/>
  <c r="V11" i="83" s="1"/>
  <c r="CF16" i="78"/>
  <c r="CG16" s="1"/>
  <c r="U17" i="83" s="1"/>
  <c r="CE16" i="78"/>
  <c r="GG6"/>
  <c r="GG10"/>
  <c r="ES6"/>
  <c r="ET6"/>
  <c r="EU6" s="1"/>
  <c r="Z7" i="83" s="1"/>
  <c r="EI13" i="78"/>
  <c r="EJ13" s="1"/>
  <c r="Y14" i="83" s="1"/>
  <c r="EH13" i="78"/>
  <c r="HK6"/>
  <c r="HL6"/>
  <c r="HM6" s="1"/>
  <c r="AE7" i="83" s="1"/>
  <c r="MF6" i="78"/>
  <c r="MG6"/>
  <c r="MH6" s="1"/>
  <c r="AO7" i="83" s="1"/>
  <c r="BI7" i="78"/>
  <c r="BJ7"/>
  <c r="BK7" s="1"/>
  <c r="S8" i="83" s="1"/>
  <c r="FO8" i="78"/>
  <c r="FP8"/>
  <c r="FQ8" s="1"/>
  <c r="AB9" i="83" s="1"/>
  <c r="IG8" i="78"/>
  <c r="IH8"/>
  <c r="II8" s="1"/>
  <c r="AG9" i="83" s="1"/>
  <c r="NB8" i="78"/>
  <c r="NC8"/>
  <c r="ND8" s="1"/>
  <c r="AQ9" i="83" s="1"/>
  <c r="CE9" i="78"/>
  <c r="CF9"/>
  <c r="CG9" s="1"/>
  <c r="U10" i="83" s="1"/>
  <c r="HK10" i="78"/>
  <c r="HL10"/>
  <c r="HM10" s="1"/>
  <c r="AE11" i="83" s="1"/>
  <c r="MF10" i="78"/>
  <c r="MG10"/>
  <c r="MH10" s="1"/>
  <c r="AO11" i="83" s="1"/>
  <c r="BU12" i="78"/>
  <c r="BV12" s="1"/>
  <c r="T13" i="83" s="1"/>
  <c r="BT12" i="78"/>
  <c r="KQ6"/>
  <c r="KQ10"/>
  <c r="CQ4"/>
  <c r="AB4"/>
  <c r="CQ5"/>
  <c r="AB5"/>
  <c r="CQ6"/>
  <c r="AB6"/>
  <c r="DW7"/>
  <c r="DX7"/>
  <c r="DY7" s="1"/>
  <c r="X8" i="83" s="1"/>
  <c r="FO7" i="78"/>
  <c r="FP7"/>
  <c r="FQ7" s="1"/>
  <c r="AB8" i="83" s="1"/>
  <c r="IG7" i="78"/>
  <c r="IH7"/>
  <c r="II7" s="1"/>
  <c r="AG8" i="83" s="1"/>
  <c r="JY7" i="78"/>
  <c r="JZ7"/>
  <c r="KA7" s="1"/>
  <c r="AK8" i="83" s="1"/>
  <c r="LJ7" i="78"/>
  <c r="LK7"/>
  <c r="LL7" s="1"/>
  <c r="AM8" i="83" s="1"/>
  <c r="NB7" i="78"/>
  <c r="NC7"/>
  <c r="ND7" s="1"/>
  <c r="AQ8" i="83" s="1"/>
  <c r="AM8" i="78"/>
  <c r="AN8"/>
  <c r="AO8" s="1"/>
  <c r="Q9" i="83" s="1"/>
  <c r="CE8" i="78"/>
  <c r="CF8"/>
  <c r="CG8" s="1"/>
  <c r="U9" i="83" s="1"/>
  <c r="GL9" i="78"/>
  <c r="DA9"/>
  <c r="DB9"/>
  <c r="DC9" s="1"/>
  <c r="V10" i="83" s="1"/>
  <c r="ES9" i="78"/>
  <c r="ET9"/>
  <c r="EU9" s="1"/>
  <c r="Z10" i="83" s="1"/>
  <c r="HK9" i="78"/>
  <c r="HL9"/>
  <c r="HM9" s="1"/>
  <c r="AE10" i="83" s="1"/>
  <c r="JC9" i="78"/>
  <c r="JD9"/>
  <c r="JE9" s="1"/>
  <c r="AI10" i="83" s="1"/>
  <c r="MF9" i="78"/>
  <c r="MG9"/>
  <c r="MH9" s="1"/>
  <c r="AO10" i="83" s="1"/>
  <c r="AE10" i="78"/>
  <c r="BI10"/>
  <c r="BJ10"/>
  <c r="BK10" s="1"/>
  <c r="S11" i="83" s="1"/>
  <c r="JO11" i="78"/>
  <c r="JP11" s="1"/>
  <c r="AJ12" i="83" s="1"/>
  <c r="JN11" i="78"/>
  <c r="GA13"/>
  <c r="GB13" s="1"/>
  <c r="AC14" i="83" s="1"/>
  <c r="FZ13" i="78"/>
  <c r="IS13"/>
  <c r="IT13" s="1"/>
  <c r="AH14" i="83" s="1"/>
  <c r="IR13" i="78"/>
  <c r="AE14"/>
  <c r="HC15"/>
  <c r="FO16"/>
  <c r="FP16"/>
  <c r="FQ16" s="1"/>
  <c r="AB17" i="83" s="1"/>
  <c r="GG16" i="78"/>
  <c r="CL4"/>
  <c r="CL5"/>
  <c r="DD5"/>
  <c r="HC5"/>
  <c r="CL6"/>
  <c r="CQ7"/>
  <c r="GG9"/>
  <c r="KQ9"/>
  <c r="DW6"/>
  <c r="DX6"/>
  <c r="DY6" s="1"/>
  <c r="X7" i="83" s="1"/>
  <c r="FO6" i="78"/>
  <c r="FP6"/>
  <c r="FQ6" s="1"/>
  <c r="AB7" i="83" s="1"/>
  <c r="IG6" i="78"/>
  <c r="IH6"/>
  <c r="II6" s="1"/>
  <c r="AG7" i="83" s="1"/>
  <c r="JY6" i="78"/>
  <c r="JZ6"/>
  <c r="KA6" s="1"/>
  <c r="AK7" i="83" s="1"/>
  <c r="LJ6" i="78"/>
  <c r="LK6"/>
  <c r="LL6" s="1"/>
  <c r="AM7" i="83" s="1"/>
  <c r="NB6" i="78"/>
  <c r="NC6"/>
  <c r="ND6" s="1"/>
  <c r="AQ7" i="83" s="1"/>
  <c r="AM7" i="78"/>
  <c r="AN7"/>
  <c r="AO7" s="1"/>
  <c r="Q8" i="83" s="1"/>
  <c r="CE7" i="78"/>
  <c r="CF7"/>
  <c r="CG7" s="1"/>
  <c r="U8" i="83" s="1"/>
  <c r="GL8" i="78"/>
  <c r="DA8"/>
  <c r="DB8"/>
  <c r="DC8" s="1"/>
  <c r="V9" i="83" s="1"/>
  <c r="ES8" i="78"/>
  <c r="ET8"/>
  <c r="EU8" s="1"/>
  <c r="Z9" i="83" s="1"/>
  <c r="HK8" i="78"/>
  <c r="HL8"/>
  <c r="HM8" s="1"/>
  <c r="AE9" i="83" s="1"/>
  <c r="JC8" i="78"/>
  <c r="JD8"/>
  <c r="JE8" s="1"/>
  <c r="AI9" i="83" s="1"/>
  <c r="MF8" i="78"/>
  <c r="MG8"/>
  <c r="MH8" s="1"/>
  <c r="AO9" i="83" s="1"/>
  <c r="AE9" i="78"/>
  <c r="BI9"/>
  <c r="BJ9"/>
  <c r="BK9" s="1"/>
  <c r="S10" i="83" s="1"/>
  <c r="DW10" i="78"/>
  <c r="DX10"/>
  <c r="DY10" s="1"/>
  <c r="X11" i="83" s="1"/>
  <c r="FO10" i="78"/>
  <c r="FP10"/>
  <c r="FQ10" s="1"/>
  <c r="AB11" i="83" s="1"/>
  <c r="IG10" i="78"/>
  <c r="IH10"/>
  <c r="II10" s="1"/>
  <c r="AG11" i="83" s="1"/>
  <c r="JY10" i="78"/>
  <c r="JZ10"/>
  <c r="KA10" s="1"/>
  <c r="AK11" i="83" s="1"/>
  <c r="LJ10" i="78"/>
  <c r="LK10"/>
  <c r="LL10" s="1"/>
  <c r="AM11" i="83" s="1"/>
  <c r="DM11" i="78"/>
  <c r="DN11" s="1"/>
  <c r="W12" i="83" s="1"/>
  <c r="GL11" i="78"/>
  <c r="DL11"/>
  <c r="AE13"/>
  <c r="DD13"/>
  <c r="AN16"/>
  <c r="AO16" s="1"/>
  <c r="Q17" i="83" s="1"/>
  <c r="CQ16" i="78"/>
  <c r="AM16"/>
  <c r="IG16"/>
  <c r="IH16"/>
  <c r="II16" s="1"/>
  <c r="AG17" i="83" s="1"/>
  <c r="JY16" i="78"/>
  <c r="JZ16"/>
  <c r="KA16" s="1"/>
  <c r="AK17" i="83" s="1"/>
  <c r="AE18" i="78"/>
  <c r="DM4"/>
  <c r="DN4" s="1"/>
  <c r="W5" i="83" s="1"/>
  <c r="DX4" i="78"/>
  <c r="DY4" s="1"/>
  <c r="X5" i="83" s="1"/>
  <c r="EI4" i="78"/>
  <c r="EJ4" s="1"/>
  <c r="Y5" i="83" s="1"/>
  <c r="ET4" i="78"/>
  <c r="EU4" s="1"/>
  <c r="Z5" i="83" s="1"/>
  <c r="FE4" i="78"/>
  <c r="FF4" s="1"/>
  <c r="AA5" i="83" s="1"/>
  <c r="FP4" i="78"/>
  <c r="FQ4" s="1"/>
  <c r="AB5" i="83" s="1"/>
  <c r="GA4" i="78"/>
  <c r="GB4" s="1"/>
  <c r="AC5" i="83" s="1"/>
  <c r="HL4" i="78"/>
  <c r="HM4" s="1"/>
  <c r="AE5" i="83" s="1"/>
  <c r="HW4" i="78"/>
  <c r="HX4" s="1"/>
  <c r="AF5" i="83" s="1"/>
  <c r="IH4" i="78"/>
  <c r="II4" s="1"/>
  <c r="AG5" i="83" s="1"/>
  <c r="GG8" i="78"/>
  <c r="KQ8"/>
  <c r="GL4"/>
  <c r="DA4"/>
  <c r="GZ4"/>
  <c r="KV4"/>
  <c r="GL5"/>
  <c r="DA5"/>
  <c r="GZ5"/>
  <c r="KV5"/>
  <c r="GL7"/>
  <c r="DA7"/>
  <c r="DB7"/>
  <c r="DC7" s="1"/>
  <c r="V8" i="83" s="1"/>
  <c r="ES7" i="78"/>
  <c r="ET7"/>
  <c r="EU7" s="1"/>
  <c r="Z8" i="83" s="1"/>
  <c r="HK7" i="78"/>
  <c r="HL7"/>
  <c r="HM7" s="1"/>
  <c r="AE8" i="83" s="1"/>
  <c r="JC7" i="78"/>
  <c r="JD7"/>
  <c r="JE7" s="1"/>
  <c r="AI8" i="83" s="1"/>
  <c r="MF7" i="78"/>
  <c r="MG7"/>
  <c r="MH7" s="1"/>
  <c r="AO8" i="83" s="1"/>
  <c r="BI8" i="78"/>
  <c r="BJ8"/>
  <c r="BK8" s="1"/>
  <c r="S9" i="83" s="1"/>
  <c r="DW9" i="78"/>
  <c r="DX9"/>
  <c r="DY9" s="1"/>
  <c r="X10" i="83" s="1"/>
  <c r="FO9" i="78"/>
  <c r="FP9"/>
  <c r="FQ9" s="1"/>
  <c r="AB10" i="83" s="1"/>
  <c r="IG9" i="78"/>
  <c r="IH9"/>
  <c r="II9" s="1"/>
  <c r="AG10" i="83" s="1"/>
  <c r="JY9" i="78"/>
  <c r="JZ9"/>
  <c r="KA9" s="1"/>
  <c r="AK10" i="83" s="1"/>
  <c r="LJ9" i="78"/>
  <c r="LK9"/>
  <c r="LL9" s="1"/>
  <c r="AM10" i="83" s="1"/>
  <c r="NB9" i="78"/>
  <c r="NC9"/>
  <c r="ND9" s="1"/>
  <c r="AQ10" i="83" s="1"/>
  <c r="AM10" i="78"/>
  <c r="AN10"/>
  <c r="AO10" s="1"/>
  <c r="Q11" i="83" s="1"/>
  <c r="CE10" i="78"/>
  <c r="CF10"/>
  <c r="CG10" s="1"/>
  <c r="U11" i="83" s="1"/>
  <c r="FE11" i="78"/>
  <c r="FF11" s="1"/>
  <c r="AA12" i="83" s="1"/>
  <c r="FD11" i="78"/>
  <c r="MR11"/>
  <c r="MS11" s="1"/>
  <c r="AP12" i="83" s="1"/>
  <c r="MQ11" i="78"/>
  <c r="AC12"/>
  <c r="AD12" s="1"/>
  <c r="P13" i="83" s="1"/>
  <c r="AB12" i="78"/>
  <c r="CQ12"/>
  <c r="CL12"/>
  <c r="DD12"/>
  <c r="BJ16"/>
  <c r="BK16" s="1"/>
  <c r="S17" i="83" s="1"/>
  <c r="BI16" i="78"/>
  <c r="LJ16"/>
  <c r="LK16"/>
  <c r="LL16" s="1"/>
  <c r="AM17" i="83" s="1"/>
  <c r="NB16" i="78"/>
  <c r="NC16"/>
  <c r="ND16" s="1"/>
  <c r="AQ17" i="83" s="1"/>
  <c r="BI17" i="78"/>
  <c r="BJ17"/>
  <c r="BK17" s="1"/>
  <c r="S18" i="83" s="1"/>
  <c r="GG4" i="78"/>
  <c r="KQ4"/>
  <c r="GG5"/>
  <c r="KQ5"/>
  <c r="GG7"/>
  <c r="KQ7"/>
  <c r="CQ9"/>
  <c r="KQ11"/>
  <c r="HA11"/>
  <c r="HB11" s="1"/>
  <c r="AD12" i="83" s="1"/>
  <c r="HL15" i="78"/>
  <c r="HM15" s="1"/>
  <c r="AE16" i="83" s="1"/>
  <c r="HK15" i="78"/>
  <c r="IH15"/>
  <c r="II15" s="1"/>
  <c r="AG16" i="83" s="1"/>
  <c r="IG15" i="78"/>
  <c r="JD15"/>
  <c r="JE15" s="1"/>
  <c r="AI16" i="83" s="1"/>
  <c r="JC15" i="78"/>
  <c r="JZ15"/>
  <c r="KA15" s="1"/>
  <c r="AK16" i="83" s="1"/>
  <c r="JY15" i="78"/>
  <c r="LK15"/>
  <c r="LL15" s="1"/>
  <c r="AM16" i="83" s="1"/>
  <c r="LJ15" i="78"/>
  <c r="MG15"/>
  <c r="MH15" s="1"/>
  <c r="AO16" i="83" s="1"/>
  <c r="MF15" i="78"/>
  <c r="NC15"/>
  <c r="ND15" s="1"/>
  <c r="AQ16" i="83" s="1"/>
  <c r="NB15" i="78"/>
  <c r="KV16"/>
  <c r="HK16"/>
  <c r="HL16"/>
  <c r="HM16" s="1"/>
  <c r="AE17" i="83" s="1"/>
  <c r="JC16" i="78"/>
  <c r="JD16"/>
  <c r="JE16" s="1"/>
  <c r="AI17" i="83" s="1"/>
  <c r="MF16" i="78"/>
  <c r="MG16"/>
  <c r="MH16" s="1"/>
  <c r="AO17" i="83" s="1"/>
  <c r="AM17" i="78"/>
  <c r="AN17"/>
  <c r="AO17" s="1"/>
  <c r="Q18" i="83" s="1"/>
  <c r="CQ17" i="78"/>
  <c r="CE17"/>
  <c r="CF17"/>
  <c r="CG17" s="1"/>
  <c r="U18" i="83" s="1"/>
  <c r="DL20" i="78"/>
  <c r="DM20"/>
  <c r="DN20" s="1"/>
  <c r="W21" i="83" s="1"/>
  <c r="ES21" i="78"/>
  <c r="ET21"/>
  <c r="EU21" s="1"/>
  <c r="Z22" i="83" s="1"/>
  <c r="CL7" i="78"/>
  <c r="CL8"/>
  <c r="CL9"/>
  <c r="CL10"/>
  <c r="KQ15"/>
  <c r="KQ16"/>
  <c r="CL17"/>
  <c r="KQ12"/>
  <c r="HA12"/>
  <c r="HB12" s="1"/>
  <c r="AD13" i="83" s="1"/>
  <c r="HC17" i="78"/>
  <c r="GL18"/>
  <c r="DA18"/>
  <c r="DB18"/>
  <c r="DC18" s="1"/>
  <c r="V19" i="83" s="1"/>
  <c r="ES18" i="78"/>
  <c r="ET18"/>
  <c r="EU18" s="1"/>
  <c r="Z19" i="83" s="1"/>
  <c r="KV18" i="78"/>
  <c r="HK18"/>
  <c r="HL18"/>
  <c r="HM18" s="1"/>
  <c r="AE19" i="83" s="1"/>
  <c r="JC18" i="78"/>
  <c r="JD18"/>
  <c r="JE18" s="1"/>
  <c r="AI19" i="83" s="1"/>
  <c r="MF18" i="78"/>
  <c r="MG18"/>
  <c r="MH18" s="1"/>
  <c r="AO19" i="83" s="1"/>
  <c r="AM19" i="78"/>
  <c r="AN19"/>
  <c r="AO19" s="1"/>
  <c r="Q20" i="83" s="1"/>
  <c r="CQ19" i="78"/>
  <c r="CE19"/>
  <c r="CF19"/>
  <c r="CG19" s="1"/>
  <c r="U20" i="83" s="1"/>
  <c r="JY19" i="78"/>
  <c r="JZ19"/>
  <c r="KA19" s="1"/>
  <c r="AK20" i="83" s="1"/>
  <c r="FD20" i="78"/>
  <c r="FE20"/>
  <c r="FF20" s="1"/>
  <c r="AA21" i="83" s="1"/>
  <c r="KV6" i="78"/>
  <c r="KV7"/>
  <c r="KV8"/>
  <c r="KV9"/>
  <c r="KV10"/>
  <c r="CL13"/>
  <c r="CQ13"/>
  <c r="GG13"/>
  <c r="GL13"/>
  <c r="KV15"/>
  <c r="GG18"/>
  <c r="KQ18"/>
  <c r="CL19"/>
  <c r="GG21"/>
  <c r="AE15"/>
  <c r="DW18"/>
  <c r="DX18"/>
  <c r="DY18" s="1"/>
  <c r="X19" i="83" s="1"/>
  <c r="FO18" i="78"/>
  <c r="FP18"/>
  <c r="FQ18" s="1"/>
  <c r="AB19" i="83" s="1"/>
  <c r="IG18" i="78"/>
  <c r="IH18"/>
  <c r="II18" s="1"/>
  <c r="AG19" i="83" s="1"/>
  <c r="JY18" i="78"/>
  <c r="JZ18"/>
  <c r="KA18" s="1"/>
  <c r="AK19" i="83" s="1"/>
  <c r="LJ18" i="78"/>
  <c r="LK18"/>
  <c r="LL18" s="1"/>
  <c r="AM19" i="83" s="1"/>
  <c r="NB18" i="78"/>
  <c r="NC18"/>
  <c r="ND18" s="1"/>
  <c r="AQ19" i="83" s="1"/>
  <c r="BI19" i="78"/>
  <c r="BJ19"/>
  <c r="BK19" s="1"/>
  <c r="S20" i="83" s="1"/>
  <c r="LU24" i="78"/>
  <c r="LV24"/>
  <c r="LW24" s="1"/>
  <c r="AN25" i="83" s="1"/>
  <c r="AE25" i="78"/>
  <c r="AB7"/>
  <c r="AB8"/>
  <c r="AB9"/>
  <c r="AB10"/>
  <c r="CL11"/>
  <c r="CQ11"/>
  <c r="GG11"/>
  <c r="EH11"/>
  <c r="FZ11"/>
  <c r="GZ11"/>
  <c r="IR11"/>
  <c r="KJ11"/>
  <c r="KV11"/>
  <c r="LU11"/>
  <c r="AX12"/>
  <c r="DL13"/>
  <c r="FD13"/>
  <c r="HV13"/>
  <c r="JN13"/>
  <c r="HC16"/>
  <c r="GL17"/>
  <c r="DA17"/>
  <c r="DB17"/>
  <c r="DC17" s="1"/>
  <c r="V18" i="83" s="1"/>
  <c r="DW17" i="78"/>
  <c r="DX17"/>
  <c r="DY17" s="1"/>
  <c r="X18" i="83" s="1"/>
  <c r="ES17" i="78"/>
  <c r="ET17"/>
  <c r="EU17" s="1"/>
  <c r="Z18" i="83" s="1"/>
  <c r="FO17" i="78"/>
  <c r="FP17"/>
  <c r="FQ17" s="1"/>
  <c r="AB18" i="83" s="1"/>
  <c r="KV17" i="78"/>
  <c r="HK17"/>
  <c r="HL17"/>
  <c r="HM17" s="1"/>
  <c r="AE18" i="83" s="1"/>
  <c r="IG17" i="78"/>
  <c r="IH17"/>
  <c r="II17" s="1"/>
  <c r="AG18" i="83" s="1"/>
  <c r="JC17" i="78"/>
  <c r="JD17"/>
  <c r="JE17" s="1"/>
  <c r="AI18" i="83" s="1"/>
  <c r="JY17" i="78"/>
  <c r="JZ17"/>
  <c r="KA17" s="1"/>
  <c r="AK18" i="83" s="1"/>
  <c r="LJ17" i="78"/>
  <c r="LK17"/>
  <c r="LL17" s="1"/>
  <c r="AM18" i="83" s="1"/>
  <c r="MF17" i="78"/>
  <c r="MG17"/>
  <c r="MH17" s="1"/>
  <c r="AO18" i="83" s="1"/>
  <c r="NB17" i="78"/>
  <c r="NC17"/>
  <c r="ND17" s="1"/>
  <c r="AQ18" i="83" s="1"/>
  <c r="AM18" i="78"/>
  <c r="AN18"/>
  <c r="AO18" s="1"/>
  <c r="Q19" i="83" s="1"/>
  <c r="BI18" i="78"/>
  <c r="BJ18"/>
  <c r="BK18" s="1"/>
  <c r="S19" i="83" s="1"/>
  <c r="CE18" i="78"/>
  <c r="CF18"/>
  <c r="CG18" s="1"/>
  <c r="U19" i="83" s="1"/>
  <c r="GL19" i="78"/>
  <c r="DA19"/>
  <c r="DB19"/>
  <c r="DC19" s="1"/>
  <c r="V20" i="83" s="1"/>
  <c r="DW19" i="78"/>
  <c r="DX19"/>
  <c r="DY19" s="1"/>
  <c r="X20" i="83" s="1"/>
  <c r="ES19" i="78"/>
  <c r="ET19"/>
  <c r="EU19" s="1"/>
  <c r="Z20" i="83" s="1"/>
  <c r="FO19" i="78"/>
  <c r="FP19"/>
  <c r="FQ19" s="1"/>
  <c r="AB20" i="83" s="1"/>
  <c r="HK19" i="78"/>
  <c r="HL19"/>
  <c r="HM19" s="1"/>
  <c r="AE20" i="83" s="1"/>
  <c r="IG19" i="78"/>
  <c r="IH19"/>
  <c r="II19" s="1"/>
  <c r="AG20" i="83" s="1"/>
  <c r="NB19" i="78"/>
  <c r="NC19"/>
  <c r="ND19" s="1"/>
  <c r="AQ20" i="83" s="1"/>
  <c r="DD20" i="78"/>
  <c r="HV20"/>
  <c r="HW20"/>
  <c r="HX20" s="1"/>
  <c r="AF21" i="83" s="1"/>
  <c r="JN20" i="78"/>
  <c r="JO20"/>
  <c r="JP20" s="1"/>
  <c r="AJ21" i="83" s="1"/>
  <c r="DD23" i="78"/>
  <c r="GZ24"/>
  <c r="KV24"/>
  <c r="KQ24"/>
  <c r="HA24"/>
  <c r="HB24" s="1"/>
  <c r="AD25" i="83" s="1"/>
  <c r="HK26" i="78"/>
  <c r="HL26"/>
  <c r="HM26" s="1"/>
  <c r="AE27" i="83" s="1"/>
  <c r="MF26" i="78"/>
  <c r="MG26"/>
  <c r="MH26" s="1"/>
  <c r="AO27" i="83" s="1"/>
  <c r="AE27" i="78"/>
  <c r="FO28"/>
  <c r="FP28"/>
  <c r="FQ28" s="1"/>
  <c r="AB29" i="83" s="1"/>
  <c r="IG28" i="78"/>
  <c r="IH28"/>
  <c r="II28" s="1"/>
  <c r="AG29" i="83" s="1"/>
  <c r="NB28" i="78"/>
  <c r="NC28"/>
  <c r="ND28" s="1"/>
  <c r="AQ29" i="83" s="1"/>
  <c r="GG17" i="78"/>
  <c r="KQ17"/>
  <c r="GG19"/>
  <c r="KQ26"/>
  <c r="JC19"/>
  <c r="JD19"/>
  <c r="JE19" s="1"/>
  <c r="AI20" i="83" s="1"/>
  <c r="LJ19" i="78"/>
  <c r="LK19"/>
  <c r="LL19" s="1"/>
  <c r="AM20" i="83" s="1"/>
  <c r="HK21" i="78"/>
  <c r="HL21"/>
  <c r="HM21" s="1"/>
  <c r="AE22" i="83" s="1"/>
  <c r="CL14" i="78"/>
  <c r="CL15"/>
  <c r="CL16"/>
  <c r="CQ18"/>
  <c r="GL16"/>
  <c r="DB16"/>
  <c r="DC16" s="1"/>
  <c r="V17" i="83" s="1"/>
  <c r="BI20" i="78"/>
  <c r="BJ20"/>
  <c r="BK20" s="1"/>
  <c r="S21" i="83" s="1"/>
  <c r="MQ20" i="78"/>
  <c r="MR20"/>
  <c r="MS20" s="1"/>
  <c r="AP21" i="83" s="1"/>
  <c r="AX21" i="78"/>
  <c r="AY21"/>
  <c r="AZ21" s="1"/>
  <c r="R22" i="83" s="1"/>
  <c r="GL21" i="78"/>
  <c r="DA21"/>
  <c r="DB21"/>
  <c r="DC21" s="1"/>
  <c r="V22" i="83" s="1"/>
  <c r="ES26" i="78"/>
  <c r="ET26"/>
  <c r="EU26" s="1"/>
  <c r="Z27" i="83" s="1"/>
  <c r="HA14" i="78"/>
  <c r="HB14" s="1"/>
  <c r="AD15" i="83" s="1"/>
  <c r="CL21" i="78"/>
  <c r="GL20"/>
  <c r="DA20"/>
  <c r="JD21"/>
  <c r="JE21" s="1"/>
  <c r="AI22" i="83" s="1"/>
  <c r="JC21" i="78"/>
  <c r="JZ21"/>
  <c r="KA21" s="1"/>
  <c r="AK22" i="83" s="1"/>
  <c r="JY21" i="78"/>
  <c r="LK21"/>
  <c r="LL21" s="1"/>
  <c r="AM22" i="83" s="1"/>
  <c r="LJ21" i="78"/>
  <c r="MG21"/>
  <c r="MH21" s="1"/>
  <c r="AO22" i="83" s="1"/>
  <c r="MF21" i="78"/>
  <c r="NC21"/>
  <c r="ND21" s="1"/>
  <c r="AQ22" i="83" s="1"/>
  <c r="NB21" i="78"/>
  <c r="AN22"/>
  <c r="AO22" s="1"/>
  <c r="Q23" i="83" s="1"/>
  <c r="AM22" i="78"/>
  <c r="BJ22"/>
  <c r="BK22" s="1"/>
  <c r="S23" i="83" s="1"/>
  <c r="BI22" i="78"/>
  <c r="CF22"/>
  <c r="CG22" s="1"/>
  <c r="U23" i="83" s="1"/>
  <c r="CE22" i="78"/>
  <c r="CL24"/>
  <c r="AM24"/>
  <c r="AN24"/>
  <c r="AO24" s="1"/>
  <c r="Q25" i="83" s="1"/>
  <c r="CE24" i="78"/>
  <c r="CF24"/>
  <c r="CG24" s="1"/>
  <c r="U25" i="83" s="1"/>
  <c r="FZ24" i="78"/>
  <c r="GA24"/>
  <c r="GB24" s="1"/>
  <c r="AC25" i="83" s="1"/>
  <c r="GL25" i="78"/>
  <c r="GG25"/>
  <c r="DA25"/>
  <c r="DB25"/>
  <c r="DC25" s="1"/>
  <c r="V26" i="83" s="1"/>
  <c r="HC25" i="78"/>
  <c r="BI27"/>
  <c r="BJ27"/>
  <c r="BK27" s="1"/>
  <c r="S28" i="83" s="1"/>
  <c r="AM29" i="78"/>
  <c r="AN29"/>
  <c r="AO29" s="1"/>
  <c r="Q30" i="83" s="1"/>
  <c r="CL20" i="78"/>
  <c r="CQ20"/>
  <c r="GG20"/>
  <c r="KQ20"/>
  <c r="KV21"/>
  <c r="KQ21"/>
  <c r="HC23"/>
  <c r="LJ23"/>
  <c r="LK23"/>
  <c r="LL23" s="1"/>
  <c r="AM24" i="83" s="1"/>
  <c r="NB23" i="78"/>
  <c r="NC23"/>
  <c r="ND23" s="1"/>
  <c r="AQ24" i="83" s="1"/>
  <c r="EH24" i="78"/>
  <c r="EI24"/>
  <c r="EJ24" s="1"/>
  <c r="Y25" i="83" s="1"/>
  <c r="KJ24" i="78"/>
  <c r="KK24"/>
  <c r="KL24" s="1"/>
  <c r="AL25" i="83" s="1"/>
  <c r="AX25" i="78"/>
  <c r="AY25"/>
  <c r="AZ25" s="1"/>
  <c r="R26" i="83" s="1"/>
  <c r="GL26" i="78"/>
  <c r="DA26"/>
  <c r="DB26"/>
  <c r="DC26" s="1"/>
  <c r="V27" i="83" s="1"/>
  <c r="JC26" i="78"/>
  <c r="JD26"/>
  <c r="JE26" s="1"/>
  <c r="AI27" i="83" s="1"/>
  <c r="DW28" i="78"/>
  <c r="DX28"/>
  <c r="DY28" s="1"/>
  <c r="X29" i="83" s="1"/>
  <c r="JY28" i="78"/>
  <c r="JZ28"/>
  <c r="KA28" s="1"/>
  <c r="AK29" i="83" s="1"/>
  <c r="LJ28" i="78"/>
  <c r="LK28"/>
  <c r="LL28" s="1"/>
  <c r="AM29" i="83" s="1"/>
  <c r="KV19" i="78"/>
  <c r="KQ19"/>
  <c r="DX20"/>
  <c r="DY20" s="1"/>
  <c r="X21" i="83" s="1"/>
  <c r="FP20" i="78"/>
  <c r="FQ20" s="1"/>
  <c r="AB21" i="83" s="1"/>
  <c r="KV20" i="78"/>
  <c r="IH20"/>
  <c r="II20" s="1"/>
  <c r="AG21" i="83" s="1"/>
  <c r="JZ20" i="78"/>
  <c r="KA20" s="1"/>
  <c r="AK21" i="83" s="1"/>
  <c r="LK20" i="78"/>
  <c r="LL20" s="1"/>
  <c r="AM21" i="83" s="1"/>
  <c r="NC20" i="78"/>
  <c r="ND20" s="1"/>
  <c r="AQ21" i="83" s="1"/>
  <c r="BJ21" i="78"/>
  <c r="BK21" s="1"/>
  <c r="S22" i="83" s="1"/>
  <c r="CQ22" i="78"/>
  <c r="GG26"/>
  <c r="DB22"/>
  <c r="DC22" s="1"/>
  <c r="V23" i="83" s="1"/>
  <c r="GL22" i="78"/>
  <c r="DA22"/>
  <c r="DX22"/>
  <c r="DY22" s="1"/>
  <c r="X23" i="83" s="1"/>
  <c r="DW22" i="78"/>
  <c r="ET22"/>
  <c r="EU22" s="1"/>
  <c r="Z23" i="83" s="1"/>
  <c r="ES22" i="78"/>
  <c r="FP22"/>
  <c r="FQ22" s="1"/>
  <c r="AB23" i="83" s="1"/>
  <c r="FO22" i="78"/>
  <c r="HL22"/>
  <c r="HM22" s="1"/>
  <c r="AE23" i="83" s="1"/>
  <c r="HK22" i="78"/>
  <c r="IH22"/>
  <c r="II22" s="1"/>
  <c r="AG23" i="83" s="1"/>
  <c r="IG22" i="78"/>
  <c r="JD22"/>
  <c r="JE22" s="1"/>
  <c r="AI23" i="83" s="1"/>
  <c r="JC22" i="78"/>
  <c r="JZ22"/>
  <c r="KA22" s="1"/>
  <c r="AK23" i="83" s="1"/>
  <c r="JY22" i="78"/>
  <c r="LK22"/>
  <c r="LL22" s="1"/>
  <c r="AM23" i="83" s="1"/>
  <c r="LJ22" i="78"/>
  <c r="MG22"/>
  <c r="MH22" s="1"/>
  <c r="AO23" i="83" s="1"/>
  <c r="MF22" i="78"/>
  <c r="NC22"/>
  <c r="ND22" s="1"/>
  <c r="AQ23" i="83" s="1"/>
  <c r="NB22" i="78"/>
  <c r="AN23"/>
  <c r="AO23" s="1"/>
  <c r="Q24" i="83" s="1"/>
  <c r="AM23" i="78"/>
  <c r="AE24"/>
  <c r="IR24"/>
  <c r="IS24"/>
  <c r="IT24" s="1"/>
  <c r="AH25" i="83" s="1"/>
  <c r="HC28" i="78"/>
  <c r="CE29"/>
  <c r="CF29"/>
  <c r="CG29" s="1"/>
  <c r="U30" i="83" s="1"/>
  <c r="HA21" i="78"/>
  <c r="HB21" s="1"/>
  <c r="AD22" i="83" s="1"/>
  <c r="GG22" i="78"/>
  <c r="KV22"/>
  <c r="KQ22"/>
  <c r="CQ23"/>
  <c r="KV29"/>
  <c r="CQ25"/>
  <c r="AB25"/>
  <c r="DW26"/>
  <c r="DX26"/>
  <c r="DY26" s="1"/>
  <c r="X27" i="83" s="1"/>
  <c r="FO26" i="78"/>
  <c r="FP26"/>
  <c r="FQ26" s="1"/>
  <c r="AB27" i="83" s="1"/>
  <c r="HC26" i="78"/>
  <c r="IG26"/>
  <c r="IH26"/>
  <c r="II26" s="1"/>
  <c r="AG27" i="83" s="1"/>
  <c r="JY26" i="78"/>
  <c r="JZ26"/>
  <c r="KA26" s="1"/>
  <c r="AK27" i="83" s="1"/>
  <c r="LJ26" i="78"/>
  <c r="LK26"/>
  <c r="LL26" s="1"/>
  <c r="AM27" i="83" s="1"/>
  <c r="NB26" i="78"/>
  <c r="NC26"/>
  <c r="ND26" s="1"/>
  <c r="AQ27" i="83" s="1"/>
  <c r="AM27" i="78"/>
  <c r="AN27"/>
  <c r="AO27" s="1"/>
  <c r="Q28" i="83" s="1"/>
  <c r="CE27" i="78"/>
  <c r="CF27"/>
  <c r="CG27" s="1"/>
  <c r="U28" i="83" s="1"/>
  <c r="GL28" i="78"/>
  <c r="DA28"/>
  <c r="DB28"/>
  <c r="DC28" s="1"/>
  <c r="V29" i="83" s="1"/>
  <c r="ES28" i="78"/>
  <c r="ET28"/>
  <c r="EU28" s="1"/>
  <c r="Z29" i="83" s="1"/>
  <c r="HK28" i="78"/>
  <c r="HL28"/>
  <c r="HM28" s="1"/>
  <c r="AE29" i="83" s="1"/>
  <c r="JC28" i="78"/>
  <c r="JD28"/>
  <c r="JE28" s="1"/>
  <c r="AI29" i="83" s="1"/>
  <c r="MF28" i="78"/>
  <c r="MG28"/>
  <c r="MH28" s="1"/>
  <c r="AO29" i="83" s="1"/>
  <c r="AE29" i="78"/>
  <c r="BI29"/>
  <c r="BJ29"/>
  <c r="BK29" s="1"/>
  <c r="S30" i="83" s="1"/>
  <c r="BI23" i="78"/>
  <c r="CE23"/>
  <c r="DA23"/>
  <c r="DW23"/>
  <c r="ES23"/>
  <c r="FO23"/>
  <c r="GL23"/>
  <c r="HK23"/>
  <c r="IG23"/>
  <c r="JC23"/>
  <c r="JY23"/>
  <c r="LV23"/>
  <c r="LW23" s="1"/>
  <c r="AN24" i="83" s="1"/>
  <c r="AY24" i="78"/>
  <c r="AZ24" s="1"/>
  <c r="R25" i="83" s="1"/>
  <c r="DA24" i="78"/>
  <c r="ES24"/>
  <c r="HK24"/>
  <c r="JC24"/>
  <c r="MF24"/>
  <c r="BI25"/>
  <c r="DM25"/>
  <c r="DN25" s="1"/>
  <c r="W26" i="83" s="1"/>
  <c r="DX25" i="78"/>
  <c r="DY25" s="1"/>
  <c r="X26" i="83" s="1"/>
  <c r="EI25" i="78"/>
  <c r="EJ25" s="1"/>
  <c r="Y26" i="83" s="1"/>
  <c r="ET25" i="78"/>
  <c r="EU25" s="1"/>
  <c r="Z26" i="83" s="1"/>
  <c r="FE25" i="78"/>
  <c r="FF25" s="1"/>
  <c r="AA26" i="83" s="1"/>
  <c r="FP25" i="78"/>
  <c r="FQ25" s="1"/>
  <c r="AB26" i="83" s="1"/>
  <c r="GA25" i="78"/>
  <c r="GB25" s="1"/>
  <c r="AC26" i="83" s="1"/>
  <c r="HL25" i="78"/>
  <c r="HM25" s="1"/>
  <c r="AE26" i="83" s="1"/>
  <c r="HW25" i="78"/>
  <c r="HX25" s="1"/>
  <c r="AF26" i="83" s="1"/>
  <c r="IH25" i="78"/>
  <c r="II25" s="1"/>
  <c r="AG26" i="83" s="1"/>
  <c r="IS25" i="78"/>
  <c r="IT25" s="1"/>
  <c r="AH26" i="83" s="1"/>
  <c r="JD25" i="78"/>
  <c r="JE25" s="1"/>
  <c r="AI26" i="83" s="1"/>
  <c r="JO25" i="78"/>
  <c r="JP25" s="1"/>
  <c r="AJ26" i="83" s="1"/>
  <c r="JZ25" i="78"/>
  <c r="KA25" s="1"/>
  <c r="AK26" i="83" s="1"/>
  <c r="KK25" i="78"/>
  <c r="KL25" s="1"/>
  <c r="AL26" i="83" s="1"/>
  <c r="CL26" i="78"/>
  <c r="KV27"/>
  <c r="GG28"/>
  <c r="KQ28"/>
  <c r="KV25"/>
  <c r="GZ25"/>
  <c r="LJ25"/>
  <c r="LK25"/>
  <c r="LL25" s="1"/>
  <c r="AM26" i="83" s="1"/>
  <c r="NB25" i="78"/>
  <c r="NC25"/>
  <c r="ND25" s="1"/>
  <c r="AQ26" i="83" s="1"/>
  <c r="AM26" i="78"/>
  <c r="AN26"/>
  <c r="AO26" s="1"/>
  <c r="Q27" i="83" s="1"/>
  <c r="CE26" i="78"/>
  <c r="CF26"/>
  <c r="CG26" s="1"/>
  <c r="U27" i="83" s="1"/>
  <c r="GL27" i="78"/>
  <c r="DA27"/>
  <c r="DB27"/>
  <c r="DC27" s="1"/>
  <c r="V28" i="83" s="1"/>
  <c r="ES27" i="78"/>
  <c r="ET27"/>
  <c r="EU27" s="1"/>
  <c r="Z28" i="83" s="1"/>
  <c r="HK27" i="78"/>
  <c r="HL27"/>
  <c r="HM27" s="1"/>
  <c r="AE28" i="83" s="1"/>
  <c r="JC27" i="78"/>
  <c r="JD27"/>
  <c r="JE27" s="1"/>
  <c r="AI28" i="83" s="1"/>
  <c r="MF27" i="78"/>
  <c r="MG27"/>
  <c r="MH27" s="1"/>
  <c r="AO28" i="83" s="1"/>
  <c r="AE28" i="78"/>
  <c r="BI28"/>
  <c r="BJ28"/>
  <c r="BK28" s="1"/>
  <c r="S29" i="83" s="1"/>
  <c r="DW29" i="78"/>
  <c r="DX29"/>
  <c r="DY29" s="1"/>
  <c r="X30" i="83" s="1"/>
  <c r="FO29" i="78"/>
  <c r="FP29"/>
  <c r="FQ29" s="1"/>
  <c r="AB30" i="83" s="1"/>
  <c r="HC29" i="78"/>
  <c r="IG29"/>
  <c r="IH29"/>
  <c r="II29" s="1"/>
  <c r="AG30" i="83" s="1"/>
  <c r="JY29" i="78"/>
  <c r="JZ29"/>
  <c r="KA29" s="1"/>
  <c r="AK30" i="83" s="1"/>
  <c r="LJ29" i="78"/>
  <c r="LK29"/>
  <c r="LL29" s="1"/>
  <c r="AM30" i="83" s="1"/>
  <c r="NB29" i="78"/>
  <c r="NC29"/>
  <c r="ND29" s="1"/>
  <c r="AQ30" i="83" s="1"/>
  <c r="GG23" i="78"/>
  <c r="KQ23"/>
  <c r="GG24"/>
  <c r="GL24"/>
  <c r="KQ25"/>
  <c r="KV26"/>
  <c r="GG27"/>
  <c r="KQ27"/>
  <c r="CL29"/>
  <c r="CQ24"/>
  <c r="AB24"/>
  <c r="MF25"/>
  <c r="MG25"/>
  <c r="MH25" s="1"/>
  <c r="AO26" i="83" s="1"/>
  <c r="AE26" i="78"/>
  <c r="BI26"/>
  <c r="BJ26"/>
  <c r="BK26" s="1"/>
  <c r="S27" i="83" s="1"/>
  <c r="DW27" i="78"/>
  <c r="DX27"/>
  <c r="DY27" s="1"/>
  <c r="X28" i="83" s="1"/>
  <c r="FO27" i="78"/>
  <c r="FP27"/>
  <c r="FQ27" s="1"/>
  <c r="AB28" i="83" s="1"/>
  <c r="HC27" i="78"/>
  <c r="IG27"/>
  <c r="IH27"/>
  <c r="II27" s="1"/>
  <c r="AG28" i="83" s="1"/>
  <c r="JY27" i="78"/>
  <c r="JZ27"/>
  <c r="KA27" s="1"/>
  <c r="AK28" i="83" s="1"/>
  <c r="LJ27" i="78"/>
  <c r="LK27"/>
  <c r="LL27" s="1"/>
  <c r="AM28" i="83" s="1"/>
  <c r="NB27" i="78"/>
  <c r="NC27"/>
  <c r="ND27" s="1"/>
  <c r="AQ28" i="83" s="1"/>
  <c r="AM28" i="78"/>
  <c r="AN28"/>
  <c r="AO28" s="1"/>
  <c r="Q29" i="83" s="1"/>
  <c r="CE28" i="78"/>
  <c r="CF28"/>
  <c r="CG28" s="1"/>
  <c r="U29" i="83" s="1"/>
  <c r="GL29" i="78"/>
  <c r="DA29"/>
  <c r="DB29"/>
  <c r="DC29" s="1"/>
  <c r="V30" i="83" s="1"/>
  <c r="ES29" i="78"/>
  <c r="ET29"/>
  <c r="EU29" s="1"/>
  <c r="Z30" i="83" s="1"/>
  <c r="HK29" i="78"/>
  <c r="HL29"/>
  <c r="HM29" s="1"/>
  <c r="AE30" i="83" s="1"/>
  <c r="JC29" i="78"/>
  <c r="JD29"/>
  <c r="JE29" s="1"/>
  <c r="AI30" i="83" s="1"/>
  <c r="MF29" i="78"/>
  <c r="MG29"/>
  <c r="MH29" s="1"/>
  <c r="AO30" i="83" s="1"/>
  <c r="CL27" i="78"/>
  <c r="KV28"/>
  <c r="GG29"/>
  <c r="KQ29"/>
  <c r="AB26"/>
  <c r="CQ26"/>
  <c r="GZ26"/>
  <c r="AB27"/>
  <c r="CQ27"/>
  <c r="GZ27"/>
  <c r="AB28"/>
  <c r="CQ28"/>
  <c r="GZ28"/>
  <c r="AB29"/>
  <c r="CQ29"/>
  <c r="GZ29"/>
  <c r="AE3"/>
  <c r="AN3"/>
  <c r="AO3" s="1"/>
  <c r="Q4" i="83" s="1"/>
  <c r="AY3" i="78"/>
  <c r="AZ3" s="1"/>
  <c r="R4" i="83" s="1"/>
  <c r="BJ3" i="78"/>
  <c r="BK3" s="1"/>
  <c r="S4" i="83" s="1"/>
  <c r="BU3" i="78"/>
  <c r="BV3" s="1"/>
  <c r="T4" i="83" s="1"/>
  <c r="CF3" i="78"/>
  <c r="CG3" s="1"/>
  <c r="U4" i="83" s="1"/>
  <c r="GO3" i="78"/>
  <c r="KY3" s="1"/>
  <c r="NQ3" s="1"/>
  <c r="HK3"/>
  <c r="HL3"/>
  <c r="HM3" s="1"/>
  <c r="AE4" i="83" s="1"/>
  <c r="IG3" i="78"/>
  <c r="IH3"/>
  <c r="II3" s="1"/>
  <c r="AG4" i="83" s="1"/>
  <c r="JC3" i="78"/>
  <c r="JD3"/>
  <c r="JE3" s="1"/>
  <c r="AI4" i="83" s="1"/>
  <c r="JY3" i="78"/>
  <c r="JZ3"/>
  <c r="KA3" s="1"/>
  <c r="AK4" i="83" s="1"/>
  <c r="KQ3" i="78"/>
  <c r="LU3"/>
  <c r="LV3"/>
  <c r="LW3" s="1"/>
  <c r="AN4" i="83" s="1"/>
  <c r="MQ3" i="78"/>
  <c r="MR3"/>
  <c r="MS3" s="1"/>
  <c r="AP4" i="83" s="1"/>
  <c r="DL3" i="78"/>
  <c r="DM3"/>
  <c r="DN3" s="1"/>
  <c r="W4" i="83" s="1"/>
  <c r="EH3" i="78"/>
  <c r="EI3"/>
  <c r="EJ3" s="1"/>
  <c r="Y4" i="83" s="1"/>
  <c r="FD3" i="78"/>
  <c r="FE3"/>
  <c r="FF3" s="1"/>
  <c r="AA4" i="83" s="1"/>
  <c r="FZ3" i="78"/>
  <c r="GA3"/>
  <c r="GB3" s="1"/>
  <c r="AC4" i="83" s="1"/>
  <c r="DL2" i="78"/>
  <c r="DM2"/>
  <c r="DN2" s="1"/>
  <c r="EH2"/>
  <c r="EI2"/>
  <c r="EJ2" s="1"/>
  <c r="FD2"/>
  <c r="FE2"/>
  <c r="FF2" s="1"/>
  <c r="FZ2"/>
  <c r="GA2"/>
  <c r="GB2" s="1"/>
  <c r="HK2"/>
  <c r="HL2"/>
  <c r="HM2" s="1"/>
  <c r="IG2"/>
  <c r="IH2"/>
  <c r="II2" s="1"/>
  <c r="JC2"/>
  <c r="JD2"/>
  <c r="JE2" s="1"/>
  <c r="JY2"/>
  <c r="JZ2"/>
  <c r="KA2" s="1"/>
  <c r="LU2"/>
  <c r="LV2"/>
  <c r="LW2" s="1"/>
  <c r="MQ2"/>
  <c r="MR2"/>
  <c r="MS2" s="1"/>
  <c r="KQ2"/>
  <c r="GL3"/>
  <c r="DA3"/>
  <c r="DB3"/>
  <c r="DC3" s="1"/>
  <c r="V4" i="83" s="1"/>
  <c r="DW3" i="78"/>
  <c r="DX3"/>
  <c r="DY3" s="1"/>
  <c r="X4" i="83" s="1"/>
  <c r="ES3" i="78"/>
  <c r="ET3"/>
  <c r="EU3" s="1"/>
  <c r="Z4" i="83" s="1"/>
  <c r="FO3" i="78"/>
  <c r="FP3"/>
  <c r="FQ3" s="1"/>
  <c r="AB4" i="83" s="1"/>
  <c r="KV3" i="78"/>
  <c r="GZ3"/>
  <c r="HA3"/>
  <c r="HB3" s="1"/>
  <c r="AD4" i="83" s="1"/>
  <c r="HV3" i="78"/>
  <c r="HW3"/>
  <c r="HX3" s="1"/>
  <c r="AF4" i="83" s="1"/>
  <c r="IR3" i="78"/>
  <c r="IS3"/>
  <c r="IT3" s="1"/>
  <c r="AH4" i="83" s="1"/>
  <c r="JN3" i="78"/>
  <c r="JO3"/>
  <c r="JP3" s="1"/>
  <c r="AJ4" i="83" s="1"/>
  <c r="KJ3" i="78"/>
  <c r="KK3"/>
  <c r="KL3" s="1"/>
  <c r="AL4" i="83" s="1"/>
  <c r="LJ3" i="78"/>
  <c r="LK3"/>
  <c r="LL3" s="1"/>
  <c r="AM4" i="83" s="1"/>
  <c r="MF3" i="78"/>
  <c r="MG3"/>
  <c r="MH3" s="1"/>
  <c r="AO4" i="83" s="1"/>
  <c r="NB3" i="78"/>
  <c r="NC3"/>
  <c r="ND3" s="1"/>
  <c r="AQ4" i="83" s="1"/>
  <c r="GG3" i="78"/>
  <c r="GL2"/>
  <c r="DA2"/>
  <c r="DB2"/>
  <c r="DC2" s="1"/>
  <c r="V3" i="83" s="1"/>
  <c r="DW2" i="78"/>
  <c r="DX2"/>
  <c r="DY2" s="1"/>
  <c r="ES2"/>
  <c r="ET2"/>
  <c r="EU2" s="1"/>
  <c r="FO2"/>
  <c r="FP2"/>
  <c r="FQ2" s="1"/>
  <c r="KV2"/>
  <c r="GZ2"/>
  <c r="HA2"/>
  <c r="HB2" s="1"/>
  <c r="AD3" i="83" s="1"/>
  <c r="HV2" i="78"/>
  <c r="HW2"/>
  <c r="HX2" s="1"/>
  <c r="IR2"/>
  <c r="IS2"/>
  <c r="IT2" s="1"/>
  <c r="JN2"/>
  <c r="JO2"/>
  <c r="JP2" s="1"/>
  <c r="KJ2"/>
  <c r="KK2"/>
  <c r="KL2" s="1"/>
  <c r="LJ2"/>
  <c r="LK2"/>
  <c r="LL2" s="1"/>
  <c r="AM3" i="83" s="1"/>
  <c r="MF2" i="78"/>
  <c r="MG2"/>
  <c r="MH2" s="1"/>
  <c r="NB2"/>
  <c r="NC2"/>
  <c r="ND2" s="1"/>
  <c r="GG2"/>
  <c r="CQ2"/>
  <c r="AB2"/>
  <c r="CQ3"/>
  <c r="AB3"/>
  <c r="CL2"/>
  <c r="CL3"/>
  <c r="GL26" i="77"/>
  <c r="DA26"/>
  <c r="DB26"/>
  <c r="DC26" s="1"/>
  <c r="V27" i="82" s="1"/>
  <c r="ES26" i="77"/>
  <c r="ET26"/>
  <c r="EU26" s="1"/>
  <c r="Z27" i="82" s="1"/>
  <c r="JC26" i="77"/>
  <c r="JD26"/>
  <c r="JE26" s="1"/>
  <c r="AI27" i="82" s="1"/>
  <c r="LU26" i="77"/>
  <c r="LV26"/>
  <c r="LW26" s="1"/>
  <c r="AN27" i="82" s="1"/>
  <c r="MQ26" i="77"/>
  <c r="MR26"/>
  <c r="MS26" s="1"/>
  <c r="AP27" i="82" s="1"/>
  <c r="PT26" i="77"/>
  <c r="PU26"/>
  <c r="PV26" s="1"/>
  <c r="CQ27"/>
  <c r="AB27"/>
  <c r="AC27"/>
  <c r="AD27" s="1"/>
  <c r="P28" i="82" s="1"/>
  <c r="ES28" i="77"/>
  <c r="ET28"/>
  <c r="EU28" s="1"/>
  <c r="Z29" i="82" s="1"/>
  <c r="HK28" i="77"/>
  <c r="HL28"/>
  <c r="HM28" s="1"/>
  <c r="AE29" i="82" s="1"/>
  <c r="PT28" i="77"/>
  <c r="PU28"/>
  <c r="PV28" s="1"/>
  <c r="AX29"/>
  <c r="AY29"/>
  <c r="AZ29" s="1"/>
  <c r="R30" i="82" s="1"/>
  <c r="FD29" i="77"/>
  <c r="FE29"/>
  <c r="FF29" s="1"/>
  <c r="AA30" i="82" s="1"/>
  <c r="JN29" i="77"/>
  <c r="JO29"/>
  <c r="JP29" s="1"/>
  <c r="AJ30" i="82" s="1"/>
  <c r="NX31" i="77"/>
  <c r="NY31"/>
  <c r="NZ31" s="1"/>
  <c r="AS32" i="82" s="1"/>
  <c r="FD33" i="77"/>
  <c r="FE33"/>
  <c r="FF33" s="1"/>
  <c r="AA34" i="82" s="1"/>
  <c r="CQ34" i="77"/>
  <c r="AM34"/>
  <c r="AN34"/>
  <c r="AO34" s="1"/>
  <c r="Q35" i="82" s="1"/>
  <c r="DW34" i="77"/>
  <c r="DX34"/>
  <c r="DY34" s="1"/>
  <c r="X35" i="82" s="1"/>
  <c r="PT34" i="77"/>
  <c r="PU34"/>
  <c r="PV34" s="1"/>
  <c r="DD35"/>
  <c r="JZ35"/>
  <c r="KA35" s="1"/>
  <c r="AK36" i="82" s="1"/>
  <c r="JY35" i="77"/>
  <c r="MR35"/>
  <c r="MS35" s="1"/>
  <c r="AP36" i="82" s="1"/>
  <c r="MQ35" i="77"/>
  <c r="JY28"/>
  <c r="JZ28"/>
  <c r="KA28" s="1"/>
  <c r="AK29" i="82" s="1"/>
  <c r="LU28" i="77"/>
  <c r="LV28"/>
  <c r="LW28" s="1"/>
  <c r="AN29" i="82" s="1"/>
  <c r="BT29" i="77"/>
  <c r="BU29"/>
  <c r="BV29" s="1"/>
  <c r="T30" i="82" s="1"/>
  <c r="FZ29" i="77"/>
  <c r="GA29"/>
  <c r="GB29" s="1"/>
  <c r="AC30" i="82" s="1"/>
  <c r="KV29" i="77"/>
  <c r="GZ29"/>
  <c r="KQ29"/>
  <c r="HA29"/>
  <c r="HB29" s="1"/>
  <c r="AD30" i="82" s="1"/>
  <c r="KJ29" i="77"/>
  <c r="KK29"/>
  <c r="KL29" s="1"/>
  <c r="AL30" i="82" s="1"/>
  <c r="LJ29" i="77"/>
  <c r="LK29"/>
  <c r="LL29" s="1"/>
  <c r="AM30" i="82" s="1"/>
  <c r="BI30" i="77"/>
  <c r="BJ30"/>
  <c r="BK30" s="1"/>
  <c r="S31" i="82" s="1"/>
  <c r="ES30" i="77"/>
  <c r="ET30"/>
  <c r="EU30" s="1"/>
  <c r="Z31" i="82" s="1"/>
  <c r="JY30" i="77"/>
  <c r="JZ30"/>
  <c r="KA30" s="1"/>
  <c r="AK31" i="82" s="1"/>
  <c r="LU30" i="77"/>
  <c r="LV30"/>
  <c r="LW30" s="1"/>
  <c r="AN31" i="82" s="1"/>
  <c r="BT31" i="77"/>
  <c r="BU31"/>
  <c r="BV31" s="1"/>
  <c r="T32" i="82" s="1"/>
  <c r="FZ31" i="77"/>
  <c r="GA31"/>
  <c r="GB31" s="1"/>
  <c r="AC32" i="82" s="1"/>
  <c r="KV31" i="77"/>
  <c r="GZ31"/>
  <c r="KQ31"/>
  <c r="HA31"/>
  <c r="HB31" s="1"/>
  <c r="AD32" i="82" s="1"/>
  <c r="KJ31" i="77"/>
  <c r="KK31"/>
  <c r="KL31" s="1"/>
  <c r="AL32" i="82" s="1"/>
  <c r="LJ31" i="77"/>
  <c r="LK31"/>
  <c r="LL31" s="1"/>
  <c r="AM32" i="82" s="1"/>
  <c r="BI32" i="77"/>
  <c r="BJ32"/>
  <c r="BK32" s="1"/>
  <c r="S33" i="82" s="1"/>
  <c r="ES32" i="77"/>
  <c r="ET32"/>
  <c r="EU32" s="1"/>
  <c r="Z33" i="82" s="1"/>
  <c r="JY32" i="77"/>
  <c r="JZ32"/>
  <c r="KA32" s="1"/>
  <c r="AK33" i="82" s="1"/>
  <c r="LU32" i="77"/>
  <c r="LV32"/>
  <c r="LW32" s="1"/>
  <c r="AN33" i="82" s="1"/>
  <c r="BT33" i="77"/>
  <c r="BU33"/>
  <c r="BV33" s="1"/>
  <c r="T34" i="82" s="1"/>
  <c r="FZ33" i="77"/>
  <c r="GA33"/>
  <c r="GB33" s="1"/>
  <c r="AC34" i="82" s="1"/>
  <c r="KV33" i="77"/>
  <c r="GZ33"/>
  <c r="KQ33"/>
  <c r="HA33"/>
  <c r="HB33" s="1"/>
  <c r="AD34" i="82" s="1"/>
  <c r="KJ33" i="77"/>
  <c r="KK33"/>
  <c r="KL33" s="1"/>
  <c r="AL34" i="82" s="1"/>
  <c r="LJ33" i="77"/>
  <c r="LK33"/>
  <c r="LL33" s="1"/>
  <c r="AM34" i="82" s="1"/>
  <c r="BI34" i="77"/>
  <c r="BJ34"/>
  <c r="BK34" s="1"/>
  <c r="S35" i="82" s="1"/>
  <c r="ES34" i="77"/>
  <c r="ET34"/>
  <c r="EU34" s="1"/>
  <c r="Z35" i="82" s="1"/>
  <c r="JY34" i="77"/>
  <c r="JZ34"/>
  <c r="KA34" s="1"/>
  <c r="AK35" i="82" s="1"/>
  <c r="LU34" i="77"/>
  <c r="LV34"/>
  <c r="LW34" s="1"/>
  <c r="AN35" i="82" s="1"/>
  <c r="HC35" i="77"/>
  <c r="PU35"/>
  <c r="PV35" s="1"/>
  <c r="PT35"/>
  <c r="KV26"/>
  <c r="DW26"/>
  <c r="DX26"/>
  <c r="DY26" s="1"/>
  <c r="X27" i="82" s="1"/>
  <c r="HK26" i="77"/>
  <c r="HL26"/>
  <c r="HM26" s="1"/>
  <c r="AE27" i="82" s="1"/>
  <c r="BT27" i="77"/>
  <c r="BU27"/>
  <c r="BV27" s="1"/>
  <c r="T28" i="82" s="1"/>
  <c r="DW28" i="77"/>
  <c r="DX28"/>
  <c r="DY28" s="1"/>
  <c r="X29" i="82" s="1"/>
  <c r="NX29" i="77"/>
  <c r="NY29"/>
  <c r="NZ29" s="1"/>
  <c r="AS30" i="82" s="1"/>
  <c r="PT30" i="77"/>
  <c r="PU30"/>
  <c r="PV30" s="1"/>
  <c r="AX31"/>
  <c r="AY31"/>
  <c r="AZ31" s="1"/>
  <c r="R32" i="82" s="1"/>
  <c r="JN31" i="77"/>
  <c r="JO31"/>
  <c r="JP31" s="1"/>
  <c r="AJ32" i="82" s="1"/>
  <c r="DW32" i="77"/>
  <c r="DX32"/>
  <c r="DY32" s="1"/>
  <c r="X33" i="82" s="1"/>
  <c r="JC32" i="77"/>
  <c r="JD32"/>
  <c r="JE32" s="1"/>
  <c r="AI33" i="82" s="1"/>
  <c r="DD33" i="77"/>
  <c r="JC34"/>
  <c r="JD34"/>
  <c r="JE34" s="1"/>
  <c r="AI35" i="82" s="1"/>
  <c r="AM26" i="77"/>
  <c r="AN26"/>
  <c r="AO26" s="1"/>
  <c r="Q27" i="82" s="1"/>
  <c r="BI26" i="77"/>
  <c r="BJ26"/>
  <c r="BK26" s="1"/>
  <c r="S27" i="82" s="1"/>
  <c r="CE26" i="77"/>
  <c r="CF26"/>
  <c r="CG26" s="1"/>
  <c r="U27" i="82" s="1"/>
  <c r="DL27" i="77"/>
  <c r="DM27"/>
  <c r="DN27" s="1"/>
  <c r="W28" i="82" s="1"/>
  <c r="EH27" i="77"/>
  <c r="EI27"/>
  <c r="EJ27" s="1"/>
  <c r="Y28" i="82" s="1"/>
  <c r="FD27" i="77"/>
  <c r="FE27"/>
  <c r="FF27" s="1"/>
  <c r="AA28" i="82" s="1"/>
  <c r="FZ27" i="77"/>
  <c r="GA27"/>
  <c r="GB27" s="1"/>
  <c r="AC28" i="82" s="1"/>
  <c r="GZ27" i="77"/>
  <c r="KQ27"/>
  <c r="HA27"/>
  <c r="HB27" s="1"/>
  <c r="AD28" i="82" s="1"/>
  <c r="HV27" i="77"/>
  <c r="HW27"/>
  <c r="HX27" s="1"/>
  <c r="AF28" i="82" s="1"/>
  <c r="IR27" i="77"/>
  <c r="IS27"/>
  <c r="IT27" s="1"/>
  <c r="AH28" i="82" s="1"/>
  <c r="JN27" i="77"/>
  <c r="JO27"/>
  <c r="JP27" s="1"/>
  <c r="AJ28" i="82" s="1"/>
  <c r="KJ27" i="77"/>
  <c r="KK27"/>
  <c r="KL27" s="1"/>
  <c r="AL28" i="82" s="1"/>
  <c r="LJ27" i="77"/>
  <c r="LK27"/>
  <c r="LL27" s="1"/>
  <c r="AM28" i="82" s="1"/>
  <c r="MF27" i="77"/>
  <c r="MG27"/>
  <c r="MH27" s="1"/>
  <c r="AO28" i="82" s="1"/>
  <c r="NB27" i="77"/>
  <c r="NC27"/>
  <c r="ND27" s="1"/>
  <c r="AQ28" i="82" s="1"/>
  <c r="NX27" i="77"/>
  <c r="NY27"/>
  <c r="NZ27" s="1"/>
  <c r="AS28" i="82" s="1"/>
  <c r="AM28" i="77"/>
  <c r="AN28"/>
  <c r="AO28" s="1"/>
  <c r="Q29" i="82" s="1"/>
  <c r="BI28" i="77"/>
  <c r="BJ28"/>
  <c r="BK28" s="1"/>
  <c r="S29" i="82" s="1"/>
  <c r="CE28" i="77"/>
  <c r="CF28"/>
  <c r="CG28" s="1"/>
  <c r="U29" i="82" s="1"/>
  <c r="MQ28" i="77"/>
  <c r="MR28"/>
  <c r="MS28" s="1"/>
  <c r="AP29" i="82" s="1"/>
  <c r="GL29" i="77"/>
  <c r="DL29"/>
  <c r="DM29"/>
  <c r="DN29" s="1"/>
  <c r="W30" i="82" s="1"/>
  <c r="HV29" i="77"/>
  <c r="HW29"/>
  <c r="HX29" s="1"/>
  <c r="AF30" i="82" s="1"/>
  <c r="MF29" i="77"/>
  <c r="MG29"/>
  <c r="MH29" s="1"/>
  <c r="AO30" i="82" s="1"/>
  <c r="CE30" i="77"/>
  <c r="CF30"/>
  <c r="CG30" s="1"/>
  <c r="U31" i="82" s="1"/>
  <c r="FO30" i="77"/>
  <c r="FP30"/>
  <c r="FQ30" s="1"/>
  <c r="AB31" i="82" s="1"/>
  <c r="HK30" i="77"/>
  <c r="HL30"/>
  <c r="HM30" s="1"/>
  <c r="AE31" i="82" s="1"/>
  <c r="MQ30" i="77"/>
  <c r="MR30"/>
  <c r="MS30" s="1"/>
  <c r="AP31" i="82" s="1"/>
  <c r="GL31" i="77"/>
  <c r="DL31"/>
  <c r="DM31"/>
  <c r="DN31" s="1"/>
  <c r="W32" i="82" s="1"/>
  <c r="HV31" i="77"/>
  <c r="HW31"/>
  <c r="HX31" s="1"/>
  <c r="AF32" i="82" s="1"/>
  <c r="MF31" i="77"/>
  <c r="MG31"/>
  <c r="MH31" s="1"/>
  <c r="AO32" i="82" s="1"/>
  <c r="AE32" i="77"/>
  <c r="CE32"/>
  <c r="CF32"/>
  <c r="CG32" s="1"/>
  <c r="U33" i="82" s="1"/>
  <c r="FO32" i="77"/>
  <c r="FP32"/>
  <c r="FQ32" s="1"/>
  <c r="AB33" i="82" s="1"/>
  <c r="KV32" i="77"/>
  <c r="HK32"/>
  <c r="HL32"/>
  <c r="HM32" s="1"/>
  <c r="AE33" i="82" s="1"/>
  <c r="MQ32" i="77"/>
  <c r="MR32"/>
  <c r="MS32" s="1"/>
  <c r="AP33" i="82" s="1"/>
  <c r="GL33" i="77"/>
  <c r="DL33"/>
  <c r="DM33"/>
  <c r="DN33" s="1"/>
  <c r="W34" i="82" s="1"/>
  <c r="HV33" i="77"/>
  <c r="HW33"/>
  <c r="HX33" s="1"/>
  <c r="AF34" i="82" s="1"/>
  <c r="MF33" i="77"/>
  <c r="MG33"/>
  <c r="MH33" s="1"/>
  <c r="AO34" i="82" s="1"/>
  <c r="AE34" i="77"/>
  <c r="CE34"/>
  <c r="CF34"/>
  <c r="CG34" s="1"/>
  <c r="U35" i="82" s="1"/>
  <c r="FO34" i="77"/>
  <c r="FP34"/>
  <c r="FQ34" s="1"/>
  <c r="AB35" i="82" s="1"/>
  <c r="KV34" i="77"/>
  <c r="HK34"/>
  <c r="HL34"/>
  <c r="HM34" s="1"/>
  <c r="AE35" i="82" s="1"/>
  <c r="MQ34" i="77"/>
  <c r="MR34"/>
  <c r="MS34" s="1"/>
  <c r="AP35" i="82" s="1"/>
  <c r="DX35" i="77"/>
  <c r="DY35" s="1"/>
  <c r="X36" i="82" s="1"/>
  <c r="DW35" i="77"/>
  <c r="AC36"/>
  <c r="AD36" s="1"/>
  <c r="P37" i="82" s="1"/>
  <c r="AB36" i="77"/>
  <c r="CQ36"/>
  <c r="CL36"/>
  <c r="CL27"/>
  <c r="KQ28"/>
  <c r="CL29"/>
  <c r="GG29"/>
  <c r="KV30"/>
  <c r="KQ30"/>
  <c r="CL31"/>
  <c r="GG31"/>
  <c r="KQ32"/>
  <c r="GG33"/>
  <c r="KQ34"/>
  <c r="FO26"/>
  <c r="FP26"/>
  <c r="FQ26" s="1"/>
  <c r="AB27" i="82" s="1"/>
  <c r="IG26" i="77"/>
  <c r="IH26"/>
  <c r="II26" s="1"/>
  <c r="AG27" i="82" s="1"/>
  <c r="JY26" i="77"/>
  <c r="JZ26"/>
  <c r="KA26" s="1"/>
  <c r="AK27" i="82" s="1"/>
  <c r="NM26" i="77"/>
  <c r="NN26"/>
  <c r="NO26" s="1"/>
  <c r="AR27" i="82" s="1"/>
  <c r="OI26" i="77"/>
  <c r="OJ26"/>
  <c r="OK26" s="1"/>
  <c r="AT27" i="82" s="1"/>
  <c r="AX27" i="77"/>
  <c r="AY27"/>
  <c r="AZ27" s="1"/>
  <c r="R28" i="82" s="1"/>
  <c r="GL28" i="77"/>
  <c r="DA28"/>
  <c r="DB28"/>
  <c r="DC28" s="1"/>
  <c r="V29" i="82" s="1"/>
  <c r="FO28" i="77"/>
  <c r="FP28"/>
  <c r="FQ28" s="1"/>
  <c r="AB29" i="82" s="1"/>
  <c r="IG28" i="77"/>
  <c r="IH28"/>
  <c r="II28" s="1"/>
  <c r="AG29" i="82" s="1"/>
  <c r="JC28" i="77"/>
  <c r="JD28"/>
  <c r="JE28" s="1"/>
  <c r="AI29" i="82" s="1"/>
  <c r="CQ30" i="77"/>
  <c r="AM30"/>
  <c r="AN30"/>
  <c r="AO30" s="1"/>
  <c r="Q31" i="82" s="1"/>
  <c r="DW30" i="77"/>
  <c r="DX30"/>
  <c r="DY30" s="1"/>
  <c r="X31" i="82" s="1"/>
  <c r="JC30" i="77"/>
  <c r="JD30"/>
  <c r="JE30" s="1"/>
  <c r="AI31" i="82" s="1"/>
  <c r="FD31" i="77"/>
  <c r="FE31"/>
  <c r="FF31" s="1"/>
  <c r="AA32" i="82" s="1"/>
  <c r="CQ32" i="77"/>
  <c r="AM32"/>
  <c r="AN32"/>
  <c r="AO32" s="1"/>
  <c r="Q33" i="82" s="1"/>
  <c r="PT32" i="77"/>
  <c r="PU32"/>
  <c r="PV32" s="1"/>
  <c r="AX33"/>
  <c r="AY33"/>
  <c r="AZ33" s="1"/>
  <c r="R34" i="82" s="1"/>
  <c r="JN33" i="77"/>
  <c r="JO33"/>
  <c r="JP33" s="1"/>
  <c r="AJ34" i="82" s="1"/>
  <c r="NX33" i="77"/>
  <c r="NY33"/>
  <c r="NZ33" s="1"/>
  <c r="AS34" i="82" s="1"/>
  <c r="NM28" i="77"/>
  <c r="NN28"/>
  <c r="NO28" s="1"/>
  <c r="AR29" i="82" s="1"/>
  <c r="CQ29" i="77"/>
  <c r="AB29"/>
  <c r="AC29"/>
  <c r="AD29" s="1"/>
  <c r="P30" i="82" s="1"/>
  <c r="EH29" i="77"/>
  <c r="EI29"/>
  <c r="EJ29" s="1"/>
  <c r="Y30" i="82" s="1"/>
  <c r="IR29" i="77"/>
  <c r="IS29"/>
  <c r="IT29" s="1"/>
  <c r="AH30" i="82" s="1"/>
  <c r="NB29" i="77"/>
  <c r="NC29"/>
  <c r="ND29" s="1"/>
  <c r="AQ30" i="82" s="1"/>
  <c r="GL30" i="77"/>
  <c r="DA30"/>
  <c r="DB30"/>
  <c r="DC30" s="1"/>
  <c r="V31" i="82" s="1"/>
  <c r="IG30" i="77"/>
  <c r="IH30"/>
  <c r="II30" s="1"/>
  <c r="AG31" i="82" s="1"/>
  <c r="NM30" i="77"/>
  <c r="NN30"/>
  <c r="NO30" s="1"/>
  <c r="AR31" i="82" s="1"/>
  <c r="CQ31" i="77"/>
  <c r="AB31"/>
  <c r="AC31"/>
  <c r="AD31" s="1"/>
  <c r="P32" i="82" s="1"/>
  <c r="EH31" i="77"/>
  <c r="EI31"/>
  <c r="EJ31" s="1"/>
  <c r="Y32" i="82" s="1"/>
  <c r="IR31" i="77"/>
  <c r="IS31"/>
  <c r="IT31" s="1"/>
  <c r="AH32" i="82" s="1"/>
  <c r="NB31" i="77"/>
  <c r="NC31"/>
  <c r="ND31" s="1"/>
  <c r="AQ32" i="82" s="1"/>
  <c r="GL32" i="77"/>
  <c r="DA32"/>
  <c r="DB32"/>
  <c r="DC32" s="1"/>
  <c r="V33" i="82" s="1"/>
  <c r="IG32" i="77"/>
  <c r="IH32"/>
  <c r="II32" s="1"/>
  <c r="AG33" i="82" s="1"/>
  <c r="NM32" i="77"/>
  <c r="NN32"/>
  <c r="NO32" s="1"/>
  <c r="AR33" i="82" s="1"/>
  <c r="CQ33" i="77"/>
  <c r="AB33"/>
  <c r="AC33"/>
  <c r="AD33" s="1"/>
  <c r="P34" i="82" s="1"/>
  <c r="EH33" i="77"/>
  <c r="EI33"/>
  <c r="EJ33" s="1"/>
  <c r="Y34" i="82" s="1"/>
  <c r="IR33" i="77"/>
  <c r="IS33"/>
  <c r="IT33" s="1"/>
  <c r="AH34" i="82" s="1"/>
  <c r="NB33" i="77"/>
  <c r="NC33"/>
  <c r="ND33" s="1"/>
  <c r="AQ34" i="82" s="1"/>
  <c r="GL34" i="77"/>
  <c r="DA34"/>
  <c r="DB34"/>
  <c r="DC34" s="1"/>
  <c r="V35" i="82" s="1"/>
  <c r="IG34" i="77"/>
  <c r="IH34"/>
  <c r="II34" s="1"/>
  <c r="AG35" i="82" s="1"/>
  <c r="NM34" i="77"/>
  <c r="NN34"/>
  <c r="NO34" s="1"/>
  <c r="AR35" i="82" s="1"/>
  <c r="CL35" i="77"/>
  <c r="AB35"/>
  <c r="CQ35"/>
  <c r="AC35"/>
  <c r="AD35" s="1"/>
  <c r="P36" i="82" s="1"/>
  <c r="FP35" i="77"/>
  <c r="FQ35" s="1"/>
  <c r="AB36" i="82" s="1"/>
  <c r="FO35" i="77"/>
  <c r="IH35"/>
  <c r="II35" s="1"/>
  <c r="AG36" i="82" s="1"/>
  <c r="IG35" i="77"/>
  <c r="BU36"/>
  <c r="BV36" s="1"/>
  <c r="T37" i="82" s="1"/>
  <c r="BT36" i="77"/>
  <c r="GG26"/>
  <c r="KQ26"/>
  <c r="GG28"/>
  <c r="KV28"/>
  <c r="CQ26"/>
  <c r="GL27"/>
  <c r="KV27"/>
  <c r="CQ28"/>
  <c r="GG30"/>
  <c r="GG32"/>
  <c r="GG34"/>
  <c r="AM35"/>
  <c r="CE35"/>
  <c r="GG35"/>
  <c r="GL35"/>
  <c r="KQ35"/>
  <c r="KV35"/>
  <c r="GG36"/>
  <c r="EH36"/>
  <c r="FZ36"/>
  <c r="GL36"/>
  <c r="GZ36"/>
  <c r="IR36"/>
  <c r="KJ36"/>
  <c r="LJ36"/>
  <c r="NB36"/>
  <c r="KQ36"/>
  <c r="HA36"/>
  <c r="HB36" s="1"/>
  <c r="AD37" i="82" s="1"/>
  <c r="FZ4" i="77"/>
  <c r="GA4"/>
  <c r="GB4" s="1"/>
  <c r="AC5" i="82" s="1"/>
  <c r="MF4" i="77"/>
  <c r="MG4"/>
  <c r="MH4" s="1"/>
  <c r="AO5" i="82" s="1"/>
  <c r="BI5" i="77"/>
  <c r="BJ5"/>
  <c r="BK5" s="1"/>
  <c r="S6" i="82" s="1"/>
  <c r="PJ5" i="77"/>
  <c r="PK5" s="1"/>
  <c r="AU6" i="82" s="1"/>
  <c r="PI5" i="77"/>
  <c r="BJ6"/>
  <c r="BK6" s="1"/>
  <c r="S7" i="82" s="1"/>
  <c r="BI6" i="77"/>
  <c r="GZ6"/>
  <c r="HA6"/>
  <c r="HB6" s="1"/>
  <c r="AD7" i="82" s="1"/>
  <c r="KJ6" i="77"/>
  <c r="KK6"/>
  <c r="KL6" s="1"/>
  <c r="AL7" i="82" s="1"/>
  <c r="MG2" i="77"/>
  <c r="MH2" s="1"/>
  <c r="JD3"/>
  <c r="JE3" s="1"/>
  <c r="AI4" i="82" s="1"/>
  <c r="GG3" i="77"/>
  <c r="DB3"/>
  <c r="DC3" s="1"/>
  <c r="V4" i="82" s="1"/>
  <c r="PT3" i="77"/>
  <c r="PU3"/>
  <c r="PV3" s="1"/>
  <c r="AV4" i="82" s="1"/>
  <c r="EH4" i="77"/>
  <c r="EI4"/>
  <c r="EJ4" s="1"/>
  <c r="Y5" i="82" s="1"/>
  <c r="HV4" i="77"/>
  <c r="HW4"/>
  <c r="HX4" s="1"/>
  <c r="AF5" i="82" s="1"/>
  <c r="DW6" i="77"/>
  <c r="DX6"/>
  <c r="DY6" s="1"/>
  <c r="X7" i="82" s="1"/>
  <c r="FZ6" i="77"/>
  <c r="GA6"/>
  <c r="GB6" s="1"/>
  <c r="AC7" i="82" s="1"/>
  <c r="NB6" i="77"/>
  <c r="NC6"/>
  <c r="ND6" s="1"/>
  <c r="AQ7" i="82" s="1"/>
  <c r="GN6" i="77"/>
  <c r="KX6" s="1"/>
  <c r="OW6" s="1"/>
  <c r="KV6"/>
  <c r="KJ2"/>
  <c r="KK2"/>
  <c r="KL2" s="1"/>
  <c r="HK3"/>
  <c r="HL3"/>
  <c r="HM3" s="1"/>
  <c r="AE4" i="82" s="1"/>
  <c r="NM3" i="77"/>
  <c r="NN3"/>
  <c r="NO3" s="1"/>
  <c r="AR4" i="82" s="1"/>
  <c r="BT4" i="77"/>
  <c r="BU4"/>
  <c r="BV4" s="1"/>
  <c r="T5" i="82" s="1"/>
  <c r="NX4" i="77"/>
  <c r="NY4"/>
  <c r="NZ4" s="1"/>
  <c r="AS5" i="82" s="1"/>
  <c r="KK5" i="77"/>
  <c r="KL5" s="1"/>
  <c r="AL6" i="82" s="1"/>
  <c r="KJ5" i="77"/>
  <c r="FD6"/>
  <c r="FE6"/>
  <c r="FF6" s="1"/>
  <c r="AA7" i="82" s="1"/>
  <c r="IR6" i="77"/>
  <c r="IS6"/>
  <c r="IT6" s="1"/>
  <c r="AH7" i="82" s="1"/>
  <c r="BT7" i="77"/>
  <c r="BU7"/>
  <c r="BV7" s="1"/>
  <c r="T8" i="82" s="1"/>
  <c r="GO2" i="77"/>
  <c r="KY2" s="1"/>
  <c r="OX2" s="1"/>
  <c r="BJ3"/>
  <c r="BK3" s="1"/>
  <c r="S4" i="82" s="1"/>
  <c r="FP3" i="77"/>
  <c r="FQ3" s="1"/>
  <c r="AB4" i="82" s="1"/>
  <c r="GO4" i="77"/>
  <c r="KY4" s="1"/>
  <c r="OX4" s="1"/>
  <c r="HW5"/>
  <c r="HX5" s="1"/>
  <c r="AF6" i="82" s="1"/>
  <c r="CF6" i="77"/>
  <c r="CG6" s="1"/>
  <c r="U7" i="82" s="1"/>
  <c r="DX7" i="77"/>
  <c r="DY7" s="1"/>
  <c r="X8" i="82" s="1"/>
  <c r="NX2" i="77"/>
  <c r="NY2"/>
  <c r="NZ2" s="1"/>
  <c r="LU3"/>
  <c r="LV3"/>
  <c r="LW3" s="1"/>
  <c r="AN4" i="82" s="1"/>
  <c r="CL4" i="77"/>
  <c r="AC4"/>
  <c r="AD4" s="1"/>
  <c r="P5" i="82" s="1"/>
  <c r="JN4" i="77"/>
  <c r="JO4"/>
  <c r="JP4" s="1"/>
  <c r="AJ5" i="82" s="1"/>
  <c r="EI5" i="77"/>
  <c r="EJ5" s="1"/>
  <c r="Y6" i="82" s="1"/>
  <c r="EH5" i="77"/>
  <c r="LJ6"/>
  <c r="LK6"/>
  <c r="LL6" s="1"/>
  <c r="AM7" i="82" s="1"/>
  <c r="PT6" i="77"/>
  <c r="PU6"/>
  <c r="PV6" s="1"/>
  <c r="HL7"/>
  <c r="HM7" s="1"/>
  <c r="AE8" i="82" s="1"/>
  <c r="HK7" i="77"/>
  <c r="GN2"/>
  <c r="KX2" s="1"/>
  <c r="OW2" s="1"/>
  <c r="NC2"/>
  <c r="ND2" s="1"/>
  <c r="ET3"/>
  <c r="EU3" s="1"/>
  <c r="Z4" i="82" s="1"/>
  <c r="GL6" i="77"/>
  <c r="GL7"/>
  <c r="GG10"/>
  <c r="CL12"/>
  <c r="GG12"/>
  <c r="LJ12"/>
  <c r="HK13"/>
  <c r="IG13"/>
  <c r="IS13"/>
  <c r="IT13" s="1"/>
  <c r="AH14" i="82" s="1"/>
  <c r="KK13" i="77"/>
  <c r="KL13" s="1"/>
  <c r="AL14" i="82" s="1"/>
  <c r="LK13" i="77"/>
  <c r="LL13" s="1"/>
  <c r="AM14" i="82" s="1"/>
  <c r="NC13" i="77"/>
  <c r="ND13" s="1"/>
  <c r="AQ14" i="82" s="1"/>
  <c r="PU13" i="77"/>
  <c r="PV13" s="1"/>
  <c r="DW14"/>
  <c r="FO14"/>
  <c r="IG14"/>
  <c r="JY14"/>
  <c r="MQ14"/>
  <c r="BI15"/>
  <c r="GN15"/>
  <c r="KX15" s="1"/>
  <c r="OW15" s="1"/>
  <c r="HA15"/>
  <c r="HB15" s="1"/>
  <c r="AD16" i="82" s="1"/>
  <c r="IS15" i="77"/>
  <c r="IT15" s="1"/>
  <c r="AH16" i="82" s="1"/>
  <c r="KK15" i="77"/>
  <c r="KL15" s="1"/>
  <c r="AL16" i="82" s="1"/>
  <c r="MG15" i="77"/>
  <c r="MH15" s="1"/>
  <c r="AO16" i="82" s="1"/>
  <c r="NY15" i="77"/>
  <c r="NZ15" s="1"/>
  <c r="AS16" i="82" s="1"/>
  <c r="DW16" i="77"/>
  <c r="JC16"/>
  <c r="LU16"/>
  <c r="NM16"/>
  <c r="BI17"/>
  <c r="DM17"/>
  <c r="DN17" s="1"/>
  <c r="W18" i="82" s="1"/>
  <c r="FE17" i="77"/>
  <c r="FF17" s="1"/>
  <c r="AA18" i="82" s="1"/>
  <c r="IS17" i="77"/>
  <c r="IT17" s="1"/>
  <c r="AH18" i="82" s="1"/>
  <c r="MG17" i="77"/>
  <c r="MH17" s="1"/>
  <c r="AO18" i="82" s="1"/>
  <c r="PU17" i="77"/>
  <c r="PV17" s="1"/>
  <c r="BU18"/>
  <c r="BV18" s="1"/>
  <c r="T19" i="82" s="1"/>
  <c r="DA18" i="77"/>
  <c r="ES18"/>
  <c r="HK18"/>
  <c r="JC18"/>
  <c r="LU18"/>
  <c r="NM18"/>
  <c r="AC19"/>
  <c r="AD19" s="1"/>
  <c r="P20" i="82" s="1"/>
  <c r="BU19" i="77"/>
  <c r="BV19" s="1"/>
  <c r="T20" i="82" s="1"/>
  <c r="EI19" i="77"/>
  <c r="EJ19" s="1"/>
  <c r="Y20" i="82" s="1"/>
  <c r="GA19" i="77"/>
  <c r="GB19" s="1"/>
  <c r="AC20" i="82" s="1"/>
  <c r="HW19" i="77"/>
  <c r="HX19" s="1"/>
  <c r="AF20" i="82" s="1"/>
  <c r="JO19" i="77"/>
  <c r="JP19" s="1"/>
  <c r="AJ20" i="82" s="1"/>
  <c r="LK19" i="77"/>
  <c r="LL19" s="1"/>
  <c r="AM20" i="82" s="1"/>
  <c r="NC19" i="77"/>
  <c r="ND19" s="1"/>
  <c r="AQ20" i="82" s="1"/>
  <c r="PU19" i="77"/>
  <c r="PV19" s="1"/>
  <c r="EI20"/>
  <c r="EJ20" s="1"/>
  <c r="Y21" i="82" s="1"/>
  <c r="GA20" i="77"/>
  <c r="GB20" s="1"/>
  <c r="AC21" i="82" s="1"/>
  <c r="AC21" i="77"/>
  <c r="AD21" s="1"/>
  <c r="P22" i="82" s="1"/>
  <c r="HW21" i="77"/>
  <c r="HX21" s="1"/>
  <c r="AF22" i="82" s="1"/>
  <c r="JO21" i="77"/>
  <c r="JP21" s="1"/>
  <c r="AJ22" i="82" s="1"/>
  <c r="NB21" i="77"/>
  <c r="DA22"/>
  <c r="DL22"/>
  <c r="KJ22"/>
  <c r="LJ22"/>
  <c r="NM22"/>
  <c r="NX22"/>
  <c r="AB23"/>
  <c r="LJ23"/>
  <c r="NB23"/>
  <c r="PT23"/>
  <c r="BI24"/>
  <c r="BT24"/>
  <c r="DL24"/>
  <c r="DW24"/>
  <c r="FD24"/>
  <c r="FO24"/>
  <c r="EH25"/>
  <c r="FZ25"/>
  <c r="PU25"/>
  <c r="PV25" s="1"/>
  <c r="KQ13"/>
  <c r="KV15"/>
  <c r="KV4"/>
  <c r="GN5"/>
  <c r="KX5" s="1"/>
  <c r="OW5" s="1"/>
  <c r="GN11"/>
  <c r="KX11" s="1"/>
  <c r="OW11" s="1"/>
  <c r="AC12"/>
  <c r="AD12" s="1"/>
  <c r="P13" i="82" s="1"/>
  <c r="BI12" i="77"/>
  <c r="CQ12"/>
  <c r="DW13"/>
  <c r="ES13"/>
  <c r="JO13"/>
  <c r="JP13" s="1"/>
  <c r="AJ14" i="82" s="1"/>
  <c r="MG13" i="77"/>
  <c r="MH13" s="1"/>
  <c r="AO14" i="82" s="1"/>
  <c r="NY13" i="77"/>
  <c r="NZ13" s="1"/>
  <c r="AS14" i="82" s="1"/>
  <c r="CF14" i="77"/>
  <c r="CG14" s="1"/>
  <c r="U15" i="82" s="1"/>
  <c r="GL14" i="77"/>
  <c r="DX15"/>
  <c r="DY15" s="1"/>
  <c r="X16" i="82" s="1"/>
  <c r="FP15" i="77"/>
  <c r="FQ15" s="1"/>
  <c r="AB16" i="82" s="1"/>
  <c r="HW15" i="77"/>
  <c r="HX15" s="1"/>
  <c r="AF16" i="82" s="1"/>
  <c r="JO15" i="77"/>
  <c r="JP15" s="1"/>
  <c r="AJ16" i="82" s="1"/>
  <c r="LK15" i="77"/>
  <c r="LL15" s="1"/>
  <c r="AM16" i="82" s="1"/>
  <c r="NC15" i="77"/>
  <c r="ND15" s="1"/>
  <c r="AQ16" i="82" s="1"/>
  <c r="PU15" i="77"/>
  <c r="PV15" s="1"/>
  <c r="BJ16"/>
  <c r="BK16" s="1"/>
  <c r="S17" i="82" s="1"/>
  <c r="IG16" i="77"/>
  <c r="EI17"/>
  <c r="EJ17" s="1"/>
  <c r="Y18" i="82" s="1"/>
  <c r="GA17" i="77"/>
  <c r="GB17" s="1"/>
  <c r="AC18" i="82" s="1"/>
  <c r="HW17" i="77"/>
  <c r="HX17" s="1"/>
  <c r="AF18" i="82" s="1"/>
  <c r="JO17" i="77"/>
  <c r="JP17" s="1"/>
  <c r="AJ18" i="82" s="1"/>
  <c r="LK17" i="77"/>
  <c r="LL17" s="1"/>
  <c r="AM18" i="82" s="1"/>
  <c r="NC17" i="77"/>
  <c r="ND17" s="1"/>
  <c r="AQ18" i="82" s="1"/>
  <c r="AY19" i="77"/>
  <c r="AZ19" s="1"/>
  <c r="R20" i="82" s="1"/>
  <c r="DM19" i="77"/>
  <c r="DN19" s="1"/>
  <c r="W20" i="82" s="1"/>
  <c r="FE19" i="77"/>
  <c r="FF19" s="1"/>
  <c r="AA20" i="82" s="1"/>
  <c r="HA19" i="77"/>
  <c r="HB19" s="1"/>
  <c r="AD20" i="82" s="1"/>
  <c r="IS19" i="77"/>
  <c r="IT19" s="1"/>
  <c r="AH20" i="82" s="1"/>
  <c r="KK19" i="77"/>
  <c r="KL19" s="1"/>
  <c r="AL20" i="82" s="1"/>
  <c r="MG19" i="77"/>
  <c r="MH19" s="1"/>
  <c r="AO20" i="82" s="1"/>
  <c r="NY19" i="77"/>
  <c r="NZ19" s="1"/>
  <c r="AS20" i="82" s="1"/>
  <c r="CL20" i="77"/>
  <c r="DM20"/>
  <c r="DN20" s="1"/>
  <c r="W21" i="82" s="1"/>
  <c r="FE20" i="77"/>
  <c r="FF20" s="1"/>
  <c r="AA21" i="82" s="1"/>
  <c r="BU21" i="77"/>
  <c r="BV21" s="1"/>
  <c r="T22" i="82" s="1"/>
  <c r="HA21" i="77"/>
  <c r="HB21" s="1"/>
  <c r="AD22" i="82" s="1"/>
  <c r="IS21" i="77"/>
  <c r="IT21" s="1"/>
  <c r="AH22" i="82" s="1"/>
  <c r="KK21" i="77"/>
  <c r="KL21" s="1"/>
  <c r="AL22" i="82" s="1"/>
  <c r="JC22" i="77"/>
  <c r="GO23"/>
  <c r="KY23" s="1"/>
  <c r="OX23" s="1"/>
  <c r="IG23"/>
  <c r="JY23"/>
  <c r="MQ24"/>
  <c r="OI24"/>
  <c r="AB25"/>
  <c r="AM25"/>
  <c r="CE25"/>
  <c r="GN10"/>
  <c r="KX10" s="1"/>
  <c r="OW10" s="1"/>
  <c r="GN17"/>
  <c r="KX17" s="1"/>
  <c r="OW17" s="1"/>
  <c r="GL17"/>
  <c r="DD5"/>
  <c r="GL2"/>
  <c r="DA2"/>
  <c r="KV2"/>
  <c r="GZ2"/>
  <c r="JY2"/>
  <c r="JZ2"/>
  <c r="KA2" s="1"/>
  <c r="DA4"/>
  <c r="GL4"/>
  <c r="GG4"/>
  <c r="DB4"/>
  <c r="DC4" s="1"/>
  <c r="V5" i="82" s="1"/>
  <c r="ES4" i="77"/>
  <c r="ET4"/>
  <c r="EU4" s="1"/>
  <c r="Z5" i="82" s="1"/>
  <c r="CL7" i="77"/>
  <c r="AM7"/>
  <c r="AN7"/>
  <c r="AO7" s="1"/>
  <c r="Q8" i="82" s="1"/>
  <c r="CE7" i="77"/>
  <c r="CF7"/>
  <c r="CG7" s="1"/>
  <c r="U8" i="82" s="1"/>
  <c r="EH7" i="77"/>
  <c r="EI7"/>
  <c r="EJ7" s="1"/>
  <c r="Y8" i="82" s="1"/>
  <c r="CQ8" i="77"/>
  <c r="AB8"/>
  <c r="AC8"/>
  <c r="AD8" s="1"/>
  <c r="P9" i="82" s="1"/>
  <c r="CQ10" i="77"/>
  <c r="AB10"/>
  <c r="AC10"/>
  <c r="AD10" s="1"/>
  <c r="P11" i="82" s="1"/>
  <c r="CL10" i="77"/>
  <c r="EH3"/>
  <c r="EI3"/>
  <c r="EJ3" s="1"/>
  <c r="Y4" i="82" s="1"/>
  <c r="FZ3" i="77"/>
  <c r="GA3"/>
  <c r="GB3" s="1"/>
  <c r="AC4" i="82" s="1"/>
  <c r="GZ3" i="77"/>
  <c r="KQ3"/>
  <c r="HA3"/>
  <c r="HB3" s="1"/>
  <c r="AD4" i="82" s="1"/>
  <c r="KV3" i="77"/>
  <c r="IR3"/>
  <c r="IS3"/>
  <c r="IT3" s="1"/>
  <c r="AH4" i="82" s="1"/>
  <c r="KJ3" i="77"/>
  <c r="KK3"/>
  <c r="KL3" s="1"/>
  <c r="AL4" i="82" s="1"/>
  <c r="LJ3" i="77"/>
  <c r="LK3"/>
  <c r="LL3" s="1"/>
  <c r="AM4" i="82" s="1"/>
  <c r="NB3" i="77"/>
  <c r="NC3"/>
  <c r="ND3" s="1"/>
  <c r="AQ4" i="82" s="1"/>
  <c r="PI3" i="77"/>
  <c r="PJ3"/>
  <c r="PK3" s="1"/>
  <c r="AU4" i="82" s="1"/>
  <c r="BI4" i="77"/>
  <c r="BJ4"/>
  <c r="BK4" s="1"/>
  <c r="S5" i="82" s="1"/>
  <c r="AX6" i="77"/>
  <c r="AY6"/>
  <c r="AZ6" s="1"/>
  <c r="R7" i="82" s="1"/>
  <c r="KV7" i="77"/>
  <c r="GZ7"/>
  <c r="HA7"/>
  <c r="HB7" s="1"/>
  <c r="AD8" i="82" s="1"/>
  <c r="KQ7" i="77"/>
  <c r="DD11"/>
  <c r="GG2"/>
  <c r="AN2"/>
  <c r="AY2"/>
  <c r="AZ2" s="1"/>
  <c r="BJ2"/>
  <c r="BK2" s="1"/>
  <c r="BU2"/>
  <c r="BV2" s="1"/>
  <c r="CF2"/>
  <c r="CG2" s="1"/>
  <c r="MQ2"/>
  <c r="MR2"/>
  <c r="MS2" s="1"/>
  <c r="OI2"/>
  <c r="OJ2"/>
  <c r="OK2" s="1"/>
  <c r="AT3" i="82" s="1"/>
  <c r="CQ3" i="77"/>
  <c r="AB3"/>
  <c r="AC3"/>
  <c r="AD3" s="1"/>
  <c r="P4" i="82" s="1"/>
  <c r="BT3" i="77"/>
  <c r="BU3"/>
  <c r="BV3" s="1"/>
  <c r="T4" i="82" s="1"/>
  <c r="AE6" i="77"/>
  <c r="AX8"/>
  <c r="AY8"/>
  <c r="AZ8" s="1"/>
  <c r="R9" i="82" s="1"/>
  <c r="BT8" i="77"/>
  <c r="BU8"/>
  <c r="BV8" s="1"/>
  <c r="T9" i="82" s="1"/>
  <c r="CQ9" i="77"/>
  <c r="AB9"/>
  <c r="AC9"/>
  <c r="AD9" s="1"/>
  <c r="P10" i="82" s="1"/>
  <c r="BT9" i="77"/>
  <c r="BU9"/>
  <c r="BV9" s="1"/>
  <c r="T10" i="82" s="1"/>
  <c r="CQ2" i="77"/>
  <c r="AB2"/>
  <c r="LU2"/>
  <c r="LV2"/>
  <c r="LW2" s="1"/>
  <c r="NM2"/>
  <c r="NN2"/>
  <c r="NO2" s="1"/>
  <c r="PT2"/>
  <c r="PU2"/>
  <c r="PV2" s="1"/>
  <c r="AX3"/>
  <c r="AY3"/>
  <c r="AZ3" s="1"/>
  <c r="R4" i="82" s="1"/>
  <c r="DW4" i="77"/>
  <c r="DX4"/>
  <c r="DY4" s="1"/>
  <c r="X5" i="82" s="1"/>
  <c r="FO4" i="77"/>
  <c r="FP4"/>
  <c r="FQ4" s="1"/>
  <c r="AB5" i="82" s="1"/>
  <c r="IG4" i="77"/>
  <c r="IH4"/>
  <c r="II4" s="1"/>
  <c r="AG5" i="82" s="1"/>
  <c r="JY4" i="77"/>
  <c r="JZ4"/>
  <c r="KA4" s="1"/>
  <c r="AK5" i="82" s="1"/>
  <c r="MQ4" i="77"/>
  <c r="MR4"/>
  <c r="MS4" s="1"/>
  <c r="AP5" i="82" s="1"/>
  <c r="OI4" i="77"/>
  <c r="OJ4"/>
  <c r="OK4" s="1"/>
  <c r="AT5" i="82" s="1"/>
  <c r="AB5" i="77"/>
  <c r="CQ5"/>
  <c r="CL5"/>
  <c r="AC5"/>
  <c r="AD5" s="1"/>
  <c r="P6" i="82" s="1"/>
  <c r="BT5" i="77"/>
  <c r="BU5"/>
  <c r="BV5" s="1"/>
  <c r="T6" i="82" s="1"/>
  <c r="FO5" i="77"/>
  <c r="FP5"/>
  <c r="FQ5" s="1"/>
  <c r="AB6" i="82" s="1"/>
  <c r="JY5" i="77"/>
  <c r="JZ5"/>
  <c r="KA5" s="1"/>
  <c r="AK6" i="82" s="1"/>
  <c r="OI5" i="77"/>
  <c r="OJ5"/>
  <c r="OK5" s="1"/>
  <c r="AT6" i="82" s="1"/>
  <c r="HK6" i="77"/>
  <c r="HL6"/>
  <c r="HM6" s="1"/>
  <c r="AE7" i="82" s="1"/>
  <c r="JC6" i="77"/>
  <c r="JD6"/>
  <c r="JE6" s="1"/>
  <c r="AI7" i="82" s="1"/>
  <c r="LU6" i="77"/>
  <c r="LV6"/>
  <c r="LW6" s="1"/>
  <c r="AN7" i="82" s="1"/>
  <c r="NM6" i="77"/>
  <c r="NN6"/>
  <c r="NO6" s="1"/>
  <c r="AR7" i="82" s="1"/>
  <c r="AE7" i="77"/>
  <c r="FZ7"/>
  <c r="GA7"/>
  <c r="GB7" s="1"/>
  <c r="AC8" i="82" s="1"/>
  <c r="AM8" i="77"/>
  <c r="AN8"/>
  <c r="AO8" s="1"/>
  <c r="Q9" i="82" s="1"/>
  <c r="BI8" i="77"/>
  <c r="BJ8"/>
  <c r="BK8" s="1"/>
  <c r="S9" i="82" s="1"/>
  <c r="CE8" i="77"/>
  <c r="CF8"/>
  <c r="CG8" s="1"/>
  <c r="U9" i="82" s="1"/>
  <c r="AM9" i="77"/>
  <c r="AN9"/>
  <c r="AO9" s="1"/>
  <c r="Q10" i="82" s="1"/>
  <c r="BI9" i="77"/>
  <c r="BJ9"/>
  <c r="BK9" s="1"/>
  <c r="S10" i="82" s="1"/>
  <c r="CE9" i="77"/>
  <c r="CF9"/>
  <c r="CG9" s="1"/>
  <c r="U10" i="82" s="1"/>
  <c r="AM10" i="77"/>
  <c r="AN10"/>
  <c r="AO10" s="1"/>
  <c r="Q11" i="82" s="1"/>
  <c r="BI10" i="77"/>
  <c r="BJ10"/>
  <c r="BK10" s="1"/>
  <c r="S11" i="82" s="1"/>
  <c r="CL8" i="77"/>
  <c r="CL9"/>
  <c r="CL2"/>
  <c r="KQ2"/>
  <c r="CL3"/>
  <c r="KQ6"/>
  <c r="GO7"/>
  <c r="KY7" s="1"/>
  <c r="OX7" s="1"/>
  <c r="DW5"/>
  <c r="DX5"/>
  <c r="DY5" s="1"/>
  <c r="X6" i="82" s="1"/>
  <c r="IG5" i="77"/>
  <c r="IH5"/>
  <c r="II5" s="1"/>
  <c r="AG6" i="82" s="1"/>
  <c r="MQ5" i="77"/>
  <c r="MR5"/>
  <c r="MS5" s="1"/>
  <c r="AP6" i="82" s="1"/>
  <c r="AX9" i="77"/>
  <c r="AY9"/>
  <c r="AZ9" s="1"/>
  <c r="R10" i="82" s="1"/>
  <c r="AX10" i="77"/>
  <c r="AY10"/>
  <c r="AZ10" s="1"/>
  <c r="R11" i="82" s="1"/>
  <c r="HC10" i="77"/>
  <c r="DL3"/>
  <c r="DM3"/>
  <c r="DN3" s="1"/>
  <c r="W4" i="82" s="1"/>
  <c r="FD3" i="77"/>
  <c r="FE3"/>
  <c r="FF3" s="1"/>
  <c r="AA4" i="82" s="1"/>
  <c r="HV3" i="77"/>
  <c r="HW3"/>
  <c r="HX3" s="1"/>
  <c r="AF4" i="82" s="1"/>
  <c r="JN3" i="77"/>
  <c r="JO3"/>
  <c r="JP3" s="1"/>
  <c r="AJ4" i="82" s="1"/>
  <c r="MF3" i="77"/>
  <c r="MG3"/>
  <c r="MH3" s="1"/>
  <c r="AO4" i="82" s="1"/>
  <c r="NX3" i="77"/>
  <c r="NY3"/>
  <c r="NZ3" s="1"/>
  <c r="AS4" i="82" s="1"/>
  <c r="AM4" i="77"/>
  <c r="AN4"/>
  <c r="AO4" s="1"/>
  <c r="Q5" i="82" s="1"/>
  <c r="CE4" i="77"/>
  <c r="CF4"/>
  <c r="CG4" s="1"/>
  <c r="U5" i="82" s="1"/>
  <c r="DA6" i="77"/>
  <c r="DB6"/>
  <c r="DC6" s="1"/>
  <c r="V7" i="82" s="1"/>
  <c r="ES6" i="77"/>
  <c r="ET6"/>
  <c r="EU6" s="1"/>
  <c r="Z7" i="82" s="1"/>
  <c r="HC11" i="77"/>
  <c r="DB2"/>
  <c r="DC2" s="1"/>
  <c r="V3" i="82" s="1"/>
  <c r="DM2" i="77"/>
  <c r="DN2" s="1"/>
  <c r="DX2"/>
  <c r="DY2" s="1"/>
  <c r="EI2"/>
  <c r="EJ2" s="1"/>
  <c r="ET2"/>
  <c r="EU2" s="1"/>
  <c r="FE2"/>
  <c r="FF2" s="1"/>
  <c r="FP2"/>
  <c r="FQ2" s="1"/>
  <c r="GA2"/>
  <c r="GB2" s="1"/>
  <c r="HA2"/>
  <c r="HB2" s="1"/>
  <c r="AD3" i="82" s="1"/>
  <c r="HL2" i="77"/>
  <c r="HM2" s="1"/>
  <c r="HW2"/>
  <c r="HX2" s="1"/>
  <c r="IH2"/>
  <c r="II2" s="1"/>
  <c r="IS2"/>
  <c r="IT2" s="1"/>
  <c r="JD2"/>
  <c r="JE2" s="1"/>
  <c r="JO2"/>
  <c r="JP2" s="1"/>
  <c r="CL6"/>
  <c r="GG6"/>
  <c r="GO8"/>
  <c r="KY8" s="1"/>
  <c r="OX8" s="1"/>
  <c r="DD8"/>
  <c r="GO9"/>
  <c r="KY9" s="1"/>
  <c r="OX9" s="1"/>
  <c r="DD9"/>
  <c r="CQ11"/>
  <c r="AB11"/>
  <c r="ET12"/>
  <c r="EU12" s="1"/>
  <c r="Z13" i="82" s="1"/>
  <c r="ES12" i="77"/>
  <c r="OI17"/>
  <c r="OJ17"/>
  <c r="OK17" s="1"/>
  <c r="AT18" i="82" s="1"/>
  <c r="BI18" i="77"/>
  <c r="BJ18"/>
  <c r="BK18" s="1"/>
  <c r="S19" i="82" s="1"/>
  <c r="KJ18" i="77"/>
  <c r="KK18"/>
  <c r="KL18" s="1"/>
  <c r="AL19" i="82" s="1"/>
  <c r="NB18" i="77"/>
  <c r="NC18"/>
  <c r="ND18" s="1"/>
  <c r="AQ19" i="82" s="1"/>
  <c r="AN19" i="77"/>
  <c r="AO19" s="1"/>
  <c r="Q20" i="82" s="1"/>
  <c r="AM19" i="77"/>
  <c r="OJ19"/>
  <c r="OK19" s="1"/>
  <c r="AT20" i="82" s="1"/>
  <c r="OI19" i="77"/>
  <c r="FP22"/>
  <c r="FQ22" s="1"/>
  <c r="AB23" i="82" s="1"/>
  <c r="FO22" i="77"/>
  <c r="CQ7"/>
  <c r="AB7"/>
  <c r="HL12"/>
  <c r="HM12" s="1"/>
  <c r="AE13" i="82" s="1"/>
  <c r="HK12" i="77"/>
  <c r="LV12"/>
  <c r="LW12" s="1"/>
  <c r="AN13" i="82" s="1"/>
  <c r="LU12" i="77"/>
  <c r="OI13"/>
  <c r="OJ13"/>
  <c r="OK13" s="1"/>
  <c r="AT14" i="82" s="1"/>
  <c r="JN14" i="77"/>
  <c r="JO14"/>
  <c r="JP14" s="1"/>
  <c r="AJ15" i="82" s="1"/>
  <c r="MF14" i="77"/>
  <c r="MG14"/>
  <c r="MH14" s="1"/>
  <c r="AO15" i="82" s="1"/>
  <c r="CQ17" i="77"/>
  <c r="AB17"/>
  <c r="AC17"/>
  <c r="AD17" s="1"/>
  <c r="P18" i="82" s="1"/>
  <c r="CL17" i="77"/>
  <c r="DX19"/>
  <c r="DY19" s="1"/>
  <c r="X20" i="82" s="1"/>
  <c r="DW19" i="77"/>
  <c r="DB20"/>
  <c r="DC20" s="1"/>
  <c r="V21" i="82" s="1"/>
  <c r="DA20" i="77"/>
  <c r="GL20"/>
  <c r="ET20"/>
  <c r="EU20" s="1"/>
  <c r="Z21" i="82" s="1"/>
  <c r="ES20" i="77"/>
  <c r="HL20"/>
  <c r="HM20" s="1"/>
  <c r="AE21" i="82" s="1"/>
  <c r="HK20" i="77"/>
  <c r="KV20"/>
  <c r="JD20"/>
  <c r="JE20" s="1"/>
  <c r="AI21" i="82" s="1"/>
  <c r="JC20" i="77"/>
  <c r="JZ22"/>
  <c r="KA22" s="1"/>
  <c r="AK23" i="82" s="1"/>
  <c r="JY22" i="77"/>
  <c r="CL11"/>
  <c r="DA3"/>
  <c r="GL3"/>
  <c r="AB4"/>
  <c r="CQ4"/>
  <c r="HK4"/>
  <c r="ET5"/>
  <c r="EU5" s="1"/>
  <c r="Z6" i="82" s="1"/>
  <c r="HL5" i="77"/>
  <c r="HM5" s="1"/>
  <c r="AE6" i="82" s="1"/>
  <c r="JD5" i="77"/>
  <c r="JE5" s="1"/>
  <c r="AI6" i="82" s="1"/>
  <c r="LV5" i="77"/>
  <c r="LW5" s="1"/>
  <c r="AN6" i="82" s="1"/>
  <c r="NN5" i="77"/>
  <c r="NO5" s="1"/>
  <c r="AR6" i="82" s="1"/>
  <c r="PU5" i="77"/>
  <c r="PV5" s="1"/>
  <c r="AV6" i="82" s="1"/>
  <c r="BU6" i="77"/>
  <c r="BV6" s="1"/>
  <c r="T7" i="82" s="1"/>
  <c r="DB7" i="77"/>
  <c r="DC7" s="1"/>
  <c r="V8" i="82" s="1"/>
  <c r="DM7" i="77"/>
  <c r="DN7" s="1"/>
  <c r="W8" i="82" s="1"/>
  <c r="FE7" i="77"/>
  <c r="FF7" s="1"/>
  <c r="AA8" i="82" s="1"/>
  <c r="HW7" i="77"/>
  <c r="HX7" s="1"/>
  <c r="AF8" i="82" s="1"/>
  <c r="IH7" i="77"/>
  <c r="II7" s="1"/>
  <c r="AG8" i="82" s="1"/>
  <c r="IS7" i="77"/>
  <c r="IT7" s="1"/>
  <c r="AH8" i="82" s="1"/>
  <c r="JD7" i="77"/>
  <c r="JE7" s="1"/>
  <c r="AI8" i="82" s="1"/>
  <c r="JO7" i="77"/>
  <c r="JP7" s="1"/>
  <c r="AJ8" i="82" s="1"/>
  <c r="JZ7" i="77"/>
  <c r="KA7" s="1"/>
  <c r="AK8" i="82" s="1"/>
  <c r="KK7" i="77"/>
  <c r="KL7" s="1"/>
  <c r="AL8" i="82" s="1"/>
  <c r="LK7" i="77"/>
  <c r="LL7" s="1"/>
  <c r="AM8" i="82" s="1"/>
  <c r="LV7" i="77"/>
  <c r="LW7" s="1"/>
  <c r="AN8" i="82" s="1"/>
  <c r="MG7" i="77"/>
  <c r="MH7" s="1"/>
  <c r="AO8" i="82" s="1"/>
  <c r="MR7" i="77"/>
  <c r="MS7" s="1"/>
  <c r="AP8" i="82" s="1"/>
  <c r="NC7" i="77"/>
  <c r="ND7" s="1"/>
  <c r="AQ8" i="82" s="1"/>
  <c r="NN7" i="77"/>
  <c r="NO7" s="1"/>
  <c r="AR8" i="82" s="1"/>
  <c r="NY7" i="77"/>
  <c r="NZ7" s="1"/>
  <c r="AS8" i="82" s="1"/>
  <c r="OJ7" i="77"/>
  <c r="OK7" s="1"/>
  <c r="AT8" i="82" s="1"/>
  <c r="PU7" i="77"/>
  <c r="PV7" s="1"/>
  <c r="DM8"/>
  <c r="DN8" s="1"/>
  <c r="W9" i="82" s="1"/>
  <c r="DX8" i="77"/>
  <c r="DY8" s="1"/>
  <c r="X9" i="82" s="1"/>
  <c r="EI8" i="77"/>
  <c r="EJ8" s="1"/>
  <c r="Y9" i="82" s="1"/>
  <c r="ET8" i="77"/>
  <c r="EU8" s="1"/>
  <c r="Z9" i="82" s="1"/>
  <c r="FE8" i="77"/>
  <c r="FF8" s="1"/>
  <c r="AA9" i="82" s="1"/>
  <c r="FP8" i="77"/>
  <c r="FQ8" s="1"/>
  <c r="AB9" i="82" s="1"/>
  <c r="GA8" i="77"/>
  <c r="GB8" s="1"/>
  <c r="AC9" i="82" s="1"/>
  <c r="HL8" i="77"/>
  <c r="HM8" s="1"/>
  <c r="AE9" i="82" s="1"/>
  <c r="HW8" i="77"/>
  <c r="HX8" s="1"/>
  <c r="AF9" i="82" s="1"/>
  <c r="IH8" i="77"/>
  <c r="II8" s="1"/>
  <c r="AG9" i="82" s="1"/>
  <c r="IS8" i="77"/>
  <c r="IT8" s="1"/>
  <c r="AH9" i="82" s="1"/>
  <c r="JD8" i="77"/>
  <c r="JE8" s="1"/>
  <c r="AI9" i="82" s="1"/>
  <c r="JO8" i="77"/>
  <c r="JP8" s="1"/>
  <c r="AJ9" i="82" s="1"/>
  <c r="JZ8" i="77"/>
  <c r="KA8" s="1"/>
  <c r="AK9" i="82" s="1"/>
  <c r="KK8" i="77"/>
  <c r="KL8" s="1"/>
  <c r="AL9" i="82" s="1"/>
  <c r="LK8" i="77"/>
  <c r="LL8" s="1"/>
  <c r="AM9" i="82" s="1"/>
  <c r="LV8" i="77"/>
  <c r="LW8" s="1"/>
  <c r="AN9" i="82" s="1"/>
  <c r="MG8" i="77"/>
  <c r="MH8" s="1"/>
  <c r="AO9" i="82" s="1"/>
  <c r="MR8" i="77"/>
  <c r="MS8" s="1"/>
  <c r="AP9" i="82" s="1"/>
  <c r="NC8" i="77"/>
  <c r="ND8" s="1"/>
  <c r="AQ9" i="82" s="1"/>
  <c r="NN8" i="77"/>
  <c r="NO8" s="1"/>
  <c r="AR9" i="82" s="1"/>
  <c r="NY8" i="77"/>
  <c r="NZ8" s="1"/>
  <c r="AS9" i="82" s="1"/>
  <c r="OJ8" i="77"/>
  <c r="OK8" s="1"/>
  <c r="AT9" i="82" s="1"/>
  <c r="PU8" i="77"/>
  <c r="PV8" s="1"/>
  <c r="DM9"/>
  <c r="DN9" s="1"/>
  <c r="W10" i="82" s="1"/>
  <c r="DX9" i="77"/>
  <c r="DY9" s="1"/>
  <c r="X10" i="82" s="1"/>
  <c r="EI9" i="77"/>
  <c r="EJ9" s="1"/>
  <c r="Y10" i="82" s="1"/>
  <c r="ET9" i="77"/>
  <c r="EU9" s="1"/>
  <c r="Z10" i="82" s="1"/>
  <c r="FE9" i="77"/>
  <c r="FF9" s="1"/>
  <c r="AA10" i="82" s="1"/>
  <c r="FP9" i="77"/>
  <c r="FQ9" s="1"/>
  <c r="AB10" i="82" s="1"/>
  <c r="GA9" i="77"/>
  <c r="GB9" s="1"/>
  <c r="AC10" i="82" s="1"/>
  <c r="HL9" i="77"/>
  <c r="HM9" s="1"/>
  <c r="AE10" i="82" s="1"/>
  <c r="HW9" i="77"/>
  <c r="HX9" s="1"/>
  <c r="AF10" i="82" s="1"/>
  <c r="IH9" i="77"/>
  <c r="II9" s="1"/>
  <c r="AG10" i="82" s="1"/>
  <c r="IS9" i="77"/>
  <c r="IT9" s="1"/>
  <c r="AH10" i="82" s="1"/>
  <c r="JD9" i="77"/>
  <c r="JE9" s="1"/>
  <c r="AI10" i="82" s="1"/>
  <c r="JO9" i="77"/>
  <c r="JP9" s="1"/>
  <c r="AJ10" i="82" s="1"/>
  <c r="JZ9" i="77"/>
  <c r="KA9" s="1"/>
  <c r="AK10" i="82" s="1"/>
  <c r="KK9" i="77"/>
  <c r="KL9" s="1"/>
  <c r="AL10" i="82" s="1"/>
  <c r="LK9" i="77"/>
  <c r="LL9" s="1"/>
  <c r="AM10" i="82" s="1"/>
  <c r="LV9" i="77"/>
  <c r="LW9" s="1"/>
  <c r="AN10" i="82" s="1"/>
  <c r="MG9" i="77"/>
  <c r="MH9" s="1"/>
  <c r="AO10" i="82" s="1"/>
  <c r="MR9" i="77"/>
  <c r="MS9" s="1"/>
  <c r="AP10" i="82" s="1"/>
  <c r="NC9" i="77"/>
  <c r="ND9" s="1"/>
  <c r="AQ10" i="82" s="1"/>
  <c r="NN9" i="77"/>
  <c r="NO9" s="1"/>
  <c r="AR10" i="82" s="1"/>
  <c r="NY9" i="77"/>
  <c r="NZ9" s="1"/>
  <c r="AS10" i="82" s="1"/>
  <c r="OJ9" i="77"/>
  <c r="OK9" s="1"/>
  <c r="AT10" i="82" s="1"/>
  <c r="PU9" i="77"/>
  <c r="PV9" s="1"/>
  <c r="DB10"/>
  <c r="DC10" s="1"/>
  <c r="V11" i="82" s="1"/>
  <c r="DM10" i="77"/>
  <c r="DN10" s="1"/>
  <c r="W11" i="82" s="1"/>
  <c r="DX10" i="77"/>
  <c r="DY10" s="1"/>
  <c r="X11" i="82" s="1"/>
  <c r="EI10" i="77"/>
  <c r="EJ10" s="1"/>
  <c r="Y11" i="82" s="1"/>
  <c r="ET10" i="77"/>
  <c r="EU10" s="1"/>
  <c r="Z11" i="82" s="1"/>
  <c r="FE10" i="77"/>
  <c r="FF10" s="1"/>
  <c r="AA11" i="82" s="1"/>
  <c r="FP10" i="77"/>
  <c r="FQ10" s="1"/>
  <c r="AB11" i="82" s="1"/>
  <c r="GA10" i="77"/>
  <c r="GB10" s="1"/>
  <c r="AC11" i="82" s="1"/>
  <c r="HL10" i="77"/>
  <c r="HM10" s="1"/>
  <c r="AE11" i="82" s="1"/>
  <c r="HW10" i="77"/>
  <c r="HX10" s="1"/>
  <c r="AF11" i="82" s="1"/>
  <c r="IH10" i="77"/>
  <c r="II10" s="1"/>
  <c r="AG11" i="82" s="1"/>
  <c r="IS10" i="77"/>
  <c r="IT10" s="1"/>
  <c r="AH11" i="82" s="1"/>
  <c r="JD10" i="77"/>
  <c r="JE10" s="1"/>
  <c r="AI11" i="82" s="1"/>
  <c r="JO10" i="77"/>
  <c r="JP10" s="1"/>
  <c r="AJ11" i="82" s="1"/>
  <c r="JZ10" i="77"/>
  <c r="KA10" s="1"/>
  <c r="AK11" i="82" s="1"/>
  <c r="KK10" i="77"/>
  <c r="KL10" s="1"/>
  <c r="AL11" i="82" s="1"/>
  <c r="LK10" i="77"/>
  <c r="LL10" s="1"/>
  <c r="AM11" i="82" s="1"/>
  <c r="LV10" i="77"/>
  <c r="LW10" s="1"/>
  <c r="AN11" i="82" s="1"/>
  <c r="MG10" i="77"/>
  <c r="MH10" s="1"/>
  <c r="AO11" i="82" s="1"/>
  <c r="MR10" i="77"/>
  <c r="MS10" s="1"/>
  <c r="AP11" i="82" s="1"/>
  <c r="NC10" i="77"/>
  <c r="ND10" s="1"/>
  <c r="AQ11" i="82" s="1"/>
  <c r="NN10" i="77"/>
  <c r="NO10" s="1"/>
  <c r="AR11" i="82" s="1"/>
  <c r="NY10" i="77"/>
  <c r="NZ10" s="1"/>
  <c r="AS11" i="82" s="1"/>
  <c r="OJ10" i="77"/>
  <c r="OK10" s="1"/>
  <c r="AT11" i="82" s="1"/>
  <c r="PU10" i="77"/>
  <c r="PV10" s="1"/>
  <c r="DM11"/>
  <c r="DN11" s="1"/>
  <c r="W12" i="82" s="1"/>
  <c r="DX11" i="77"/>
  <c r="DY11" s="1"/>
  <c r="X12" i="82" s="1"/>
  <c r="EI11" i="77"/>
  <c r="EJ11" s="1"/>
  <c r="Y12" i="82" s="1"/>
  <c r="ET11" i="77"/>
  <c r="EU11" s="1"/>
  <c r="Z12" i="82" s="1"/>
  <c r="FE11" i="77"/>
  <c r="FF11" s="1"/>
  <c r="AA12" i="82" s="1"/>
  <c r="FP11" i="77"/>
  <c r="FQ11" s="1"/>
  <c r="AB12" i="82" s="1"/>
  <c r="GA11" i="77"/>
  <c r="GB11" s="1"/>
  <c r="AC12" i="82" s="1"/>
  <c r="HL11" i="77"/>
  <c r="HM11" s="1"/>
  <c r="AE12" i="82" s="1"/>
  <c r="HW11" i="77"/>
  <c r="HX11" s="1"/>
  <c r="AF12" i="82" s="1"/>
  <c r="IH11" i="77"/>
  <c r="II11" s="1"/>
  <c r="AG12" i="82" s="1"/>
  <c r="IS11" i="77"/>
  <c r="IT11" s="1"/>
  <c r="AH12" i="82" s="1"/>
  <c r="JD11" i="77"/>
  <c r="JE11" s="1"/>
  <c r="AI12" i="82" s="1"/>
  <c r="JO11" i="77"/>
  <c r="JP11" s="1"/>
  <c r="AJ12" i="82" s="1"/>
  <c r="JZ11" i="77"/>
  <c r="KA11" s="1"/>
  <c r="AK12" i="82" s="1"/>
  <c r="KK11" i="77"/>
  <c r="KL11" s="1"/>
  <c r="AL12" i="82" s="1"/>
  <c r="LK11" i="77"/>
  <c r="LL11" s="1"/>
  <c r="AM12" i="82" s="1"/>
  <c r="LV11" i="77"/>
  <c r="LW11" s="1"/>
  <c r="AN12" i="82" s="1"/>
  <c r="MG11" i="77"/>
  <c r="MH11" s="1"/>
  <c r="AO12" i="82" s="1"/>
  <c r="MR11" i="77"/>
  <c r="MS11" s="1"/>
  <c r="AP12" i="82" s="1"/>
  <c r="NC11" i="77"/>
  <c r="ND11" s="1"/>
  <c r="AQ12" i="82" s="1"/>
  <c r="NN11" i="77"/>
  <c r="NO11" s="1"/>
  <c r="AR12" i="82" s="1"/>
  <c r="NY11" i="77"/>
  <c r="NZ11" s="1"/>
  <c r="AS12" i="82" s="1"/>
  <c r="OJ11" i="77"/>
  <c r="OK11" s="1"/>
  <c r="AT12" i="82" s="1"/>
  <c r="PU11" i="77"/>
  <c r="PV11" s="1"/>
  <c r="KV12"/>
  <c r="GG20"/>
  <c r="KQ20"/>
  <c r="CQ6"/>
  <c r="AB6"/>
  <c r="GL8"/>
  <c r="DA8"/>
  <c r="KV9"/>
  <c r="GZ9"/>
  <c r="KV10"/>
  <c r="GZ10"/>
  <c r="GL11"/>
  <c r="DA11"/>
  <c r="KV11"/>
  <c r="GZ11"/>
  <c r="JD12"/>
  <c r="JE12" s="1"/>
  <c r="AI13" i="82" s="1"/>
  <c r="JC12" i="77"/>
  <c r="NN12"/>
  <c r="NO12" s="1"/>
  <c r="AR13" i="82" s="1"/>
  <c r="NM12" i="77"/>
  <c r="BI14"/>
  <c r="BJ14"/>
  <c r="BK14" s="1"/>
  <c r="S15" i="82" s="1"/>
  <c r="KJ14" i="77"/>
  <c r="KK14"/>
  <c r="KL14" s="1"/>
  <c r="AL15" i="82" s="1"/>
  <c r="NB14" i="77"/>
  <c r="NC14"/>
  <c r="ND14" s="1"/>
  <c r="AQ15" i="82" s="1"/>
  <c r="IG15" i="77"/>
  <c r="IH15"/>
  <c r="II15" s="1"/>
  <c r="AG16" i="82" s="1"/>
  <c r="LU15" i="77"/>
  <c r="LV15"/>
  <c r="LW15" s="1"/>
  <c r="AN16" i="82" s="1"/>
  <c r="DL16" i="77"/>
  <c r="DM16"/>
  <c r="DN16" s="1"/>
  <c r="W17" i="82" s="1"/>
  <c r="AX17" i="77"/>
  <c r="AY17"/>
  <c r="AZ17" s="1"/>
  <c r="R18" i="82" s="1"/>
  <c r="DW17" i="77"/>
  <c r="DX17"/>
  <c r="DY17" s="1"/>
  <c r="X18" i="82" s="1"/>
  <c r="HK17" i="77"/>
  <c r="HL17"/>
  <c r="HM17" s="1"/>
  <c r="AE18" i="82" s="1"/>
  <c r="KV17" i="77"/>
  <c r="LV20"/>
  <c r="LW20" s="1"/>
  <c r="AN21" i="82" s="1"/>
  <c r="LU20" i="77"/>
  <c r="NN20"/>
  <c r="NO20" s="1"/>
  <c r="AR21" i="82" s="1"/>
  <c r="NM20" i="77"/>
  <c r="DX21"/>
  <c r="DY21" s="1"/>
  <c r="X22" i="82" s="1"/>
  <c r="DW21" i="77"/>
  <c r="FP21"/>
  <c r="FQ21" s="1"/>
  <c r="AB22" i="82" s="1"/>
  <c r="FO21" i="77"/>
  <c r="MR22"/>
  <c r="MS22" s="1"/>
  <c r="AP23" i="82" s="1"/>
  <c r="MQ22" i="77"/>
  <c r="KQ9"/>
  <c r="KQ10"/>
  <c r="GG11"/>
  <c r="KQ11"/>
  <c r="GL5"/>
  <c r="DA5"/>
  <c r="KV8"/>
  <c r="GZ8"/>
  <c r="GL9"/>
  <c r="DA9"/>
  <c r="GL10"/>
  <c r="DA10"/>
  <c r="DB12"/>
  <c r="DC12" s="1"/>
  <c r="V13" i="82" s="1"/>
  <c r="DA12" i="77"/>
  <c r="BJ13"/>
  <c r="BK13" s="1"/>
  <c r="S14" i="82" s="1"/>
  <c r="BI13" i="77"/>
  <c r="ES15"/>
  <c r="ET15"/>
  <c r="EU15" s="1"/>
  <c r="Z16" i="82" s="1"/>
  <c r="CE16" i="77"/>
  <c r="CF16"/>
  <c r="CG16" s="1"/>
  <c r="U17" i="82" s="1"/>
  <c r="PT16" i="77"/>
  <c r="PU16"/>
  <c r="PV16" s="1"/>
  <c r="JN18"/>
  <c r="JO18"/>
  <c r="JP18" s="1"/>
  <c r="AJ19" i="82" s="1"/>
  <c r="MF18" i="77"/>
  <c r="MG18"/>
  <c r="MH18" s="1"/>
  <c r="AO19" i="82" s="1"/>
  <c r="JD19" i="77"/>
  <c r="JE19" s="1"/>
  <c r="AI20" i="82" s="1"/>
  <c r="JC19" i="77"/>
  <c r="IH21"/>
  <c r="II21" s="1"/>
  <c r="AG22" i="82" s="1"/>
  <c r="IG21" i="77"/>
  <c r="JZ21"/>
  <c r="KA21" s="1"/>
  <c r="AK22" i="82" s="1"/>
  <c r="JY21" i="77"/>
  <c r="KQ4"/>
  <c r="GG5"/>
  <c r="KQ5"/>
  <c r="GG8"/>
  <c r="KQ8"/>
  <c r="GG9"/>
  <c r="KV5"/>
  <c r="GG7"/>
  <c r="BU10"/>
  <c r="BV10" s="1"/>
  <c r="T11" i="82" s="1"/>
  <c r="CF10" i="77"/>
  <c r="CG10" s="1"/>
  <c r="U11" i="82" s="1"/>
  <c r="AC11" i="77"/>
  <c r="AD11" s="1"/>
  <c r="P12" i="82" s="1"/>
  <c r="AN11" i="77"/>
  <c r="AO11" s="1"/>
  <c r="Q12" i="82" s="1"/>
  <c r="AY11" i="77"/>
  <c r="AZ11" s="1"/>
  <c r="R12" i="82" s="1"/>
  <c r="BJ11" i="77"/>
  <c r="BK11" s="1"/>
  <c r="S12" i="82" s="1"/>
  <c r="BU11" i="77"/>
  <c r="BV11" s="1"/>
  <c r="T12" i="82" s="1"/>
  <c r="CF11" i="77"/>
  <c r="CG11" s="1"/>
  <c r="U12" i="82" s="1"/>
  <c r="GL12" i="77"/>
  <c r="KQ12"/>
  <c r="GG13"/>
  <c r="DB13"/>
  <c r="DC13" s="1"/>
  <c r="V14" i="82" s="1"/>
  <c r="NX14" i="77"/>
  <c r="NY14"/>
  <c r="NZ14" s="1"/>
  <c r="AS15" i="82" s="1"/>
  <c r="PT14" i="77"/>
  <c r="PU14"/>
  <c r="PV14" s="1"/>
  <c r="EH16"/>
  <c r="EI16"/>
  <c r="EJ16" s="1"/>
  <c r="Y17" i="82" s="1"/>
  <c r="FD16" i="77"/>
  <c r="FE16"/>
  <c r="FF16" s="1"/>
  <c r="AA17" i="82" s="1"/>
  <c r="GZ16" i="77"/>
  <c r="KV16"/>
  <c r="KQ16"/>
  <c r="HA16"/>
  <c r="HB16" s="1"/>
  <c r="AD17" i="82" s="1"/>
  <c r="HV16" i="77"/>
  <c r="HW16"/>
  <c r="HX16" s="1"/>
  <c r="AF17" i="82" s="1"/>
  <c r="BT17" i="77"/>
  <c r="BU17"/>
  <c r="BV17" s="1"/>
  <c r="T18" i="82" s="1"/>
  <c r="NX18" i="77"/>
  <c r="NY18"/>
  <c r="NZ18" s="1"/>
  <c r="AS19" i="82" s="1"/>
  <c r="PT18" i="77"/>
  <c r="PU18"/>
  <c r="PV18" s="1"/>
  <c r="BJ19"/>
  <c r="BK19" s="1"/>
  <c r="S20" i="82" s="1"/>
  <c r="BI19" i="77"/>
  <c r="ET19"/>
  <c r="EU19" s="1"/>
  <c r="Z20" i="82" s="1"/>
  <c r="ES19" i="77"/>
  <c r="JZ19"/>
  <c r="KA19" s="1"/>
  <c r="AK20" i="82" s="1"/>
  <c r="JY19" i="77"/>
  <c r="LV19"/>
  <c r="LW19" s="1"/>
  <c r="AN20" i="82" s="1"/>
  <c r="LU19" i="77"/>
  <c r="AE20"/>
  <c r="OJ22"/>
  <c r="OK22" s="1"/>
  <c r="AT23" i="82" s="1"/>
  <c r="OI22" i="77"/>
  <c r="CF24"/>
  <c r="CG24" s="1"/>
  <c r="U25" i="82" s="1"/>
  <c r="CQ24" i="77"/>
  <c r="CE24"/>
  <c r="DW12"/>
  <c r="FO12"/>
  <c r="IG12"/>
  <c r="JY12"/>
  <c r="MQ12"/>
  <c r="OI12"/>
  <c r="AM13"/>
  <c r="CE13"/>
  <c r="CQ13"/>
  <c r="GL13"/>
  <c r="JD13"/>
  <c r="JE13" s="1"/>
  <c r="AI14" i="82" s="1"/>
  <c r="KV13" i="77"/>
  <c r="MR13"/>
  <c r="MS13" s="1"/>
  <c r="AP14" i="82" s="1"/>
  <c r="GO14" i="77"/>
  <c r="KY14" s="1"/>
  <c r="OX14" s="1"/>
  <c r="DB15"/>
  <c r="DC15" s="1"/>
  <c r="V16" i="82" s="1"/>
  <c r="JZ15" i="77"/>
  <c r="KA15" s="1"/>
  <c r="AK16" i="82" s="1"/>
  <c r="NN15" i="77"/>
  <c r="NO15" s="1"/>
  <c r="AR16" i="82" s="1"/>
  <c r="AN16" i="77"/>
  <c r="AO16" s="1"/>
  <c r="Q17" i="82" s="1"/>
  <c r="GL16" i="77"/>
  <c r="FP17"/>
  <c r="FQ17" s="1"/>
  <c r="AB18" i="82" s="1"/>
  <c r="JD17" i="77"/>
  <c r="JE17" s="1"/>
  <c r="AI18" i="82" s="1"/>
  <c r="MR17" i="77"/>
  <c r="MS17" s="1"/>
  <c r="AP18" i="82" s="1"/>
  <c r="GO18" i="77"/>
  <c r="KY18" s="1"/>
  <c r="OX18" s="1"/>
  <c r="DL14"/>
  <c r="DM14"/>
  <c r="DN14" s="1"/>
  <c r="W15" i="82" s="1"/>
  <c r="EH14" i="77"/>
  <c r="EI14"/>
  <c r="EJ14" s="1"/>
  <c r="Y15" i="82" s="1"/>
  <c r="GZ14" i="77"/>
  <c r="KV14"/>
  <c r="KQ14"/>
  <c r="HA14"/>
  <c r="HB14" s="1"/>
  <c r="AD15" i="82" s="1"/>
  <c r="CQ15" i="77"/>
  <c r="AB15"/>
  <c r="AC15"/>
  <c r="AD15" s="1"/>
  <c r="P16" i="82" s="1"/>
  <c r="FZ16" i="77"/>
  <c r="GA16"/>
  <c r="GB16" s="1"/>
  <c r="AC17" i="82" s="1"/>
  <c r="IR16" i="77"/>
  <c r="IS16"/>
  <c r="IT16" s="1"/>
  <c r="AH17" i="82" s="1"/>
  <c r="JN16" i="77"/>
  <c r="JO16"/>
  <c r="JP16" s="1"/>
  <c r="AJ17" i="82" s="1"/>
  <c r="LJ16" i="77"/>
  <c r="LK16"/>
  <c r="LL16" s="1"/>
  <c r="AM17" i="82" s="1"/>
  <c r="MF16" i="77"/>
  <c r="MG16"/>
  <c r="MH16" s="1"/>
  <c r="AO17" i="82" s="1"/>
  <c r="DL18" i="77"/>
  <c r="DM18"/>
  <c r="DN18" s="1"/>
  <c r="W19" i="82" s="1"/>
  <c r="EH18" i="77"/>
  <c r="EI18"/>
  <c r="EJ18" s="1"/>
  <c r="Y19" i="82" s="1"/>
  <c r="GZ18" i="77"/>
  <c r="KV18"/>
  <c r="KQ18"/>
  <c r="HA18"/>
  <c r="HB18" s="1"/>
  <c r="AD19" i="82" s="1"/>
  <c r="CF19" i="77"/>
  <c r="CG19" s="1"/>
  <c r="U20" i="82" s="1"/>
  <c r="CE19" i="77"/>
  <c r="FP19"/>
  <c r="FQ19" s="1"/>
  <c r="AB20" i="82" s="1"/>
  <c r="FO19" i="77"/>
  <c r="HL19"/>
  <c r="HM19" s="1"/>
  <c r="AE20" i="82" s="1"/>
  <c r="HK19" i="77"/>
  <c r="KV19"/>
  <c r="MR19"/>
  <c r="MS19" s="1"/>
  <c r="AP20" i="82" s="1"/>
  <c r="MQ19" i="77"/>
  <c r="DX20"/>
  <c r="DY20" s="1"/>
  <c r="X21" i="82" s="1"/>
  <c r="DW20" i="77"/>
  <c r="FP20"/>
  <c r="FQ20" s="1"/>
  <c r="AB21" i="82" s="1"/>
  <c r="FO20" i="77"/>
  <c r="IH20"/>
  <c r="II20" s="1"/>
  <c r="AG21" i="82" s="1"/>
  <c r="IG20" i="77"/>
  <c r="JZ20"/>
  <c r="KA20" s="1"/>
  <c r="AK21" i="82" s="1"/>
  <c r="JY20" i="77"/>
  <c r="MR20"/>
  <c r="MS20" s="1"/>
  <c r="AP21" i="82" s="1"/>
  <c r="MQ20" i="77"/>
  <c r="OJ20"/>
  <c r="OK20" s="1"/>
  <c r="AT21" i="82" s="1"/>
  <c r="OI20" i="77"/>
  <c r="DB21"/>
  <c r="DC21" s="1"/>
  <c r="V22" i="82" s="1"/>
  <c r="DA21" i="77"/>
  <c r="GL21"/>
  <c r="ET21"/>
  <c r="EU21" s="1"/>
  <c r="Z22" i="82" s="1"/>
  <c r="ES21" i="77"/>
  <c r="HL21"/>
  <c r="HM21" s="1"/>
  <c r="AE22" i="82" s="1"/>
  <c r="HK21" i="77"/>
  <c r="KV21"/>
  <c r="JD21"/>
  <c r="JE21" s="1"/>
  <c r="AI22" i="82" s="1"/>
  <c r="JC21" i="77"/>
  <c r="LV21"/>
  <c r="LW21" s="1"/>
  <c r="AN22" i="82" s="1"/>
  <c r="LU21" i="77"/>
  <c r="GG15"/>
  <c r="CL16"/>
  <c r="JZ17"/>
  <c r="KA17" s="1"/>
  <c r="AK18" i="82" s="1"/>
  <c r="NN17" i="77"/>
  <c r="NO17" s="1"/>
  <c r="AR18" i="82" s="1"/>
  <c r="KQ19" i="77"/>
  <c r="GG21"/>
  <c r="KQ21"/>
  <c r="CL14"/>
  <c r="AM14"/>
  <c r="FD14"/>
  <c r="FE14"/>
  <c r="FF14" s="1"/>
  <c r="AA15" i="82" s="1"/>
  <c r="FZ14" i="77"/>
  <c r="GA14"/>
  <c r="GB14" s="1"/>
  <c r="AC15" i="82" s="1"/>
  <c r="HV14" i="77"/>
  <c r="HW14"/>
  <c r="HX14" s="1"/>
  <c r="AF15" i="82" s="1"/>
  <c r="IR14" i="77"/>
  <c r="IS14"/>
  <c r="IT14" s="1"/>
  <c r="AH15" i="82" s="1"/>
  <c r="LJ14" i="77"/>
  <c r="LK14"/>
  <c r="LL14" s="1"/>
  <c r="AM15" i="82" s="1"/>
  <c r="AX15" i="77"/>
  <c r="AY15"/>
  <c r="AZ15" s="1"/>
  <c r="R16" i="82" s="1"/>
  <c r="BT15" i="77"/>
  <c r="BU15"/>
  <c r="BV15" s="1"/>
  <c r="T16" i="82" s="1"/>
  <c r="KJ16" i="77"/>
  <c r="KK16"/>
  <c r="KL16" s="1"/>
  <c r="AL17" i="82" s="1"/>
  <c r="NB16" i="77"/>
  <c r="NC16"/>
  <c r="ND16" s="1"/>
  <c r="AQ17" i="82" s="1"/>
  <c r="NX16" i="77"/>
  <c r="NY16"/>
  <c r="NZ16" s="1"/>
  <c r="AS17" i="82" s="1"/>
  <c r="CL18" i="77"/>
  <c r="AM18"/>
  <c r="FD18"/>
  <c r="FE18"/>
  <c r="FF18" s="1"/>
  <c r="AA19" i="82" s="1"/>
  <c r="FZ18" i="77"/>
  <c r="GA18"/>
  <c r="GB18" s="1"/>
  <c r="AC19" i="82" s="1"/>
  <c r="HV18" i="77"/>
  <c r="HW18"/>
  <c r="HX18" s="1"/>
  <c r="AF19" i="82" s="1"/>
  <c r="IR18" i="77"/>
  <c r="IS18"/>
  <c r="IT18" s="1"/>
  <c r="AH19" i="82" s="1"/>
  <c r="LJ18" i="77"/>
  <c r="LK18"/>
  <c r="LL18" s="1"/>
  <c r="AM19" i="82" s="1"/>
  <c r="DB19" i="77"/>
  <c r="DC19" s="1"/>
  <c r="V20" i="82" s="1"/>
  <c r="DA19" i="77"/>
  <c r="GL19"/>
  <c r="IH19"/>
  <c r="II19" s="1"/>
  <c r="AG20" i="82" s="1"/>
  <c r="IG19" i="77"/>
  <c r="NN19"/>
  <c r="NO19" s="1"/>
  <c r="AR20" i="82" s="1"/>
  <c r="NM19" i="77"/>
  <c r="AN20"/>
  <c r="AO20" s="1"/>
  <c r="Q21" i="82" s="1"/>
  <c r="AM20" i="77"/>
  <c r="NN21"/>
  <c r="NO21" s="1"/>
  <c r="AR22" i="82" s="1"/>
  <c r="NM21" i="77"/>
  <c r="DX22"/>
  <c r="DY22" s="1"/>
  <c r="X23" i="82" s="1"/>
  <c r="DW22" i="77"/>
  <c r="IH22"/>
  <c r="II22" s="1"/>
  <c r="AG23" i="82" s="1"/>
  <c r="IG22" i="77"/>
  <c r="AE23"/>
  <c r="CL13"/>
  <c r="GL15"/>
  <c r="KQ15"/>
  <c r="GG17"/>
  <c r="GG19"/>
  <c r="CQ14"/>
  <c r="AB14"/>
  <c r="CQ18"/>
  <c r="AB18"/>
  <c r="GL25"/>
  <c r="DB25"/>
  <c r="DC25" s="1"/>
  <c r="V26" i="82" s="1"/>
  <c r="GG25" i="77"/>
  <c r="DA25"/>
  <c r="NX25"/>
  <c r="NY25"/>
  <c r="NZ25" s="1"/>
  <c r="AS26" i="82" s="1"/>
  <c r="DB14" i="77"/>
  <c r="DC14" s="1"/>
  <c r="V15" i="82" s="1"/>
  <c r="GG16" i="77"/>
  <c r="DB18"/>
  <c r="DC18" s="1"/>
  <c r="V19" i="82" s="1"/>
  <c r="BI20" i="77"/>
  <c r="CE20"/>
  <c r="AM21"/>
  <c r="BI21"/>
  <c r="CE21"/>
  <c r="BI22"/>
  <c r="DD22"/>
  <c r="AN23"/>
  <c r="AO23" s="1"/>
  <c r="Q24" i="82" s="1"/>
  <c r="CQ23" i="77"/>
  <c r="AM23"/>
  <c r="AE25"/>
  <c r="GN23"/>
  <c r="KX23" s="1"/>
  <c r="OW23" s="1"/>
  <c r="CQ16"/>
  <c r="AB16"/>
  <c r="CF23"/>
  <c r="CG23" s="1"/>
  <c r="U24" i="82" s="1"/>
  <c r="CE23" i="77"/>
  <c r="GG14"/>
  <c r="GG18"/>
  <c r="CL22"/>
  <c r="AB19"/>
  <c r="CQ19"/>
  <c r="AB20"/>
  <c r="CQ20"/>
  <c r="AB21"/>
  <c r="CQ21"/>
  <c r="MQ21"/>
  <c r="OI21"/>
  <c r="AM22"/>
  <c r="CE22"/>
  <c r="CQ22"/>
  <c r="GG22"/>
  <c r="GL22"/>
  <c r="KQ22"/>
  <c r="KV22"/>
  <c r="DA23"/>
  <c r="ES23"/>
  <c r="HK23"/>
  <c r="JC23"/>
  <c r="LU23"/>
  <c r="NM23"/>
  <c r="CL24"/>
  <c r="DA24"/>
  <c r="ES24"/>
  <c r="HK24"/>
  <c r="JC24"/>
  <c r="LU24"/>
  <c r="NM24"/>
  <c r="CL25"/>
  <c r="BI25"/>
  <c r="NM25"/>
  <c r="DW25"/>
  <c r="DX25"/>
  <c r="DY25" s="1"/>
  <c r="X26" i="82" s="1"/>
  <c r="ES25" i="77"/>
  <c r="ET25"/>
  <c r="EU25" s="1"/>
  <c r="Z26" i="82" s="1"/>
  <c r="FO25" i="77"/>
  <c r="FP25"/>
  <c r="FQ25" s="1"/>
  <c r="AB26" i="82" s="1"/>
  <c r="KV25" i="77"/>
  <c r="HK25"/>
  <c r="HL25"/>
  <c r="HM25" s="1"/>
  <c r="AE26" i="82" s="1"/>
  <c r="IG25" i="77"/>
  <c r="IH25"/>
  <c r="II25" s="1"/>
  <c r="AG26" i="82" s="1"/>
  <c r="JC25" i="77"/>
  <c r="JD25"/>
  <c r="JE25" s="1"/>
  <c r="AI26" i="82" s="1"/>
  <c r="JY25" i="77"/>
  <c r="JZ25"/>
  <c r="KA25" s="1"/>
  <c r="AK26" i="82" s="1"/>
  <c r="LU25" i="77"/>
  <c r="LV25"/>
  <c r="LW25" s="1"/>
  <c r="AN26" i="82" s="1"/>
  <c r="MQ25" i="77"/>
  <c r="MR25"/>
  <c r="MS25" s="1"/>
  <c r="AP26" i="82" s="1"/>
  <c r="GG23" i="77"/>
  <c r="GL23"/>
  <c r="KQ23"/>
  <c r="KV23"/>
  <c r="GG24"/>
  <c r="GL24"/>
  <c r="KQ24"/>
  <c r="KV24"/>
  <c r="KQ25"/>
  <c r="HC23"/>
  <c r="HC25"/>
  <c r="CL23"/>
  <c r="K4" i="83" l="1"/>
  <c r="K25"/>
  <c r="K23"/>
  <c r="K43"/>
  <c r="K40"/>
  <c r="K29"/>
  <c r="K27"/>
  <c r="K30"/>
  <c r="K8"/>
  <c r="K10"/>
  <c r="K44"/>
  <c r="K53"/>
  <c r="K26"/>
  <c r="K16"/>
  <c r="K15"/>
  <c r="K14"/>
  <c r="K19"/>
  <c r="K18"/>
  <c r="K37"/>
  <c r="K45"/>
  <c r="K5"/>
  <c r="K7"/>
  <c r="K28"/>
  <c r="K36"/>
  <c r="K34"/>
  <c r="K42"/>
  <c r="K6"/>
  <c r="K12"/>
  <c r="L25" i="82"/>
  <c r="L24"/>
  <c r="K49" i="83"/>
  <c r="K47"/>
  <c r="K24"/>
  <c r="K38"/>
  <c r="K21"/>
  <c r="K32"/>
  <c r="KM10" i="78"/>
  <c r="AL11" i="83"/>
  <c r="K11" s="1"/>
  <c r="K31"/>
  <c r="K46"/>
  <c r="K41"/>
  <c r="K52"/>
  <c r="K39"/>
  <c r="K22"/>
  <c r="K20"/>
  <c r="K33"/>
  <c r="K9"/>
  <c r="K50"/>
  <c r="K35"/>
  <c r="HN47" i="78"/>
  <c r="AE48" i="83"/>
  <c r="K48" s="1"/>
  <c r="K13"/>
  <c r="K51"/>
  <c r="K17"/>
  <c r="L89" i="82"/>
  <c r="L50"/>
  <c r="L88"/>
  <c r="L87"/>
  <c r="L56"/>
  <c r="AV16"/>
  <c r="L16" s="1"/>
  <c r="AV35"/>
  <c r="L35" s="1"/>
  <c r="AV46"/>
  <c r="L46" s="1"/>
  <c r="AV38"/>
  <c r="L38" s="1"/>
  <c r="AV72"/>
  <c r="L72" s="1"/>
  <c r="CR25" i="77"/>
  <c r="CS25" s="1"/>
  <c r="T26" i="82"/>
  <c r="AV63"/>
  <c r="L63" s="1"/>
  <c r="AV12"/>
  <c r="L12" s="1"/>
  <c r="AV20"/>
  <c r="L20" s="1"/>
  <c r="AV18"/>
  <c r="L18" s="1"/>
  <c r="AV67"/>
  <c r="L67" s="1"/>
  <c r="AV49"/>
  <c r="L49" s="1"/>
  <c r="AV75"/>
  <c r="L75" s="1"/>
  <c r="AV69"/>
  <c r="L69" s="1"/>
  <c r="AV77"/>
  <c r="L77" s="1"/>
  <c r="AV93"/>
  <c r="L93" s="1"/>
  <c r="AV23"/>
  <c r="L23" s="1"/>
  <c r="AV13"/>
  <c r="L13" s="1"/>
  <c r="AV58"/>
  <c r="L58" s="1"/>
  <c r="AV57"/>
  <c r="L57" s="1"/>
  <c r="AV26"/>
  <c r="AV33"/>
  <c r="L33" s="1"/>
  <c r="AV27"/>
  <c r="L27" s="1"/>
  <c r="AV64"/>
  <c r="L64" s="1"/>
  <c r="AV42"/>
  <c r="L42" s="1"/>
  <c r="AV68"/>
  <c r="AV73"/>
  <c r="L73" s="1"/>
  <c r="AV78"/>
  <c r="L78" s="1"/>
  <c r="AV96"/>
  <c r="L96" s="1"/>
  <c r="AV82"/>
  <c r="L82" s="1"/>
  <c r="AV54"/>
  <c r="L54" s="1"/>
  <c r="AV41"/>
  <c r="L41" s="1"/>
  <c r="AV21"/>
  <c r="L21" s="1"/>
  <c r="AV22"/>
  <c r="L22" s="1"/>
  <c r="AV65"/>
  <c r="AV48"/>
  <c r="L48" s="1"/>
  <c r="AV44"/>
  <c r="L44" s="1"/>
  <c r="AV34"/>
  <c r="L34" s="1"/>
  <c r="AV30"/>
  <c r="L30" s="1"/>
  <c r="AV90"/>
  <c r="L90" s="1"/>
  <c r="AV60"/>
  <c r="L60" s="1"/>
  <c r="AV94"/>
  <c r="L94" s="1"/>
  <c r="AV52"/>
  <c r="L52" s="1"/>
  <c r="AV66"/>
  <c r="L66" s="1"/>
  <c r="AV43"/>
  <c r="LM64" i="77"/>
  <c r="AM65" i="82"/>
  <c r="LM52" i="77"/>
  <c r="AM53" i="82"/>
  <c r="LM67" i="77"/>
  <c r="AM68" i="82"/>
  <c r="LM84" i="77"/>
  <c r="AM85" i="82"/>
  <c r="AV84"/>
  <c r="L84" s="1"/>
  <c r="L6"/>
  <c r="L5"/>
  <c r="L92"/>
  <c r="L4"/>
  <c r="AV10"/>
  <c r="L10" s="1"/>
  <c r="AV9"/>
  <c r="L9" s="1"/>
  <c r="AV8"/>
  <c r="L8" s="1"/>
  <c r="AV45"/>
  <c r="L45" s="1"/>
  <c r="AV95"/>
  <c r="L95" s="1"/>
  <c r="AV85"/>
  <c r="AV71"/>
  <c r="L71" s="1"/>
  <c r="AV97"/>
  <c r="L97" s="1"/>
  <c r="AV83"/>
  <c r="L83" s="1"/>
  <c r="AV86"/>
  <c r="AV11"/>
  <c r="L11" s="1"/>
  <c r="AV7"/>
  <c r="L7" s="1"/>
  <c r="AV31"/>
  <c r="L31" s="1"/>
  <c r="AV70"/>
  <c r="L70" s="1"/>
  <c r="AV74"/>
  <c r="L74" s="1"/>
  <c r="LM85" i="77"/>
  <c r="AM86" i="82"/>
  <c r="L86" s="1"/>
  <c r="AV19"/>
  <c r="L19" s="1"/>
  <c r="AV15"/>
  <c r="L15" s="1"/>
  <c r="AV17"/>
  <c r="L17" s="1"/>
  <c r="AV14"/>
  <c r="L14" s="1"/>
  <c r="AV36"/>
  <c r="L36" s="1"/>
  <c r="AV29"/>
  <c r="L29" s="1"/>
  <c r="AV39"/>
  <c r="L39" s="1"/>
  <c r="AV59"/>
  <c r="L59" s="1"/>
  <c r="AV61"/>
  <c r="L61" s="1"/>
  <c r="AV53"/>
  <c r="AV51"/>
  <c r="L51" s="1"/>
  <c r="AV79"/>
  <c r="L79" s="1"/>
  <c r="AV76"/>
  <c r="L76" s="1"/>
  <c r="AV55"/>
  <c r="L55" s="1"/>
  <c r="AV47"/>
  <c r="L47" s="1"/>
  <c r="AV37"/>
  <c r="AV40"/>
  <c r="L40" s="1"/>
  <c r="AV80"/>
  <c r="L80" s="1"/>
  <c r="AV28"/>
  <c r="L28" s="1"/>
  <c r="LM42" i="77"/>
  <c r="AM43" i="82"/>
  <c r="LM36" i="77"/>
  <c r="AM37" i="82"/>
  <c r="LM80" i="77"/>
  <c r="AM81" i="82"/>
  <c r="L81" s="1"/>
  <c r="L62"/>
  <c r="L91"/>
  <c r="L32"/>
  <c r="PW82" i="77"/>
  <c r="PW83"/>
  <c r="AU3" i="82"/>
  <c r="PW91" i="77"/>
  <c r="PW55"/>
  <c r="PW61"/>
  <c r="PW24"/>
  <c r="GP15" i="78"/>
  <c r="KZ15" s="1"/>
  <c r="NR15" s="1"/>
  <c r="HC7"/>
  <c r="AE32"/>
  <c r="HC52"/>
  <c r="EK35"/>
  <c r="HC20"/>
  <c r="DD14"/>
  <c r="AE81" i="77"/>
  <c r="EK6" i="78"/>
  <c r="GC26"/>
  <c r="AE92" i="77"/>
  <c r="LM5"/>
  <c r="LM83"/>
  <c r="PW87"/>
  <c r="PW86"/>
  <c r="LM25"/>
  <c r="LM87"/>
  <c r="PW80"/>
  <c r="IU2" i="78"/>
  <c r="AH3" i="83"/>
  <c r="MT2" i="78"/>
  <c r="AP3" i="83"/>
  <c r="GC2" i="78"/>
  <c r="AC3" i="83"/>
  <c r="GC3" i="78"/>
  <c r="BL3"/>
  <c r="HN29"/>
  <c r="FR27"/>
  <c r="KB29"/>
  <c r="MI27"/>
  <c r="EV25"/>
  <c r="DZ26"/>
  <c r="MI26"/>
  <c r="NE18"/>
  <c r="FR18"/>
  <c r="MI18"/>
  <c r="NE16"/>
  <c r="EV4"/>
  <c r="EV8"/>
  <c r="BL10"/>
  <c r="KB8"/>
  <c r="KB33"/>
  <c r="FR33"/>
  <c r="BL32"/>
  <c r="JF31"/>
  <c r="EV31"/>
  <c r="CH35"/>
  <c r="MI30"/>
  <c r="MI36"/>
  <c r="BL49"/>
  <c r="HY48"/>
  <c r="MT46"/>
  <c r="IU45"/>
  <c r="BA44"/>
  <c r="BW42"/>
  <c r="LX44"/>
  <c r="FG42"/>
  <c r="HY41"/>
  <c r="LX50"/>
  <c r="EV52"/>
  <c r="KM50"/>
  <c r="GC50"/>
  <c r="FG52"/>
  <c r="NE50"/>
  <c r="GC52"/>
  <c r="HN48"/>
  <c r="GC43"/>
  <c r="DO41"/>
  <c r="AP37"/>
  <c r="HY10"/>
  <c r="JQ6"/>
  <c r="NE4"/>
  <c r="BW23"/>
  <c r="HC19"/>
  <c r="LX15"/>
  <c r="DZ15"/>
  <c r="AP14"/>
  <c r="JQ24"/>
  <c r="MI20"/>
  <c r="MT7"/>
  <c r="MI4"/>
  <c r="LX43"/>
  <c r="IJ38"/>
  <c r="HY40"/>
  <c r="EV38"/>
  <c r="IJ45"/>
  <c r="NE43"/>
  <c r="FG16"/>
  <c r="IU10"/>
  <c r="JF13"/>
  <c r="IU33"/>
  <c r="LX36"/>
  <c r="GC7"/>
  <c r="NE2"/>
  <c r="AQ3" i="83"/>
  <c r="JQ2" i="78"/>
  <c r="AJ3" i="83"/>
  <c r="HY2" i="78"/>
  <c r="AF3" i="83"/>
  <c r="FR3" i="78"/>
  <c r="DZ3"/>
  <c r="LX2"/>
  <c r="AN3" i="83"/>
  <c r="JF2" i="78"/>
  <c r="AI3" i="83"/>
  <c r="HN2" i="78"/>
  <c r="AE3" i="83"/>
  <c r="FG2" i="78"/>
  <c r="AA3" i="83"/>
  <c r="DO2" i="78"/>
  <c r="W3" i="83"/>
  <c r="FG3" i="78"/>
  <c r="DO3"/>
  <c r="LX3"/>
  <c r="CH3"/>
  <c r="AP3"/>
  <c r="JF29"/>
  <c r="EV29"/>
  <c r="KM2"/>
  <c r="AL3" i="83"/>
  <c r="EV3" i="78"/>
  <c r="KB2"/>
  <c r="AK3" i="83"/>
  <c r="EK2" i="78"/>
  <c r="Y3" i="83"/>
  <c r="MT3" i="78"/>
  <c r="MI29"/>
  <c r="NE29"/>
  <c r="HN25"/>
  <c r="JF28"/>
  <c r="NE20"/>
  <c r="BA25"/>
  <c r="CH24"/>
  <c r="NE21"/>
  <c r="IJ19"/>
  <c r="DZ19"/>
  <c r="EV17"/>
  <c r="LX24"/>
  <c r="HN18"/>
  <c r="DO20"/>
  <c r="MT11"/>
  <c r="HN4"/>
  <c r="JF8"/>
  <c r="IJ7"/>
  <c r="BW12"/>
  <c r="EK13"/>
  <c r="AP9"/>
  <c r="EV10"/>
  <c r="AP34"/>
  <c r="IJ33"/>
  <c r="NE31"/>
  <c r="HN31"/>
  <c r="GC30"/>
  <c r="JF32"/>
  <c r="EV36"/>
  <c r="KM46"/>
  <c r="MT45"/>
  <c r="JQ44"/>
  <c r="BL43"/>
  <c r="CH41"/>
  <c r="AP41"/>
  <c r="IJ49"/>
  <c r="DZ43"/>
  <c r="LX42"/>
  <c r="KB40"/>
  <c r="FR40"/>
  <c r="GC51"/>
  <c r="FG51"/>
  <c r="DO51"/>
  <c r="FR50"/>
  <c r="AP50"/>
  <c r="DO45"/>
  <c r="FR47"/>
  <c r="IU44"/>
  <c r="AP38"/>
  <c r="BW49"/>
  <c r="JF38"/>
  <c r="AE38"/>
  <c r="IU26"/>
  <c r="CH21"/>
  <c r="JQ9"/>
  <c r="IU7"/>
  <c r="BL2"/>
  <c r="S3" i="83"/>
  <c r="HY22" i="78"/>
  <c r="HC18"/>
  <c r="BL15"/>
  <c r="BL13"/>
  <c r="MT28"/>
  <c r="MT26"/>
  <c r="EK9"/>
  <c r="NE5"/>
  <c r="KM29"/>
  <c r="EV47"/>
  <c r="NE46"/>
  <c r="IJ39"/>
  <c r="KB47"/>
  <c r="EK34"/>
  <c r="GC5"/>
  <c r="NE13"/>
  <c r="AP12"/>
  <c r="BA9"/>
  <c r="IJ13"/>
  <c r="EV2"/>
  <c r="Z3" i="83"/>
  <c r="NE3" i="78"/>
  <c r="JQ3"/>
  <c r="HY3"/>
  <c r="KB3"/>
  <c r="IJ3"/>
  <c r="BA3"/>
  <c r="IJ27"/>
  <c r="MI2"/>
  <c r="AO3" i="83"/>
  <c r="IJ2" i="78"/>
  <c r="AG3" i="83"/>
  <c r="EK3" i="78"/>
  <c r="BL26"/>
  <c r="HN27"/>
  <c r="JF25"/>
  <c r="EV28"/>
  <c r="EK24"/>
  <c r="BL22"/>
  <c r="JF21"/>
  <c r="MT20"/>
  <c r="FR19"/>
  <c r="KB18"/>
  <c r="JF6"/>
  <c r="CH34"/>
  <c r="MI33"/>
  <c r="DZ33"/>
  <c r="EK30"/>
  <c r="EV32"/>
  <c r="JF36"/>
  <c r="DZ32"/>
  <c r="BL33"/>
  <c r="BL30"/>
  <c r="LX48"/>
  <c r="JQ48"/>
  <c r="IU46"/>
  <c r="HY42"/>
  <c r="LX39"/>
  <c r="HN49"/>
  <c r="EK40"/>
  <c r="HN41"/>
  <c r="KM40"/>
  <c r="KM42"/>
  <c r="IU37"/>
  <c r="EK37"/>
  <c r="BA50"/>
  <c r="MT51"/>
  <c r="NE52"/>
  <c r="IU50"/>
  <c r="EK50"/>
  <c r="IJ52"/>
  <c r="KM52"/>
  <c r="EV48"/>
  <c r="HC49"/>
  <c r="EV46"/>
  <c r="HN40"/>
  <c r="EK43"/>
  <c r="MT49"/>
  <c r="BW25"/>
  <c r="KM19"/>
  <c r="KM8"/>
  <c r="KB5"/>
  <c r="FR24"/>
  <c r="BA19"/>
  <c r="BA28"/>
  <c r="DO10"/>
  <c r="DO7"/>
  <c r="BA4"/>
  <c r="KB44"/>
  <c r="FG41"/>
  <c r="JF44"/>
  <c r="KM43"/>
  <c r="LX41"/>
  <c r="GC22"/>
  <c r="HC9"/>
  <c r="CH6"/>
  <c r="AE21"/>
  <c r="HY5"/>
  <c r="JQ14"/>
  <c r="KM6"/>
  <c r="BL24"/>
  <c r="BA16"/>
  <c r="CH4"/>
  <c r="FR2"/>
  <c r="AB3" i="83"/>
  <c r="DZ2" i="78"/>
  <c r="X3" i="83"/>
  <c r="MI3" i="78"/>
  <c r="KM3"/>
  <c r="IU3"/>
  <c r="JF3"/>
  <c r="HN3"/>
  <c r="BW3"/>
  <c r="CH28"/>
  <c r="NE27"/>
  <c r="KB27"/>
  <c r="AP47"/>
  <c r="IU28"/>
  <c r="IU23"/>
  <c r="FG21"/>
  <c r="LX18"/>
  <c r="KM5"/>
  <c r="MI51"/>
  <c r="MI39"/>
  <c r="GC34"/>
  <c r="EK38"/>
  <c r="EK31"/>
  <c r="JF48"/>
  <c r="MI38"/>
  <c r="JQ33"/>
  <c r="FG32"/>
  <c r="JF30"/>
  <c r="BW34"/>
  <c r="FG44"/>
  <c r="JQ26"/>
  <c r="BW16"/>
  <c r="JF14"/>
  <c r="BL6"/>
  <c r="EV45"/>
  <c r="IJ43"/>
  <c r="GC29"/>
  <c r="EK26"/>
  <c r="IU22"/>
  <c r="BL50"/>
  <c r="HC36"/>
  <c r="HY23"/>
  <c r="BA49"/>
  <c r="IU43"/>
  <c r="LX28"/>
  <c r="MI14"/>
  <c r="MT5"/>
  <c r="HY43"/>
  <c r="FG9"/>
  <c r="HN46"/>
  <c r="AP21"/>
  <c r="AP6"/>
  <c r="MT36"/>
  <c r="HY29"/>
  <c r="DD50"/>
  <c r="IU30"/>
  <c r="FR11"/>
  <c r="DZ27"/>
  <c r="IJ29"/>
  <c r="JF27"/>
  <c r="EV27"/>
  <c r="KB25"/>
  <c r="IJ25"/>
  <c r="FR25"/>
  <c r="DZ25"/>
  <c r="BA24"/>
  <c r="MI28"/>
  <c r="HN28"/>
  <c r="FR26"/>
  <c r="CH29"/>
  <c r="KB20"/>
  <c r="DZ20"/>
  <c r="KM24"/>
  <c r="NE23"/>
  <c r="GC24"/>
  <c r="AP24"/>
  <c r="CH22"/>
  <c r="MI21"/>
  <c r="KB21"/>
  <c r="BA21"/>
  <c r="BL20"/>
  <c r="HN21"/>
  <c r="HN26"/>
  <c r="NE19"/>
  <c r="HN19"/>
  <c r="EV19"/>
  <c r="FR17"/>
  <c r="DZ17"/>
  <c r="BL19"/>
  <c r="IJ18"/>
  <c r="DZ18"/>
  <c r="JF18"/>
  <c r="EV21"/>
  <c r="CH17"/>
  <c r="BL17"/>
  <c r="FG11"/>
  <c r="IJ4"/>
  <c r="FR4"/>
  <c r="DZ4"/>
  <c r="MI8"/>
  <c r="HN8"/>
  <c r="FR16"/>
  <c r="CH8"/>
  <c r="NE7"/>
  <c r="KB7"/>
  <c r="CH16"/>
  <c r="JF10"/>
  <c r="DZ8"/>
  <c r="BL34"/>
  <c r="NE33"/>
  <c r="JF33"/>
  <c r="HN33"/>
  <c r="EV33"/>
  <c r="CH32"/>
  <c r="AP32"/>
  <c r="MI31"/>
  <c r="KB31"/>
  <c r="IJ31"/>
  <c r="FR31"/>
  <c r="DZ31"/>
  <c r="FG30"/>
  <c r="DO30"/>
  <c r="BL31"/>
  <c r="KM30"/>
  <c r="MI32"/>
  <c r="HN32"/>
  <c r="HN36"/>
  <c r="FR32"/>
  <c r="HY30"/>
  <c r="NE32"/>
  <c r="CH30"/>
  <c r="AP30"/>
  <c r="CH49"/>
  <c r="AP49"/>
  <c r="MT48"/>
  <c r="KM48"/>
  <c r="IU48"/>
  <c r="LX46"/>
  <c r="JQ46"/>
  <c r="HY46"/>
  <c r="BA46"/>
  <c r="KM45"/>
  <c r="FG45"/>
  <c r="BW48"/>
  <c r="BW46"/>
  <c r="BW44"/>
  <c r="CH43"/>
  <c r="BA42"/>
  <c r="BL41"/>
  <c r="NE49"/>
  <c r="KB49"/>
  <c r="FR49"/>
  <c r="MT44"/>
  <c r="KM44"/>
  <c r="MT39"/>
  <c r="JF49"/>
  <c r="EV49"/>
  <c r="DO40"/>
  <c r="IJ42"/>
  <c r="MT41"/>
  <c r="EK41"/>
  <c r="FG40"/>
  <c r="DZ42"/>
  <c r="EV41"/>
  <c r="MI49"/>
  <c r="MI40"/>
  <c r="GH39"/>
  <c r="GJ39" s="1"/>
  <c r="FG39"/>
  <c r="KM51"/>
  <c r="BW51"/>
  <c r="BW50"/>
  <c r="KB52"/>
  <c r="BL52"/>
  <c r="JQ51"/>
  <c r="BA51"/>
  <c r="JF52"/>
  <c r="JQ50"/>
  <c r="HY50"/>
  <c r="FG50"/>
  <c r="DO50"/>
  <c r="MT50"/>
  <c r="HY51"/>
  <c r="BA52"/>
  <c r="KB50"/>
  <c r="BW52"/>
  <c r="DZ47"/>
  <c r="CH48"/>
  <c r="BL47"/>
  <c r="AP46"/>
  <c r="MT43"/>
  <c r="GC42"/>
  <c r="HN38"/>
  <c r="MI41"/>
  <c r="KB39"/>
  <c r="JQ28"/>
  <c r="FG27"/>
  <c r="BA26"/>
  <c r="DO24"/>
  <c r="DZ21"/>
  <c r="MI19"/>
  <c r="BA10"/>
  <c r="BW9"/>
  <c r="EK8"/>
  <c r="BA7"/>
  <c r="BA6"/>
  <c r="EV5"/>
  <c r="JQ4"/>
  <c r="CH25"/>
  <c r="LX22"/>
  <c r="KM20"/>
  <c r="FG19"/>
  <c r="KM18"/>
  <c r="GC16"/>
  <c r="CH14"/>
  <c r="FR13"/>
  <c r="JF12"/>
  <c r="DZ12"/>
  <c r="DD11"/>
  <c r="FG29"/>
  <c r="FG28"/>
  <c r="JQ27"/>
  <c r="DO26"/>
  <c r="BW24"/>
  <c r="CH20"/>
  <c r="JQ10"/>
  <c r="HY9"/>
  <c r="GC8"/>
  <c r="FG6"/>
  <c r="JF5"/>
  <c r="DZ5"/>
  <c r="IU4"/>
  <c r="AP2"/>
  <c r="Q3" i="83"/>
  <c r="FR48" i="78"/>
  <c r="DZ46"/>
  <c r="HN42"/>
  <c r="DD40"/>
  <c r="AP48"/>
  <c r="MI45"/>
  <c r="EK42"/>
  <c r="FG49"/>
  <c r="JF46"/>
  <c r="HY44"/>
  <c r="FG43"/>
  <c r="EK33"/>
  <c r="NE24"/>
  <c r="MT21"/>
  <c r="KB14"/>
  <c r="MT6"/>
  <c r="JQ7"/>
  <c r="BW2"/>
  <c r="T3" i="83"/>
  <c r="BA34" i="78"/>
  <c r="BA33"/>
  <c r="DO22"/>
  <c r="KM13"/>
  <c r="NE12"/>
  <c r="IU9"/>
  <c r="AP4"/>
  <c r="IU20"/>
  <c r="BW15"/>
  <c r="LX13"/>
  <c r="IJ12"/>
  <c r="EV50"/>
  <c r="BW29"/>
  <c r="IJ21"/>
  <c r="IU16"/>
  <c r="FR14"/>
  <c r="DO9"/>
  <c r="JQ5"/>
  <c r="BW26"/>
  <c r="AE20"/>
  <c r="LX8"/>
  <c r="CH5"/>
  <c r="BA2"/>
  <c r="R3" i="83"/>
  <c r="AP45" i="78"/>
  <c r="GC36"/>
  <c r="DD51"/>
  <c r="DD39"/>
  <c r="JQ36"/>
  <c r="KB41"/>
  <c r="DZ11"/>
  <c r="GC49"/>
  <c r="IU31"/>
  <c r="EK28"/>
  <c r="BA23"/>
  <c r="GC20"/>
  <c r="JQ8"/>
  <c r="BL5"/>
  <c r="IJ47"/>
  <c r="EV42"/>
  <c r="MI23"/>
  <c r="JQ19"/>
  <c r="IU5"/>
  <c r="HY34"/>
  <c r="EK36"/>
  <c r="KM31"/>
  <c r="HY21"/>
  <c r="EK45"/>
  <c r="DZ39"/>
  <c r="BW28"/>
  <c r="IJ48"/>
  <c r="DZ41"/>
  <c r="IJ44"/>
  <c r="NE48"/>
  <c r="MT16"/>
  <c r="EK29"/>
  <c r="FR45"/>
  <c r="FR29"/>
  <c r="BL28"/>
  <c r="AP26"/>
  <c r="KM25"/>
  <c r="IU25"/>
  <c r="GC25"/>
  <c r="EK25"/>
  <c r="CH27"/>
  <c r="NE26"/>
  <c r="KB26"/>
  <c r="IU24"/>
  <c r="AP23"/>
  <c r="MI22"/>
  <c r="KB22"/>
  <c r="IJ22"/>
  <c r="FR22"/>
  <c r="DZ22"/>
  <c r="FR20"/>
  <c r="DZ28"/>
  <c r="EV26"/>
  <c r="NE28"/>
  <c r="FR28"/>
  <c r="JQ20"/>
  <c r="CH18"/>
  <c r="AP18"/>
  <c r="MI17"/>
  <c r="KB17"/>
  <c r="IJ17"/>
  <c r="KB19"/>
  <c r="JF16"/>
  <c r="MI15"/>
  <c r="KB15"/>
  <c r="IJ15"/>
  <c r="BL16"/>
  <c r="IJ9"/>
  <c r="DZ9"/>
  <c r="MI7"/>
  <c r="HN7"/>
  <c r="GC4"/>
  <c r="EK4"/>
  <c r="KB16"/>
  <c r="IJ10"/>
  <c r="DZ10"/>
  <c r="CH7"/>
  <c r="NE6"/>
  <c r="KB6"/>
  <c r="FR6"/>
  <c r="GC13"/>
  <c r="JF9"/>
  <c r="EV9"/>
  <c r="DZ7"/>
  <c r="MI10"/>
  <c r="CH9"/>
  <c r="IJ8"/>
  <c r="BL7"/>
  <c r="HN6"/>
  <c r="EV6"/>
  <c r="HY11"/>
  <c r="BL36"/>
  <c r="NE35"/>
  <c r="JF35"/>
  <c r="HN35"/>
  <c r="EV35"/>
  <c r="FR30"/>
  <c r="DZ30"/>
  <c r="BL35"/>
  <c r="IJ34"/>
  <c r="DZ34"/>
  <c r="NE30"/>
  <c r="MI34"/>
  <c r="HN34"/>
  <c r="NE36"/>
  <c r="KB36"/>
  <c r="FR36"/>
  <c r="CH33"/>
  <c r="KB32"/>
  <c r="BA30"/>
  <c r="BW45"/>
  <c r="GC48"/>
  <c r="EK48"/>
  <c r="BW47"/>
  <c r="FG46"/>
  <c r="DO46"/>
  <c r="BA48"/>
  <c r="KM47"/>
  <c r="FG47"/>
  <c r="JQ47"/>
  <c r="GC47"/>
  <c r="JQ45"/>
  <c r="GC45"/>
  <c r="CH44"/>
  <c r="AP44"/>
  <c r="BA43"/>
  <c r="BL42"/>
  <c r="BW41"/>
  <c r="NE42"/>
  <c r="BA40"/>
  <c r="KB42"/>
  <c r="DO42"/>
  <c r="GC41"/>
  <c r="IJ40"/>
  <c r="LX37"/>
  <c r="JQ41"/>
  <c r="HY39"/>
  <c r="NE41"/>
  <c r="MI42"/>
  <c r="FR42"/>
  <c r="FR52"/>
  <c r="DZ52"/>
  <c r="IU51"/>
  <c r="MI52"/>
  <c r="DO52"/>
  <c r="IU52"/>
  <c r="DZ50"/>
  <c r="EK52"/>
  <c r="EK49"/>
  <c r="KB48"/>
  <c r="JF47"/>
  <c r="IJ46"/>
  <c r="HN45"/>
  <c r="FR44"/>
  <c r="MT42"/>
  <c r="JF37"/>
  <c r="JQ32"/>
  <c r="BA36"/>
  <c r="FG35"/>
  <c r="IU34"/>
  <c r="HY32"/>
  <c r="DO29"/>
  <c r="HY27"/>
  <c r="FG26"/>
  <c r="FG24"/>
  <c r="FG10"/>
  <c r="GC9"/>
  <c r="HC8"/>
  <c r="FG7"/>
  <c r="DO6"/>
  <c r="IJ5"/>
  <c r="DZ24"/>
  <c r="AE23"/>
  <c r="BW21"/>
  <c r="MT18"/>
  <c r="JQ15"/>
  <c r="DD15"/>
  <c r="NE14"/>
  <c r="MI12"/>
  <c r="FR12"/>
  <c r="KB11"/>
  <c r="MT35"/>
  <c r="HC35"/>
  <c r="MT34"/>
  <c r="HC34"/>
  <c r="JQ29"/>
  <c r="HY28"/>
  <c r="LX27"/>
  <c r="KM26"/>
  <c r="HN20"/>
  <c r="LX10"/>
  <c r="IU8"/>
  <c r="KM7"/>
  <c r="HY6"/>
  <c r="FR5"/>
  <c r="KM4"/>
  <c r="CH2"/>
  <c r="U3" i="83"/>
  <c r="DZ45" i="78"/>
  <c r="DZ44"/>
  <c r="JF42"/>
  <c r="MT40"/>
  <c r="BL39"/>
  <c r="DZ37"/>
  <c r="AE37"/>
  <c r="KB51"/>
  <c r="FR51"/>
  <c r="FR37"/>
  <c r="LX30"/>
  <c r="GC21"/>
  <c r="BA14"/>
  <c r="DO8"/>
  <c r="KB4"/>
  <c r="HY26"/>
  <c r="EK19"/>
  <c r="CH12"/>
  <c r="FG8"/>
  <c r="AP5"/>
  <c r="EV11"/>
  <c r="LX4"/>
  <c r="IU32"/>
  <c r="FG31"/>
  <c r="MT27"/>
  <c r="GC23"/>
  <c r="FG17"/>
  <c r="KM9"/>
  <c r="LX5"/>
  <c r="HY8"/>
  <c r="BL4"/>
  <c r="GC32"/>
  <c r="BW31"/>
  <c r="GC18"/>
  <c r="BW17"/>
  <c r="GC27"/>
  <c r="LX20"/>
  <c r="EK10"/>
  <c r="EK5"/>
  <c r="BW33"/>
  <c r="BL46"/>
  <c r="IU41"/>
  <c r="HN37"/>
  <c r="FR41"/>
  <c r="EK44"/>
  <c r="IJ51"/>
  <c r="JF45"/>
  <c r="AE49"/>
  <c r="FR46"/>
  <c r="NE40"/>
  <c r="LX29"/>
  <c r="JF20"/>
  <c r="HC10"/>
  <c r="FG5"/>
  <c r="DO44"/>
  <c r="EV43"/>
  <c r="KM28"/>
  <c r="KB24"/>
  <c r="AP20"/>
  <c r="HY7"/>
  <c r="HY49"/>
  <c r="HY35"/>
  <c r="FR43"/>
  <c r="BL37"/>
  <c r="KM32"/>
  <c r="EK27"/>
  <c r="HC22"/>
  <c r="AE34"/>
  <c r="BL48"/>
  <c r="KM41"/>
  <c r="IJ37"/>
  <c r="GC19"/>
  <c r="KM21"/>
  <c r="DO43"/>
  <c r="KB37"/>
  <c r="HY18"/>
  <c r="LX26"/>
  <c r="EK23"/>
  <c r="KM27"/>
  <c r="MT22"/>
  <c r="KB43"/>
  <c r="AE19"/>
  <c r="GC40"/>
  <c r="MI25"/>
  <c r="DZ29"/>
  <c r="CH26"/>
  <c r="NE25"/>
  <c r="JQ25"/>
  <c r="HY25"/>
  <c r="FG25"/>
  <c r="DO25"/>
  <c r="LX23"/>
  <c r="BL29"/>
  <c r="AP27"/>
  <c r="IJ26"/>
  <c r="NE22"/>
  <c r="JF22"/>
  <c r="HN22"/>
  <c r="EV22"/>
  <c r="BL21"/>
  <c r="IJ20"/>
  <c r="KB28"/>
  <c r="JF26"/>
  <c r="BL27"/>
  <c r="JF19"/>
  <c r="IJ28"/>
  <c r="HY20"/>
  <c r="BL18"/>
  <c r="NE17"/>
  <c r="JF17"/>
  <c r="HN17"/>
  <c r="FG20"/>
  <c r="CH19"/>
  <c r="EV18"/>
  <c r="MI16"/>
  <c r="HN16"/>
  <c r="NE15"/>
  <c r="JF15"/>
  <c r="HN15"/>
  <c r="CH10"/>
  <c r="NE9"/>
  <c r="KB9"/>
  <c r="FR9"/>
  <c r="BL8"/>
  <c r="JF7"/>
  <c r="EV7"/>
  <c r="HY4"/>
  <c r="FG4"/>
  <c r="DO4"/>
  <c r="IJ16"/>
  <c r="AP16"/>
  <c r="KB10"/>
  <c r="FR10"/>
  <c r="BL9"/>
  <c r="AP7"/>
  <c r="IJ6"/>
  <c r="DZ6"/>
  <c r="IU13"/>
  <c r="JQ11"/>
  <c r="MI9"/>
  <c r="HN9"/>
  <c r="FR7"/>
  <c r="HN10"/>
  <c r="NE8"/>
  <c r="FR8"/>
  <c r="MI6"/>
  <c r="CH36"/>
  <c r="AP36"/>
  <c r="MI35"/>
  <c r="KB35"/>
  <c r="IJ35"/>
  <c r="FR35"/>
  <c r="DZ35"/>
  <c r="JQ30"/>
  <c r="EV30"/>
  <c r="NE34"/>
  <c r="KB34"/>
  <c r="FR34"/>
  <c r="CH31"/>
  <c r="JF34"/>
  <c r="EV34"/>
  <c r="IJ36"/>
  <c r="DZ36"/>
  <c r="AP31"/>
  <c r="IJ32"/>
  <c r="BW30"/>
  <c r="FG48"/>
  <c r="DO48"/>
  <c r="BA47"/>
  <c r="GC46"/>
  <c r="EK46"/>
  <c r="MT47"/>
  <c r="IU47"/>
  <c r="LX47"/>
  <c r="HY47"/>
  <c r="EK47"/>
  <c r="LX45"/>
  <c r="HY45"/>
  <c r="BA45"/>
  <c r="BL44"/>
  <c r="BW43"/>
  <c r="CH42"/>
  <c r="BA41"/>
  <c r="JQ42"/>
  <c r="BW40"/>
  <c r="JF41"/>
  <c r="LX40"/>
  <c r="BA38"/>
  <c r="KM37"/>
  <c r="JQ39"/>
  <c r="GC37"/>
  <c r="IU42"/>
  <c r="IU40"/>
  <c r="HN52"/>
  <c r="CH52"/>
  <c r="LX51"/>
  <c r="EK51"/>
  <c r="MT52"/>
  <c r="BL51"/>
  <c r="IJ50"/>
  <c r="CH50"/>
  <c r="MI48"/>
  <c r="KB45"/>
  <c r="DO37"/>
  <c r="NE47"/>
  <c r="MI46"/>
  <c r="BL45"/>
  <c r="JF43"/>
  <c r="CH37"/>
  <c r="FG36"/>
  <c r="IU35"/>
  <c r="BA35"/>
  <c r="KB30"/>
  <c r="IJ30"/>
  <c r="DO28"/>
  <c r="BA27"/>
  <c r="LX25"/>
  <c r="DO21"/>
  <c r="LX19"/>
  <c r="LX9"/>
  <c r="MT8"/>
  <c r="AE8"/>
  <c r="LX6"/>
  <c r="MI5"/>
  <c r="BW5"/>
  <c r="BW4"/>
  <c r="AP25"/>
  <c r="FG23"/>
  <c r="JQ22"/>
  <c r="IU19"/>
  <c r="DO19"/>
  <c r="IU18"/>
  <c r="AE16"/>
  <c r="EV15"/>
  <c r="CH15"/>
  <c r="DZ14"/>
  <c r="BL14"/>
  <c r="EV13"/>
  <c r="HN12"/>
  <c r="MI11"/>
  <c r="NE10"/>
  <c r="DO36"/>
  <c r="KM35"/>
  <c r="DO35"/>
  <c r="KM34"/>
  <c r="MT29"/>
  <c r="BA29"/>
  <c r="DO27"/>
  <c r="MT23"/>
  <c r="BW20"/>
  <c r="BW8"/>
  <c r="BW6"/>
  <c r="HN5"/>
  <c r="BA5"/>
  <c r="HN43"/>
  <c r="IJ41"/>
  <c r="FR39"/>
  <c r="NE51"/>
  <c r="NE37"/>
  <c r="IU49"/>
  <c r="AP40"/>
  <c r="IU38"/>
  <c r="CH45"/>
  <c r="DD37"/>
  <c r="LX16"/>
  <c r="DO12"/>
  <c r="GC6"/>
  <c r="IU36"/>
  <c r="GC28"/>
  <c r="DO23"/>
  <c r="CH13"/>
  <c r="BW10"/>
  <c r="HC6"/>
  <c r="BW7"/>
  <c r="BA32"/>
  <c r="IU29"/>
  <c r="HY24"/>
  <c r="KM22"/>
  <c r="BA18"/>
  <c r="MT15"/>
  <c r="CH11"/>
  <c r="LX7"/>
  <c r="MT4"/>
  <c r="GC10"/>
  <c r="EK7"/>
  <c r="JQ31"/>
  <c r="JQ17"/>
  <c r="HY19"/>
  <c r="JF4"/>
  <c r="CH47"/>
  <c r="BA31"/>
  <c r="MI43"/>
  <c r="JQ40"/>
  <c r="KB38"/>
  <c r="KB46"/>
  <c r="EV39"/>
  <c r="KM38"/>
  <c r="LX32"/>
  <c r="GC35"/>
  <c r="GC33"/>
  <c r="LX33"/>
  <c r="HN44"/>
  <c r="IU27"/>
  <c r="BW19"/>
  <c r="HN11"/>
  <c r="IU6"/>
  <c r="NE45"/>
  <c r="JQ43"/>
  <c r="JF40"/>
  <c r="BW27"/>
  <c r="FR21"/>
  <c r="JQ18"/>
  <c r="JF39"/>
  <c r="HY33"/>
  <c r="GC44"/>
  <c r="HN30"/>
  <c r="EV20"/>
  <c r="BA8"/>
  <c r="EV44"/>
  <c r="MT25"/>
  <c r="EV37"/>
  <c r="AP11"/>
  <c r="MT24"/>
  <c r="MT9"/>
  <c r="DO31"/>
  <c r="NE39"/>
  <c r="KB13"/>
  <c r="DO5"/>
  <c r="DO16"/>
  <c r="HY15"/>
  <c r="OL19" i="77"/>
  <c r="OL9"/>
  <c r="OL8"/>
  <c r="OL7"/>
  <c r="OL37"/>
  <c r="OL3"/>
  <c r="OL10"/>
  <c r="OL40"/>
  <c r="OL39"/>
  <c r="OL68"/>
  <c r="OL81"/>
  <c r="OL18"/>
  <c r="OL41"/>
  <c r="OL85"/>
  <c r="OL75"/>
  <c r="OL6"/>
  <c r="OL80"/>
  <c r="OL78"/>
  <c r="OL11"/>
  <c r="OL20"/>
  <c r="OL22"/>
  <c r="OL13"/>
  <c r="OL17"/>
  <c r="OL5"/>
  <c r="OL4"/>
  <c r="OL26"/>
  <c r="OL84"/>
  <c r="OL38"/>
  <c r="OL27"/>
  <c r="OL67"/>
  <c r="OL70"/>
  <c r="OL25"/>
  <c r="OL15"/>
  <c r="OL71"/>
  <c r="OL77"/>
  <c r="OL76"/>
  <c r="GP38" i="78"/>
  <c r="KZ38" s="1"/>
  <c r="NR38" s="1"/>
  <c r="LM3"/>
  <c r="NJ3"/>
  <c r="NO3"/>
  <c r="LM27"/>
  <c r="NO27"/>
  <c r="NJ27"/>
  <c r="LM25"/>
  <c r="NJ25"/>
  <c r="NO25"/>
  <c r="LM20"/>
  <c r="NJ20"/>
  <c r="NO20"/>
  <c r="LM28"/>
  <c r="NO28"/>
  <c r="NJ28"/>
  <c r="LM19"/>
  <c r="NO19"/>
  <c r="NJ19"/>
  <c r="LM7"/>
  <c r="NJ7"/>
  <c r="NO7"/>
  <c r="LM36"/>
  <c r="NJ36"/>
  <c r="NO36"/>
  <c r="LM5"/>
  <c r="NO5"/>
  <c r="NJ5"/>
  <c r="LM48"/>
  <c r="NJ48"/>
  <c r="NO48"/>
  <c r="LM14"/>
  <c r="NJ14"/>
  <c r="NO14"/>
  <c r="LM12"/>
  <c r="NJ12"/>
  <c r="NO12"/>
  <c r="LM23"/>
  <c r="NJ23"/>
  <c r="NO23"/>
  <c r="LM21"/>
  <c r="NJ21"/>
  <c r="NO21"/>
  <c r="LM17"/>
  <c r="NJ17"/>
  <c r="NO17"/>
  <c r="LM15"/>
  <c r="NJ15"/>
  <c r="NO15"/>
  <c r="LM6"/>
  <c r="NO6"/>
  <c r="NJ6"/>
  <c r="LM33"/>
  <c r="NO33"/>
  <c r="NJ33"/>
  <c r="LM42"/>
  <c r="NJ42"/>
  <c r="NO42"/>
  <c r="LM52"/>
  <c r="NO52"/>
  <c r="NJ52"/>
  <c r="LM50"/>
  <c r="NJ50"/>
  <c r="NO50"/>
  <c r="LM47"/>
  <c r="NO47"/>
  <c r="NJ47"/>
  <c r="LM4"/>
  <c r="NO4"/>
  <c r="NJ4"/>
  <c r="LM13"/>
  <c r="NJ13"/>
  <c r="NO13"/>
  <c r="LM40"/>
  <c r="NJ40"/>
  <c r="NO40"/>
  <c r="LM51"/>
  <c r="NJ51"/>
  <c r="NO51"/>
  <c r="LM26"/>
  <c r="NO26"/>
  <c r="NJ26"/>
  <c r="LM22"/>
  <c r="NJ22"/>
  <c r="NO22"/>
  <c r="LM18"/>
  <c r="NJ18"/>
  <c r="NO18"/>
  <c r="LM16"/>
  <c r="NJ16"/>
  <c r="NO16"/>
  <c r="LM8"/>
  <c r="NO8"/>
  <c r="NJ8"/>
  <c r="LM34"/>
  <c r="NJ34"/>
  <c r="NO34"/>
  <c r="LM11"/>
  <c r="NO11"/>
  <c r="NJ11"/>
  <c r="LM37"/>
  <c r="NO37"/>
  <c r="NJ37"/>
  <c r="LM38"/>
  <c r="NJ38"/>
  <c r="NO38"/>
  <c r="LM24"/>
  <c r="NJ24"/>
  <c r="NO24"/>
  <c r="LM43"/>
  <c r="NJ43"/>
  <c r="NO43"/>
  <c r="LM46"/>
  <c r="NJ46"/>
  <c r="NO46"/>
  <c r="LM39"/>
  <c r="NO39"/>
  <c r="NJ39"/>
  <c r="LM2"/>
  <c r="NJ2"/>
  <c r="NO2"/>
  <c r="LM29"/>
  <c r="NO29"/>
  <c r="NJ29"/>
  <c r="LM9"/>
  <c r="NJ9"/>
  <c r="NO9"/>
  <c r="LM10"/>
  <c r="NJ10"/>
  <c r="NO10"/>
  <c r="LM35"/>
  <c r="NJ35"/>
  <c r="NO35"/>
  <c r="LM31"/>
  <c r="NO31"/>
  <c r="NJ31"/>
  <c r="LM30"/>
  <c r="NO30"/>
  <c r="NJ30"/>
  <c r="LM32"/>
  <c r="NJ32"/>
  <c r="NO32"/>
  <c r="LM49"/>
  <c r="NJ49"/>
  <c r="NO49"/>
  <c r="LM41"/>
  <c r="NO41"/>
  <c r="NJ41"/>
  <c r="LM45"/>
  <c r="NO45"/>
  <c r="NJ45"/>
  <c r="LM44"/>
  <c r="NJ44"/>
  <c r="NO44"/>
  <c r="PW49" i="77"/>
  <c r="LM91"/>
  <c r="LM23"/>
  <c r="PW90"/>
  <c r="PW23"/>
  <c r="LM22"/>
  <c r="LM32"/>
  <c r="OY95"/>
  <c r="QK25"/>
  <c r="QK34"/>
  <c r="QK38"/>
  <c r="QK51"/>
  <c r="QK65"/>
  <c r="QK18"/>
  <c r="QK14"/>
  <c r="QK16"/>
  <c r="QK9"/>
  <c r="QK8"/>
  <c r="QK7"/>
  <c r="PL3"/>
  <c r="QK3"/>
  <c r="QK15"/>
  <c r="QK63"/>
  <c r="QK74"/>
  <c r="QK69"/>
  <c r="QK68"/>
  <c r="QK73"/>
  <c r="QK76"/>
  <c r="QK95"/>
  <c r="QK94"/>
  <c r="QK20"/>
  <c r="PL4"/>
  <c r="QK4"/>
  <c r="QK82"/>
  <c r="QK22"/>
  <c r="QK12"/>
  <c r="QK89"/>
  <c r="QK59"/>
  <c r="QK39"/>
  <c r="QK79"/>
  <c r="QK91"/>
  <c r="QK67"/>
  <c r="QK49"/>
  <c r="QK85"/>
  <c r="QK80"/>
  <c r="QK53"/>
  <c r="QK41"/>
  <c r="QK36"/>
  <c r="QK93"/>
  <c r="QK88"/>
  <c r="QK11"/>
  <c r="QK10"/>
  <c r="QK19"/>
  <c r="QK17"/>
  <c r="QK6"/>
  <c r="QK27"/>
  <c r="QK35"/>
  <c r="QK28"/>
  <c r="QK58"/>
  <c r="QK60"/>
  <c r="QK52"/>
  <c r="QK50"/>
  <c r="QK72"/>
  <c r="QK77"/>
  <c r="QK83"/>
  <c r="QK70"/>
  <c r="QK26"/>
  <c r="QK96"/>
  <c r="QK64"/>
  <c r="QK47"/>
  <c r="QK43"/>
  <c r="QK33"/>
  <c r="QK29"/>
  <c r="QK56"/>
  <c r="QK90"/>
  <c r="QK61"/>
  <c r="QK23"/>
  <c r="QK84"/>
  <c r="OY96"/>
  <c r="QK32"/>
  <c r="QK44"/>
  <c r="QK45"/>
  <c r="QK78"/>
  <c r="QK75"/>
  <c r="PL2"/>
  <c r="QK2"/>
  <c r="QK55"/>
  <c r="QK31"/>
  <c r="QK13"/>
  <c r="PL5"/>
  <c r="QK5"/>
  <c r="QK30"/>
  <c r="QK66"/>
  <c r="QK48"/>
  <c r="QK71"/>
  <c r="QK92"/>
  <c r="QK54"/>
  <c r="QK46"/>
  <c r="QK37"/>
  <c r="QK21"/>
  <c r="QK62"/>
  <c r="QK57"/>
  <c r="QK42"/>
  <c r="QK81"/>
  <c r="QK40"/>
  <c r="QK24"/>
  <c r="QK87"/>
  <c r="QK86"/>
  <c r="PW88"/>
  <c r="PW31"/>
  <c r="OV11"/>
  <c r="OQ11"/>
  <c r="OQ15"/>
  <c r="OV15"/>
  <c r="OQ49"/>
  <c r="OV49"/>
  <c r="OQ78"/>
  <c r="OV78"/>
  <c r="OQ75"/>
  <c r="OV75"/>
  <c r="OV77"/>
  <c r="OQ77"/>
  <c r="OV71"/>
  <c r="OQ71"/>
  <c r="OV73"/>
  <c r="OQ73"/>
  <c r="OQ86"/>
  <c r="OV86"/>
  <c r="OV89"/>
  <c r="OQ89"/>
  <c r="OQ79"/>
  <c r="OV79"/>
  <c r="OV39"/>
  <c r="OQ39"/>
  <c r="OQ37"/>
  <c r="OV37"/>
  <c r="OV2"/>
  <c r="OQ2"/>
  <c r="OV92"/>
  <c r="OQ92"/>
  <c r="OV66"/>
  <c r="OQ66"/>
  <c r="OV58"/>
  <c r="OQ58"/>
  <c r="OQ65"/>
  <c r="OV65"/>
  <c r="OQ23"/>
  <c r="OV23"/>
  <c r="OV91"/>
  <c r="OQ91"/>
  <c r="OV22"/>
  <c r="OQ22"/>
  <c r="OV16"/>
  <c r="OQ16"/>
  <c r="OQ17"/>
  <c r="OV17"/>
  <c r="OQ19"/>
  <c r="OV19"/>
  <c r="OV6"/>
  <c r="OQ6"/>
  <c r="OV33"/>
  <c r="OQ33"/>
  <c r="OQ31"/>
  <c r="OV31"/>
  <c r="OQ29"/>
  <c r="OV29"/>
  <c r="OQ51"/>
  <c r="OV51"/>
  <c r="OV72"/>
  <c r="OQ72"/>
  <c r="OV38"/>
  <c r="OQ38"/>
  <c r="OV48"/>
  <c r="OQ48"/>
  <c r="OQ20"/>
  <c r="OV20"/>
  <c r="OQ4"/>
  <c r="OV4"/>
  <c r="OV35"/>
  <c r="OQ35"/>
  <c r="OV26"/>
  <c r="OQ26"/>
  <c r="OQ28"/>
  <c r="OV28"/>
  <c r="OV82"/>
  <c r="OQ82"/>
  <c r="OV45"/>
  <c r="OQ45"/>
  <c r="OQ60"/>
  <c r="OV60"/>
  <c r="OQ44"/>
  <c r="OV44"/>
  <c r="OQ56"/>
  <c r="OV56"/>
  <c r="OV64"/>
  <c r="OQ64"/>
  <c r="OV52"/>
  <c r="OQ52"/>
  <c r="OV40"/>
  <c r="OQ40"/>
  <c r="OQ24"/>
  <c r="OV24"/>
  <c r="OV12"/>
  <c r="OQ12"/>
  <c r="OQ85"/>
  <c r="OV85"/>
  <c r="OQ80"/>
  <c r="OV80"/>
  <c r="OQ18"/>
  <c r="OV18"/>
  <c r="OQ9"/>
  <c r="OV9"/>
  <c r="OQ8"/>
  <c r="OV8"/>
  <c r="OV7"/>
  <c r="OQ7"/>
  <c r="OV3"/>
  <c r="OQ3"/>
  <c r="OQ63"/>
  <c r="OV63"/>
  <c r="OQ59"/>
  <c r="OV59"/>
  <c r="OQ55"/>
  <c r="OV55"/>
  <c r="OQ53"/>
  <c r="OV53"/>
  <c r="OQ74"/>
  <c r="OV74"/>
  <c r="OV68"/>
  <c r="OQ68"/>
  <c r="OV76"/>
  <c r="OQ76"/>
  <c r="OV95"/>
  <c r="OQ95"/>
  <c r="OQ94"/>
  <c r="OV94"/>
  <c r="OQ70"/>
  <c r="OV70"/>
  <c r="OV46"/>
  <c r="OQ46"/>
  <c r="OV34"/>
  <c r="OQ34"/>
  <c r="OQ30"/>
  <c r="OV30"/>
  <c r="OQ96"/>
  <c r="OV96"/>
  <c r="OV57"/>
  <c r="OQ57"/>
  <c r="OQ42"/>
  <c r="OV42"/>
  <c r="OV36"/>
  <c r="OQ36"/>
  <c r="OQ67"/>
  <c r="OV67"/>
  <c r="OQ84"/>
  <c r="OV84"/>
  <c r="LM24"/>
  <c r="LM12"/>
  <c r="OV14"/>
  <c r="OQ14"/>
  <c r="OQ10"/>
  <c r="OV10"/>
  <c r="OV13"/>
  <c r="OQ13"/>
  <c r="OQ27"/>
  <c r="OV27"/>
  <c r="OV62"/>
  <c r="OQ62"/>
  <c r="OQ61"/>
  <c r="OV61"/>
  <c r="OV54"/>
  <c r="OQ54"/>
  <c r="OQ47"/>
  <c r="OV47"/>
  <c r="OQ69"/>
  <c r="OV69"/>
  <c r="OQ93"/>
  <c r="OV93"/>
  <c r="OQ90"/>
  <c r="OV90"/>
  <c r="OQ43"/>
  <c r="OV43"/>
  <c r="OQ41"/>
  <c r="OV41"/>
  <c r="OQ88"/>
  <c r="OV88"/>
  <c r="OQ50"/>
  <c r="OV50"/>
  <c r="OV81"/>
  <c r="OQ81"/>
  <c r="OQ21"/>
  <c r="OV21"/>
  <c r="OV32"/>
  <c r="OQ32"/>
  <c r="OV25"/>
  <c r="OQ25"/>
  <c r="OV5"/>
  <c r="OQ5"/>
  <c r="OQ87"/>
  <c r="OV87"/>
  <c r="OV83"/>
  <c r="OQ83"/>
  <c r="LM40"/>
  <c r="HC34"/>
  <c r="AE30"/>
  <c r="AE38"/>
  <c r="DD83"/>
  <c r="FR25"/>
  <c r="DZ25"/>
  <c r="OA25"/>
  <c r="NP17"/>
  <c r="EV21"/>
  <c r="HN19"/>
  <c r="CH19"/>
  <c r="DO14"/>
  <c r="JF17"/>
  <c r="NP15"/>
  <c r="MT13"/>
  <c r="LX19"/>
  <c r="EV19"/>
  <c r="BA11"/>
  <c r="BW10"/>
  <c r="IJ21"/>
  <c r="MT22"/>
  <c r="DZ21"/>
  <c r="LX20"/>
  <c r="DZ17"/>
  <c r="IJ15"/>
  <c r="KM14"/>
  <c r="NP11"/>
  <c r="LX11"/>
  <c r="JQ11"/>
  <c r="HY11"/>
  <c r="FG11"/>
  <c r="DO11"/>
  <c r="NP10"/>
  <c r="LX10"/>
  <c r="JQ10"/>
  <c r="HY10"/>
  <c r="FG10"/>
  <c r="DO10"/>
  <c r="OA9"/>
  <c r="MI9"/>
  <c r="KB9"/>
  <c r="IJ9"/>
  <c r="FR9"/>
  <c r="DZ9"/>
  <c r="OA8"/>
  <c r="MI8"/>
  <c r="KB8"/>
  <c r="IJ8"/>
  <c r="FR8"/>
  <c r="DZ8"/>
  <c r="OA7"/>
  <c r="MI7"/>
  <c r="KB7"/>
  <c r="IJ7"/>
  <c r="MT25"/>
  <c r="KB25"/>
  <c r="IJ25"/>
  <c r="AP20"/>
  <c r="IJ19"/>
  <c r="LM18"/>
  <c r="HY18"/>
  <c r="FG18"/>
  <c r="OA16"/>
  <c r="KM16"/>
  <c r="BA15"/>
  <c r="IU14"/>
  <c r="GC14"/>
  <c r="JF21"/>
  <c r="MT20"/>
  <c r="IJ20"/>
  <c r="DZ20"/>
  <c r="DO18"/>
  <c r="LM16"/>
  <c r="IU16"/>
  <c r="MT17"/>
  <c r="AP16"/>
  <c r="CH24"/>
  <c r="PW18"/>
  <c r="BW17"/>
  <c r="FG16"/>
  <c r="PW14"/>
  <c r="BL11"/>
  <c r="CH10"/>
  <c r="MI18"/>
  <c r="PW16"/>
  <c r="EV15"/>
  <c r="JF12"/>
  <c r="OA11"/>
  <c r="MI11"/>
  <c r="KB11"/>
  <c r="IJ11"/>
  <c r="FR11"/>
  <c r="DZ11"/>
  <c r="OA10"/>
  <c r="MI10"/>
  <c r="KB10"/>
  <c r="IJ10"/>
  <c r="FR10"/>
  <c r="DZ10"/>
  <c r="MT9"/>
  <c r="KM9"/>
  <c r="IU9"/>
  <c r="GC9"/>
  <c r="EK9"/>
  <c r="MT8"/>
  <c r="KM8"/>
  <c r="IU8"/>
  <c r="GC8"/>
  <c r="EK8"/>
  <c r="MT7"/>
  <c r="KM7"/>
  <c r="IU7"/>
  <c r="DO7"/>
  <c r="NP5"/>
  <c r="EV5"/>
  <c r="EV20"/>
  <c r="JQ14"/>
  <c r="NE18"/>
  <c r="BL18"/>
  <c r="JQ2"/>
  <c r="AJ3" i="82"/>
  <c r="HY2" i="77"/>
  <c r="AF3" i="82"/>
  <c r="FR2" i="77"/>
  <c r="AB3" i="82"/>
  <c r="DZ2" i="77"/>
  <c r="X3" i="82"/>
  <c r="EV6" i="77"/>
  <c r="CH4"/>
  <c r="OA3"/>
  <c r="JQ3"/>
  <c r="FG3"/>
  <c r="LX6"/>
  <c r="EV25"/>
  <c r="HN21"/>
  <c r="FR19"/>
  <c r="EK14"/>
  <c r="JF13"/>
  <c r="KB19"/>
  <c r="BL19"/>
  <c r="BW11"/>
  <c r="KB21"/>
  <c r="JF19"/>
  <c r="BL13"/>
  <c r="FR21"/>
  <c r="NP20"/>
  <c r="HN17"/>
  <c r="BA17"/>
  <c r="LX15"/>
  <c r="NE14"/>
  <c r="BL14"/>
  <c r="MT11"/>
  <c r="KM11"/>
  <c r="IU11"/>
  <c r="GC11"/>
  <c r="EK11"/>
  <c r="MT10"/>
  <c r="KM10"/>
  <c r="IU10"/>
  <c r="GC10"/>
  <c r="EK10"/>
  <c r="PW9"/>
  <c r="NE9"/>
  <c r="LM9"/>
  <c r="JF9"/>
  <c r="HN9"/>
  <c r="EV9"/>
  <c r="PW8"/>
  <c r="NE8"/>
  <c r="LM8"/>
  <c r="JF8"/>
  <c r="HN8"/>
  <c r="EV8"/>
  <c r="PW7"/>
  <c r="NE7"/>
  <c r="LM7"/>
  <c r="JF7"/>
  <c r="LX25"/>
  <c r="JF25"/>
  <c r="HN25"/>
  <c r="CH23"/>
  <c r="AP23"/>
  <c r="NP21"/>
  <c r="NP19"/>
  <c r="IU18"/>
  <c r="GC18"/>
  <c r="NE16"/>
  <c r="BW15"/>
  <c r="LM14"/>
  <c r="HY14"/>
  <c r="FG14"/>
  <c r="KB17"/>
  <c r="LX21"/>
  <c r="KB20"/>
  <c r="FR20"/>
  <c r="MT19"/>
  <c r="EK18"/>
  <c r="MI16"/>
  <c r="JQ16"/>
  <c r="GC16"/>
  <c r="FR17"/>
  <c r="KB15"/>
  <c r="OA18"/>
  <c r="HY16"/>
  <c r="EK16"/>
  <c r="OA14"/>
  <c r="CH11"/>
  <c r="AP11"/>
  <c r="JQ18"/>
  <c r="CH16"/>
  <c r="NP12"/>
  <c r="PW11"/>
  <c r="NE11"/>
  <c r="LM11"/>
  <c r="JF11"/>
  <c r="HN11"/>
  <c r="EV11"/>
  <c r="PW10"/>
  <c r="NE10"/>
  <c r="LM10"/>
  <c r="JF10"/>
  <c r="HN10"/>
  <c r="EV10"/>
  <c r="NP9"/>
  <c r="LX9"/>
  <c r="JQ9"/>
  <c r="HY9"/>
  <c r="FG9"/>
  <c r="DO9"/>
  <c r="NP8"/>
  <c r="LX8"/>
  <c r="JQ8"/>
  <c r="HY8"/>
  <c r="FG8"/>
  <c r="DO8"/>
  <c r="NP7"/>
  <c r="LX7"/>
  <c r="JQ7"/>
  <c r="HY7"/>
  <c r="BW6"/>
  <c r="JF5"/>
  <c r="LX5"/>
  <c r="KB22"/>
  <c r="DZ19"/>
  <c r="LX12"/>
  <c r="EV12"/>
  <c r="JF2"/>
  <c r="AI3" i="82"/>
  <c r="HN2" i="77"/>
  <c r="AE3" i="82"/>
  <c r="FG2" i="77"/>
  <c r="AA3" i="82"/>
  <c r="DO2" i="77"/>
  <c r="W3" i="82"/>
  <c r="BA10" i="77"/>
  <c r="MT5"/>
  <c r="DZ5"/>
  <c r="AP10"/>
  <c r="BL9"/>
  <c r="CH8"/>
  <c r="BW9"/>
  <c r="BW2"/>
  <c r="T3" i="82"/>
  <c r="BL4" i="77"/>
  <c r="NE3"/>
  <c r="KM3"/>
  <c r="GC3"/>
  <c r="KB2"/>
  <c r="AK3" i="82"/>
  <c r="IU21" i="77"/>
  <c r="DO20"/>
  <c r="KM19"/>
  <c r="DO19"/>
  <c r="JQ17"/>
  <c r="LM15"/>
  <c r="DZ15"/>
  <c r="MI13"/>
  <c r="PW25"/>
  <c r="JQ21"/>
  <c r="EK20"/>
  <c r="JQ19"/>
  <c r="BW19"/>
  <c r="BW18"/>
  <c r="FG17"/>
  <c r="MI15"/>
  <c r="NE13"/>
  <c r="EV3"/>
  <c r="HN7"/>
  <c r="CH6"/>
  <c r="BL3"/>
  <c r="BW7"/>
  <c r="FG6"/>
  <c r="OA4"/>
  <c r="NP3"/>
  <c r="KM2"/>
  <c r="AL3" i="82"/>
  <c r="NE6" i="77"/>
  <c r="DZ6"/>
  <c r="EK4"/>
  <c r="DD3"/>
  <c r="KM6"/>
  <c r="BL5"/>
  <c r="GC4"/>
  <c r="NP34"/>
  <c r="NP32"/>
  <c r="NP30"/>
  <c r="NP28"/>
  <c r="JQ33"/>
  <c r="PW32"/>
  <c r="IJ28"/>
  <c r="MT34"/>
  <c r="HY33"/>
  <c r="CH32"/>
  <c r="HN30"/>
  <c r="CH30"/>
  <c r="CH28"/>
  <c r="AP28"/>
  <c r="OA27"/>
  <c r="MI27"/>
  <c r="KM27"/>
  <c r="IU27"/>
  <c r="KB35"/>
  <c r="DZ34"/>
  <c r="PW26"/>
  <c r="LX26"/>
  <c r="EV26"/>
  <c r="FG64"/>
  <c r="LM63"/>
  <c r="CH63"/>
  <c r="JF66"/>
  <c r="GC61"/>
  <c r="EK61"/>
  <c r="CH60"/>
  <c r="AP60"/>
  <c r="NE59"/>
  <c r="LM59"/>
  <c r="JQ59"/>
  <c r="HY59"/>
  <c r="KB62"/>
  <c r="IJ54"/>
  <c r="HN46"/>
  <c r="BW45"/>
  <c r="KB44"/>
  <c r="DZ44"/>
  <c r="NP42"/>
  <c r="IJ40"/>
  <c r="NP38"/>
  <c r="BA37"/>
  <c r="IJ66"/>
  <c r="HN62"/>
  <c r="IJ60"/>
  <c r="DO57"/>
  <c r="LX60"/>
  <c r="PW58"/>
  <c r="BA53"/>
  <c r="JF52"/>
  <c r="FR52"/>
  <c r="BA51"/>
  <c r="KB50"/>
  <c r="EV50"/>
  <c r="NP48"/>
  <c r="JF48"/>
  <c r="EV48"/>
  <c r="MT45"/>
  <c r="BW44"/>
  <c r="JF43"/>
  <c r="BA42"/>
  <c r="JF41"/>
  <c r="BW40"/>
  <c r="FR39"/>
  <c r="NP37"/>
  <c r="EV37"/>
  <c r="DZ62"/>
  <c r="PW60"/>
  <c r="EV60"/>
  <c r="LX58"/>
  <c r="AP58"/>
  <c r="FG57"/>
  <c r="MI56"/>
  <c r="IU55"/>
  <c r="LM54"/>
  <c r="FG53"/>
  <c r="DO53"/>
  <c r="BL52"/>
  <c r="OA51"/>
  <c r="MI51"/>
  <c r="KM51"/>
  <c r="IU51"/>
  <c r="GC49"/>
  <c r="EK49"/>
  <c r="CH48"/>
  <c r="AP48"/>
  <c r="NE47"/>
  <c r="LM47"/>
  <c r="JQ47"/>
  <c r="HY47"/>
  <c r="MI57"/>
  <c r="GC63"/>
  <c r="DZ60"/>
  <c r="MT58"/>
  <c r="HY56"/>
  <c r="PW52"/>
  <c r="MT52"/>
  <c r="IJ52"/>
  <c r="PW50"/>
  <c r="MT50"/>
  <c r="HN50"/>
  <c r="DZ50"/>
  <c r="MT48"/>
  <c r="IJ48"/>
  <c r="DZ48"/>
  <c r="MI80"/>
  <c r="IJ79"/>
  <c r="GC78"/>
  <c r="EK78"/>
  <c r="CH76"/>
  <c r="AP76"/>
  <c r="GC75"/>
  <c r="DZ75"/>
  <c r="BA75"/>
  <c r="FG74"/>
  <c r="DO74"/>
  <c r="LX68"/>
  <c r="IJ67"/>
  <c r="MI73"/>
  <c r="NE71"/>
  <c r="KM71"/>
  <c r="BA70"/>
  <c r="KB70"/>
  <c r="PW67"/>
  <c r="FR79"/>
  <c r="OA73"/>
  <c r="FG73"/>
  <c r="PW72"/>
  <c r="KM72"/>
  <c r="BW72"/>
  <c r="DO71"/>
  <c r="LM69"/>
  <c r="PW77"/>
  <c r="KM76"/>
  <c r="BW78"/>
  <c r="JQ72"/>
  <c r="BA72"/>
  <c r="OA71"/>
  <c r="EK69"/>
  <c r="FG71"/>
  <c r="NE69"/>
  <c r="EV94"/>
  <c r="NP92"/>
  <c r="LX92"/>
  <c r="JF92"/>
  <c r="CH94"/>
  <c r="NE93"/>
  <c r="LM93"/>
  <c r="JQ93"/>
  <c r="HY93"/>
  <c r="HY89"/>
  <c r="AP90"/>
  <c r="NP96"/>
  <c r="MT94"/>
  <c r="FG92"/>
  <c r="JF91"/>
  <c r="HY88"/>
  <c r="NE89"/>
  <c r="EV88"/>
  <c r="HY85"/>
  <c r="DZ90"/>
  <c r="PW84"/>
  <c r="LX84"/>
  <c r="IJ84"/>
  <c r="EV90"/>
  <c r="KB88"/>
  <c r="DD88"/>
  <c r="LX86"/>
  <c r="IU85"/>
  <c r="OA83"/>
  <c r="GC90"/>
  <c r="HC84"/>
  <c r="HN6"/>
  <c r="KB5"/>
  <c r="BW5"/>
  <c r="MT4"/>
  <c r="IJ4"/>
  <c r="DZ4"/>
  <c r="PW2"/>
  <c r="AV3" i="82"/>
  <c r="LX2" i="77"/>
  <c r="AN3" i="82"/>
  <c r="BA8" i="77"/>
  <c r="OL2"/>
  <c r="CH2"/>
  <c r="U3" i="82"/>
  <c r="EK7" i="77"/>
  <c r="KM21"/>
  <c r="FG20"/>
  <c r="MI19"/>
  <c r="FG19"/>
  <c r="LM17"/>
  <c r="EK17"/>
  <c r="NE15"/>
  <c r="FR15"/>
  <c r="OA13"/>
  <c r="GC20"/>
  <c r="LM19"/>
  <c r="EK19"/>
  <c r="IU17"/>
  <c r="OA15"/>
  <c r="HC15"/>
  <c r="PW13"/>
  <c r="IU13"/>
  <c r="LM6"/>
  <c r="JQ4"/>
  <c r="LX3"/>
  <c r="DZ7"/>
  <c r="FR3"/>
  <c r="KM5"/>
  <c r="MI2"/>
  <c r="AO3" i="82"/>
  <c r="BW36" i="77"/>
  <c r="FR35"/>
  <c r="NE33"/>
  <c r="EK33"/>
  <c r="NE31"/>
  <c r="EK31"/>
  <c r="NE29"/>
  <c r="EK29"/>
  <c r="JF30"/>
  <c r="BA27"/>
  <c r="NP26"/>
  <c r="IJ26"/>
  <c r="DZ35"/>
  <c r="CH34"/>
  <c r="HN32"/>
  <c r="MI31"/>
  <c r="DO31"/>
  <c r="MI29"/>
  <c r="DO29"/>
  <c r="GC27"/>
  <c r="EK27"/>
  <c r="CH26"/>
  <c r="AP26"/>
  <c r="DZ32"/>
  <c r="BA31"/>
  <c r="OA29"/>
  <c r="BW27"/>
  <c r="DZ26"/>
  <c r="PW35"/>
  <c r="KB34"/>
  <c r="BL34"/>
  <c r="KM33"/>
  <c r="BW33"/>
  <c r="KB32"/>
  <c r="BL32"/>
  <c r="KM31"/>
  <c r="BW31"/>
  <c r="KB30"/>
  <c r="BL30"/>
  <c r="KM29"/>
  <c r="BW29"/>
  <c r="KB28"/>
  <c r="OA31"/>
  <c r="FG29"/>
  <c r="PW28"/>
  <c r="EV28"/>
  <c r="MT66"/>
  <c r="MI64"/>
  <c r="IU63"/>
  <c r="LM62"/>
  <c r="CH62"/>
  <c r="AP62"/>
  <c r="NE61"/>
  <c r="LM61"/>
  <c r="JQ61"/>
  <c r="HY61"/>
  <c r="FG59"/>
  <c r="DO59"/>
  <c r="JF56"/>
  <c r="JF46"/>
  <c r="MT44"/>
  <c r="FR44"/>
  <c r="HN42"/>
  <c r="BA41"/>
  <c r="KB40"/>
  <c r="DZ40"/>
  <c r="PW38"/>
  <c r="HN38"/>
  <c r="FR66"/>
  <c r="JF58"/>
  <c r="CH58"/>
  <c r="OA56"/>
  <c r="BL56"/>
  <c r="KM55"/>
  <c r="NE54"/>
  <c r="HN60"/>
  <c r="EK55"/>
  <c r="PW45"/>
  <c r="IJ45"/>
  <c r="LX43"/>
  <c r="LX41"/>
  <c r="MT39"/>
  <c r="PW37"/>
  <c r="HN37"/>
  <c r="NP66"/>
  <c r="HY64"/>
  <c r="BL54"/>
  <c r="OA53"/>
  <c r="MI53"/>
  <c r="KM53"/>
  <c r="IU53"/>
  <c r="GC51"/>
  <c r="EK51"/>
  <c r="CH50"/>
  <c r="AP50"/>
  <c r="NE49"/>
  <c r="LM49"/>
  <c r="JQ49"/>
  <c r="HY49"/>
  <c r="FG47"/>
  <c r="DO47"/>
  <c r="EK63"/>
  <c r="IJ58"/>
  <c r="HN54"/>
  <c r="DZ54"/>
  <c r="BW51"/>
  <c r="DZ79"/>
  <c r="HN79"/>
  <c r="PW78"/>
  <c r="NE78"/>
  <c r="LM78"/>
  <c r="JQ78"/>
  <c r="HY78"/>
  <c r="PW75"/>
  <c r="NE75"/>
  <c r="LM75"/>
  <c r="JQ75"/>
  <c r="HY75"/>
  <c r="OA74"/>
  <c r="MI74"/>
  <c r="KM74"/>
  <c r="IU74"/>
  <c r="LX70"/>
  <c r="EV70"/>
  <c r="KB67"/>
  <c r="BA79"/>
  <c r="NE72"/>
  <c r="EK72"/>
  <c r="GC69"/>
  <c r="LM77"/>
  <c r="BW77"/>
  <c r="GC73"/>
  <c r="LM71"/>
  <c r="HY71"/>
  <c r="KM69"/>
  <c r="NP70"/>
  <c r="HY69"/>
  <c r="HN68"/>
  <c r="BW68"/>
  <c r="JF67"/>
  <c r="LM73"/>
  <c r="MI72"/>
  <c r="MI77"/>
  <c r="IU77"/>
  <c r="BA77"/>
  <c r="NE76"/>
  <c r="JQ76"/>
  <c r="GC76"/>
  <c r="BA74"/>
  <c r="IU73"/>
  <c r="HY77"/>
  <c r="OA76"/>
  <c r="IU76"/>
  <c r="OA96"/>
  <c r="NP95"/>
  <c r="OA94"/>
  <c r="MI94"/>
  <c r="KM94"/>
  <c r="IU94"/>
  <c r="BW93"/>
  <c r="FG93"/>
  <c r="GC92"/>
  <c r="EK91"/>
  <c r="OA89"/>
  <c r="HN84"/>
  <c r="NE91"/>
  <c r="DD93"/>
  <c r="PW94"/>
  <c r="DO94"/>
  <c r="HN93"/>
  <c r="LX91"/>
  <c r="DD91"/>
  <c r="IU90"/>
  <c r="NE86"/>
  <c r="CH87"/>
  <c r="DZ89"/>
  <c r="EK88"/>
  <c r="DD87"/>
  <c r="HC82"/>
  <c r="EV86"/>
  <c r="MT84"/>
  <c r="FR84"/>
  <c r="MT81"/>
  <c r="FR81"/>
  <c r="MT80"/>
  <c r="DZ81"/>
  <c r="AP81"/>
  <c r="HC70"/>
  <c r="FG79"/>
  <c r="NE79"/>
  <c r="HY70"/>
  <c r="HC79"/>
  <c r="MT70"/>
  <c r="LM70"/>
  <c r="KB68"/>
  <c r="KM66"/>
  <c r="GC66"/>
  <c r="JQ65"/>
  <c r="HY65"/>
  <c r="NP64"/>
  <c r="IJ64"/>
  <c r="FR70"/>
  <c r="CH42"/>
  <c r="DZ41"/>
  <c r="AP39"/>
  <c r="NE37"/>
  <c r="NE56"/>
  <c r="FG7"/>
  <c r="PW5"/>
  <c r="HN5"/>
  <c r="JF20"/>
  <c r="HN12"/>
  <c r="FR22"/>
  <c r="AP19"/>
  <c r="IJ2"/>
  <c r="AG3" i="82"/>
  <c r="GC2" i="77"/>
  <c r="AC3" i="82"/>
  <c r="EK2" i="77"/>
  <c r="Y3" i="82"/>
  <c r="BA9" i="77"/>
  <c r="IJ5"/>
  <c r="BL10"/>
  <c r="CH9"/>
  <c r="AP9"/>
  <c r="BL8"/>
  <c r="GC7"/>
  <c r="BW3"/>
  <c r="BA2"/>
  <c r="R3" i="82"/>
  <c r="BA6" i="77"/>
  <c r="LM3"/>
  <c r="IU3"/>
  <c r="EK3"/>
  <c r="EV4"/>
  <c r="BW21"/>
  <c r="OA19"/>
  <c r="HC19"/>
  <c r="NE17"/>
  <c r="GC17"/>
  <c r="PW15"/>
  <c r="HY15"/>
  <c r="CH14"/>
  <c r="AE12"/>
  <c r="AE21"/>
  <c r="NE19"/>
  <c r="GC19"/>
  <c r="MI17"/>
  <c r="IU15"/>
  <c r="KM13"/>
  <c r="EK5"/>
  <c r="IU6"/>
  <c r="BW4"/>
  <c r="HN3"/>
  <c r="GC6"/>
  <c r="HY4"/>
  <c r="PW3"/>
  <c r="JF3"/>
  <c r="HC6"/>
  <c r="MI4"/>
  <c r="IJ34"/>
  <c r="IJ32"/>
  <c r="IJ30"/>
  <c r="OA33"/>
  <c r="BA33"/>
  <c r="JF28"/>
  <c r="FR28"/>
  <c r="HN34"/>
  <c r="MI33"/>
  <c r="DO33"/>
  <c r="FR32"/>
  <c r="MT30"/>
  <c r="FR30"/>
  <c r="MT28"/>
  <c r="BL28"/>
  <c r="NE27"/>
  <c r="LM27"/>
  <c r="JQ27"/>
  <c r="HY27"/>
  <c r="MT35"/>
  <c r="PW34"/>
  <c r="MT26"/>
  <c r="JF26"/>
  <c r="OA64"/>
  <c r="BL64"/>
  <c r="KM63"/>
  <c r="NE62"/>
  <c r="HN66"/>
  <c r="FG61"/>
  <c r="DO61"/>
  <c r="BL60"/>
  <c r="OA59"/>
  <c r="MI59"/>
  <c r="KM59"/>
  <c r="IU59"/>
  <c r="LX46"/>
  <c r="EV46"/>
  <c r="PW44"/>
  <c r="BA43"/>
  <c r="JF42"/>
  <c r="MT40"/>
  <c r="FR40"/>
  <c r="JF38"/>
  <c r="KB66"/>
  <c r="JF64"/>
  <c r="IU62"/>
  <c r="KB60"/>
  <c r="KB58"/>
  <c r="GC55"/>
  <c r="NP60"/>
  <c r="FR60"/>
  <c r="JQ57"/>
  <c r="BW53"/>
  <c r="LX52"/>
  <c r="HN52"/>
  <c r="DZ52"/>
  <c r="LX50"/>
  <c r="IJ50"/>
  <c r="PW48"/>
  <c r="LX48"/>
  <c r="HN48"/>
  <c r="BA46"/>
  <c r="KB45"/>
  <c r="DZ45"/>
  <c r="NP43"/>
  <c r="EV43"/>
  <c r="NP41"/>
  <c r="EV41"/>
  <c r="IJ39"/>
  <c r="BA38"/>
  <c r="JF37"/>
  <c r="NE63"/>
  <c r="FR62"/>
  <c r="BA61"/>
  <c r="MT60"/>
  <c r="NP58"/>
  <c r="FR58"/>
  <c r="OA57"/>
  <c r="BL57"/>
  <c r="DO56"/>
  <c r="AP55"/>
  <c r="KM54"/>
  <c r="GC53"/>
  <c r="EK53"/>
  <c r="CH52"/>
  <c r="AP52"/>
  <c r="NE51"/>
  <c r="LM51"/>
  <c r="JQ51"/>
  <c r="HY51"/>
  <c r="FG49"/>
  <c r="DO49"/>
  <c r="BL48"/>
  <c r="OA47"/>
  <c r="MI47"/>
  <c r="KM47"/>
  <c r="IU47"/>
  <c r="JQ56"/>
  <c r="IU54"/>
  <c r="BW61"/>
  <c r="BA59"/>
  <c r="EV58"/>
  <c r="NP52"/>
  <c r="KB52"/>
  <c r="EV52"/>
  <c r="NP50"/>
  <c r="JF50"/>
  <c r="FR50"/>
  <c r="BA49"/>
  <c r="KB48"/>
  <c r="FR48"/>
  <c r="BW47"/>
  <c r="NP79"/>
  <c r="OA80"/>
  <c r="LX79"/>
  <c r="FG78"/>
  <c r="DO78"/>
  <c r="BL76"/>
  <c r="EV75"/>
  <c r="BW75"/>
  <c r="GC74"/>
  <c r="EK74"/>
  <c r="CH71"/>
  <c r="AP69"/>
  <c r="KM68"/>
  <c r="MT67"/>
  <c r="HY73"/>
  <c r="MI71"/>
  <c r="JQ71"/>
  <c r="LX67"/>
  <c r="BW79"/>
  <c r="JQ73"/>
  <c r="BA73"/>
  <c r="LM72"/>
  <c r="GC72"/>
  <c r="EK71"/>
  <c r="MI69"/>
  <c r="JQ69"/>
  <c r="JQ77"/>
  <c r="OA72"/>
  <c r="FG72"/>
  <c r="PW71"/>
  <c r="BW70"/>
  <c r="DZ77"/>
  <c r="GC71"/>
  <c r="OA69"/>
  <c r="IU69"/>
  <c r="GC94"/>
  <c r="DZ94"/>
  <c r="PW92"/>
  <c r="MT92"/>
  <c r="KB92"/>
  <c r="IJ92"/>
  <c r="BL94"/>
  <c r="OA93"/>
  <c r="MI93"/>
  <c r="KM93"/>
  <c r="IU93"/>
  <c r="AP92"/>
  <c r="AP86"/>
  <c r="HN81"/>
  <c r="HN92"/>
  <c r="FG89"/>
  <c r="FR92"/>
  <c r="IJ94"/>
  <c r="JF93"/>
  <c r="EV91"/>
  <c r="LM90"/>
  <c r="JQ88"/>
  <c r="GC88"/>
  <c r="JQ85"/>
  <c r="BL86"/>
  <c r="NP84"/>
  <c r="KB84"/>
  <c r="EV84"/>
  <c r="MT87"/>
  <c r="IJ88"/>
  <c r="NP86"/>
  <c r="KM85"/>
  <c r="HN20"/>
  <c r="MI14"/>
  <c r="KM18"/>
  <c r="IU2"/>
  <c r="AH3" i="82"/>
  <c r="EV2" i="77"/>
  <c r="Z3" i="82"/>
  <c r="MI3" i="77"/>
  <c r="HY3"/>
  <c r="NP6"/>
  <c r="JF6"/>
  <c r="FR5"/>
  <c r="KB4"/>
  <c r="FR4"/>
  <c r="BA3"/>
  <c r="NP2"/>
  <c r="AR3" i="82"/>
  <c r="BW8" i="77"/>
  <c r="MT2"/>
  <c r="AP3" i="82"/>
  <c r="BL2" i="77"/>
  <c r="S3" i="82"/>
  <c r="CH7" i="77"/>
  <c r="HC21"/>
  <c r="IU19"/>
  <c r="BA19"/>
  <c r="HY17"/>
  <c r="BL16"/>
  <c r="JQ15"/>
  <c r="JQ13"/>
  <c r="HY21"/>
  <c r="PW19"/>
  <c r="HY19"/>
  <c r="AE19"/>
  <c r="PW17"/>
  <c r="DO17"/>
  <c r="KM15"/>
  <c r="LM13"/>
  <c r="NE2"/>
  <c r="AQ3" i="82"/>
  <c r="PW6" i="77"/>
  <c r="AE4"/>
  <c r="OA2"/>
  <c r="AS3" i="82"/>
  <c r="HY5" i="77"/>
  <c r="BL6"/>
  <c r="IJ35"/>
  <c r="IU33"/>
  <c r="IU31"/>
  <c r="IU29"/>
  <c r="FG31"/>
  <c r="DZ30"/>
  <c r="KB26"/>
  <c r="FR26"/>
  <c r="FR34"/>
  <c r="MT32"/>
  <c r="HY31"/>
  <c r="HY29"/>
  <c r="FG27"/>
  <c r="DO27"/>
  <c r="BL26"/>
  <c r="JF34"/>
  <c r="JF32"/>
  <c r="JQ31"/>
  <c r="PW30"/>
  <c r="DZ28"/>
  <c r="HN26"/>
  <c r="LX34"/>
  <c r="EV34"/>
  <c r="LM33"/>
  <c r="GC33"/>
  <c r="LX32"/>
  <c r="EV32"/>
  <c r="LM31"/>
  <c r="GC31"/>
  <c r="LX30"/>
  <c r="EV30"/>
  <c r="LM29"/>
  <c r="GC29"/>
  <c r="LX28"/>
  <c r="FG33"/>
  <c r="JQ29"/>
  <c r="BA29"/>
  <c r="HN28"/>
  <c r="PW66"/>
  <c r="AP63"/>
  <c r="KM62"/>
  <c r="BL62"/>
  <c r="OA61"/>
  <c r="MI61"/>
  <c r="KM61"/>
  <c r="IU61"/>
  <c r="GC59"/>
  <c r="EK59"/>
  <c r="LX64"/>
  <c r="NP46"/>
  <c r="IJ44"/>
  <c r="LX42"/>
  <c r="EV42"/>
  <c r="BW39"/>
  <c r="LX38"/>
  <c r="EV38"/>
  <c r="CH65"/>
  <c r="PW63"/>
  <c r="HN58"/>
  <c r="HY57"/>
  <c r="FG56"/>
  <c r="LM55"/>
  <c r="CH55"/>
  <c r="IJ62"/>
  <c r="NE55"/>
  <c r="EV54"/>
  <c r="BW49"/>
  <c r="BA47"/>
  <c r="FR45"/>
  <c r="HN43"/>
  <c r="PW41"/>
  <c r="HN41"/>
  <c r="KB39"/>
  <c r="DZ39"/>
  <c r="LX37"/>
  <c r="LX66"/>
  <c r="FR63"/>
  <c r="BW59"/>
  <c r="CH54"/>
  <c r="AP54"/>
  <c r="NE53"/>
  <c r="LM53"/>
  <c r="JQ53"/>
  <c r="HY53"/>
  <c r="FG51"/>
  <c r="DO51"/>
  <c r="BL50"/>
  <c r="OA49"/>
  <c r="MI49"/>
  <c r="KM49"/>
  <c r="IU49"/>
  <c r="GC47"/>
  <c r="EK47"/>
  <c r="JQ64"/>
  <c r="JF60"/>
  <c r="EV62"/>
  <c r="FR54"/>
  <c r="JF79"/>
  <c r="DO80"/>
  <c r="OA78"/>
  <c r="MI78"/>
  <c r="KM78"/>
  <c r="IU78"/>
  <c r="OA75"/>
  <c r="MI75"/>
  <c r="KM75"/>
  <c r="IU75"/>
  <c r="PW74"/>
  <c r="NE74"/>
  <c r="LM74"/>
  <c r="JQ74"/>
  <c r="HY74"/>
  <c r="IJ70"/>
  <c r="LM68"/>
  <c r="DO73"/>
  <c r="IU72"/>
  <c r="PW69"/>
  <c r="BA68"/>
  <c r="BA78"/>
  <c r="GC77"/>
  <c r="BW74"/>
  <c r="BW73"/>
  <c r="IU71"/>
  <c r="PW68"/>
  <c r="GC68"/>
  <c r="NP67"/>
  <c r="PW73"/>
  <c r="KM73"/>
  <c r="HY72"/>
  <c r="FR68"/>
  <c r="OA77"/>
  <c r="KM77"/>
  <c r="EV77"/>
  <c r="PW76"/>
  <c r="LM76"/>
  <c r="HY76"/>
  <c r="EK76"/>
  <c r="NE73"/>
  <c r="EK73"/>
  <c r="NE77"/>
  <c r="MI76"/>
  <c r="FG76"/>
  <c r="NE96"/>
  <c r="PW95"/>
  <c r="MT95"/>
  <c r="NE94"/>
  <c r="LM94"/>
  <c r="JQ94"/>
  <c r="HY94"/>
  <c r="BA93"/>
  <c r="GC93"/>
  <c r="EK93"/>
  <c r="GC91"/>
  <c r="JQ89"/>
  <c r="IU91"/>
  <c r="MI89"/>
  <c r="HN82"/>
  <c r="CH90"/>
  <c r="OA95"/>
  <c r="KB94"/>
  <c r="EK92"/>
  <c r="HN91"/>
  <c r="AP91"/>
  <c r="LM86"/>
  <c r="LX89"/>
  <c r="NP89"/>
  <c r="DO90"/>
  <c r="FR89"/>
  <c r="KB81"/>
  <c r="PW81"/>
  <c r="IJ81"/>
  <c r="BA71"/>
  <c r="JQ70"/>
  <c r="NP71"/>
  <c r="PW70"/>
  <c r="BA69"/>
  <c r="EK68"/>
  <c r="MT79"/>
  <c r="CH56"/>
  <c r="MT46"/>
  <c r="LM43"/>
  <c r="DZ42"/>
  <c r="GC41"/>
  <c r="AP40"/>
  <c r="EK39"/>
  <c r="CH38"/>
  <c r="BL58"/>
  <c r="DD55"/>
  <c r="LX54"/>
  <c r="FR42"/>
  <c r="DZ58"/>
  <c r="NE48"/>
  <c r="OA44"/>
  <c r="EK38"/>
  <c r="JF54"/>
  <c r="HY46"/>
  <c r="HN44"/>
  <c r="EK43"/>
  <c r="KM41"/>
  <c r="KB38"/>
  <c r="HY37"/>
  <c r="HC57"/>
  <c r="BW55"/>
  <c r="KM45"/>
  <c r="NP44"/>
  <c r="MT42"/>
  <c r="LM41"/>
  <c r="BW41"/>
  <c r="HC39"/>
  <c r="DZ38"/>
  <c r="BA44"/>
  <c r="EV56"/>
  <c r="JF49"/>
  <c r="BL49"/>
  <c r="HY48"/>
  <c r="MI24"/>
  <c r="EK23"/>
  <c r="BA21"/>
  <c r="BA20"/>
  <c r="IJ17"/>
  <c r="EK15"/>
  <c r="DO13"/>
  <c r="OA6"/>
  <c r="BA4"/>
  <c r="CH36"/>
  <c r="EK35"/>
  <c r="IU34"/>
  <c r="HY32"/>
  <c r="HC30"/>
  <c r="EK28"/>
  <c r="MT27"/>
  <c r="DZ27"/>
  <c r="HY26"/>
  <c r="IU24"/>
  <c r="BA22"/>
  <c r="IU20"/>
  <c r="DD17"/>
  <c r="HY13"/>
  <c r="BA7"/>
  <c r="DO4"/>
  <c r="HN29"/>
  <c r="BL29"/>
  <c r="HY28"/>
  <c r="DO26"/>
  <c r="NE20"/>
  <c r="HN16"/>
  <c r="HN15"/>
  <c r="BW14"/>
  <c r="MI6"/>
  <c r="NE4"/>
  <c r="PW96"/>
  <c r="IJ91"/>
  <c r="HY86"/>
  <c r="NE81"/>
  <c r="PW64"/>
  <c r="DZ93"/>
  <c r="MI90"/>
  <c r="BA90"/>
  <c r="LM88"/>
  <c r="BW82"/>
  <c r="EK82"/>
  <c r="NP54"/>
  <c r="DO45"/>
  <c r="HC43"/>
  <c r="NP40"/>
  <c r="MT38"/>
  <c r="KM37"/>
  <c r="LX36"/>
  <c r="OA26"/>
  <c r="HY24"/>
  <c r="BA23"/>
  <c r="KM17"/>
  <c r="NP13"/>
  <c r="JF94"/>
  <c r="OA92"/>
  <c r="DZ87"/>
  <c r="JQ81"/>
  <c r="MT76"/>
  <c r="LX75"/>
  <c r="DD74"/>
  <c r="HN72"/>
  <c r="KM70"/>
  <c r="IU68"/>
  <c r="JQ63"/>
  <c r="NP61"/>
  <c r="HC56"/>
  <c r="FG55"/>
  <c r="HN53"/>
  <c r="JQ50"/>
  <c r="GC57"/>
  <c r="BW57"/>
  <c r="PW47"/>
  <c r="PW43"/>
  <c r="FR43"/>
  <c r="KB42"/>
  <c r="IJ41"/>
  <c r="EK40"/>
  <c r="FG39"/>
  <c r="BA39"/>
  <c r="KB37"/>
  <c r="GC32"/>
  <c r="DO30"/>
  <c r="IU26"/>
  <c r="HY23"/>
  <c r="JF15"/>
  <c r="EV68"/>
  <c r="MI66"/>
  <c r="KM58"/>
  <c r="NP68"/>
  <c r="HN45"/>
  <c r="PW33"/>
  <c r="BL31"/>
  <c r="PW29"/>
  <c r="MI28"/>
  <c r="JQ24"/>
  <c r="FR71"/>
  <c r="MI67"/>
  <c r="NP62"/>
  <c r="AE62"/>
  <c r="BL61"/>
  <c r="NP59"/>
  <c r="FG58"/>
  <c r="HN56"/>
  <c r="EV55"/>
  <c r="LX53"/>
  <c r="NE52"/>
  <c r="NE50"/>
  <c r="BA60"/>
  <c r="DO15"/>
  <c r="BL85"/>
  <c r="MI68"/>
  <c r="NE66"/>
  <c r="DZ47"/>
  <c r="BA82"/>
  <c r="HY66"/>
  <c r="BL80"/>
  <c r="DZ66"/>
  <c r="JF27"/>
  <c r="KM20"/>
  <c r="HN94"/>
  <c r="KB89"/>
  <c r="FR77"/>
  <c r="KM64"/>
  <c r="OA48"/>
  <c r="KB46"/>
  <c r="DD89"/>
  <c r="AP83"/>
  <c r="KB76"/>
  <c r="BL59"/>
  <c r="OA37"/>
  <c r="NE70"/>
  <c r="HC28"/>
  <c r="IJ93"/>
  <c r="FG90"/>
  <c r="BL89"/>
  <c r="JF75"/>
  <c r="HN64"/>
  <c r="HN61"/>
  <c r="EV53"/>
  <c r="LM50"/>
  <c r="CH93"/>
  <c r="JF68"/>
  <c r="FR36"/>
  <c r="MT85"/>
  <c r="NE68"/>
  <c r="DD66"/>
  <c r="EV63"/>
  <c r="BA57"/>
  <c r="DZ49"/>
  <c r="FR41"/>
  <c r="HN27"/>
  <c r="IJ29"/>
  <c r="IU81"/>
  <c r="HN73"/>
  <c r="LX55"/>
  <c r="PW39"/>
  <c r="LM81"/>
  <c r="OA65"/>
  <c r="NP63"/>
  <c r="NE57"/>
  <c r="LX56"/>
  <c r="HY50"/>
  <c r="DD72"/>
  <c r="MT57"/>
  <c r="EV31"/>
  <c r="BW23"/>
  <c r="KB80"/>
  <c r="CH77"/>
  <c r="PW56"/>
  <c r="AE52"/>
  <c r="LX93"/>
  <c r="IU45"/>
  <c r="IJ42"/>
  <c r="LM21"/>
  <c r="AE90"/>
  <c r="CH45"/>
  <c r="BL27"/>
  <c r="AP65"/>
  <c r="BA48"/>
  <c r="OA88"/>
  <c r="EV16"/>
  <c r="FG65"/>
  <c r="HC37"/>
  <c r="AP66"/>
  <c r="EK22"/>
  <c r="LM89"/>
  <c r="JF84"/>
  <c r="DZ84"/>
  <c r="JF81"/>
  <c r="BL81"/>
  <c r="HN80"/>
  <c r="CH81"/>
  <c r="BL72"/>
  <c r="DD78"/>
  <c r="DZ70"/>
  <c r="LM79"/>
  <c r="BL71"/>
  <c r="CH70"/>
  <c r="HY68"/>
  <c r="HC66"/>
  <c r="KM65"/>
  <c r="IU65"/>
  <c r="HC65"/>
  <c r="MT64"/>
  <c r="HY63"/>
  <c r="MT62"/>
  <c r="KB56"/>
  <c r="KB54"/>
  <c r="NE41"/>
  <c r="BA40"/>
  <c r="GC37"/>
  <c r="JQ58"/>
  <c r="HN57"/>
  <c r="BL55"/>
  <c r="AP43"/>
  <c r="FG54"/>
  <c r="PW53"/>
  <c r="FR53"/>
  <c r="MI52"/>
  <c r="BW50"/>
  <c r="HN49"/>
  <c r="CH46"/>
  <c r="GC43"/>
  <c r="HY41"/>
  <c r="PW40"/>
  <c r="BA55"/>
  <c r="FG45"/>
  <c r="IU44"/>
  <c r="IU43"/>
  <c r="EV40"/>
  <c r="LM39"/>
  <c r="LM37"/>
  <c r="BW37"/>
  <c r="BW58"/>
  <c r="EK46"/>
  <c r="DZ56"/>
  <c r="HC44"/>
  <c r="JQ38"/>
  <c r="EV57"/>
  <c r="AE56"/>
  <c r="MT53"/>
  <c r="DZ53"/>
  <c r="OA52"/>
  <c r="HC52"/>
  <c r="AE50"/>
  <c r="DZ46"/>
  <c r="NE43"/>
  <c r="KM39"/>
  <c r="BW25"/>
  <c r="FG21"/>
  <c r="HY20"/>
  <c r="BA18"/>
  <c r="MT15"/>
  <c r="BL7"/>
  <c r="JF4"/>
  <c r="LM2"/>
  <c r="AM3" i="82"/>
  <c r="HY35" i="77"/>
  <c r="KM34"/>
  <c r="JQ32"/>
  <c r="IU30"/>
  <c r="GC28"/>
  <c r="FR27"/>
  <c r="AP27"/>
  <c r="JQ26"/>
  <c r="GC23"/>
  <c r="MI20"/>
  <c r="HC17"/>
  <c r="FG15"/>
  <c r="KB13"/>
  <c r="OA12"/>
  <c r="MI5"/>
  <c r="IU4"/>
  <c r="JF29"/>
  <c r="JQ28"/>
  <c r="FG26"/>
  <c r="NE25"/>
  <c r="KM24"/>
  <c r="DO23"/>
  <c r="DO21"/>
  <c r="BA16"/>
  <c r="HY12"/>
  <c r="DO6"/>
  <c r="CH5"/>
  <c r="LM92"/>
  <c r="NP90"/>
  <c r="MI86"/>
  <c r="JF83"/>
  <c r="HY82"/>
  <c r="BA65"/>
  <c r="JF62"/>
  <c r="BL92"/>
  <c r="HC90"/>
  <c r="MI88"/>
  <c r="HY91"/>
  <c r="EK90"/>
  <c r="KB85"/>
  <c r="EV83"/>
  <c r="GC81"/>
  <c r="BW42"/>
  <c r="MT37"/>
  <c r="PW36"/>
  <c r="JQ34"/>
  <c r="IU32"/>
  <c r="JQ30"/>
  <c r="DD27"/>
  <c r="FG23"/>
  <c r="CH18"/>
  <c r="BW16"/>
  <c r="KM4"/>
  <c r="MT90"/>
  <c r="LX88"/>
  <c r="DZ86"/>
  <c r="HN85"/>
  <c r="EK80"/>
  <c r="MI79"/>
  <c r="NP69"/>
  <c r="EV67"/>
  <c r="IU60"/>
  <c r="CH59"/>
  <c r="DD45"/>
  <c r="AP44"/>
  <c r="HY43"/>
  <c r="JQ41"/>
  <c r="KM40"/>
  <c r="HN39"/>
  <c r="MI37"/>
  <c r="NE34"/>
  <c r="IJ33"/>
  <c r="KM32"/>
  <c r="LX31"/>
  <c r="EV27"/>
  <c r="GC13"/>
  <c r="OA5"/>
  <c r="CH79"/>
  <c r="CH73"/>
  <c r="FR67"/>
  <c r="DZ63"/>
  <c r="DZ67"/>
  <c r="NP57"/>
  <c r="FG46"/>
  <c r="JQ35"/>
  <c r="BA34"/>
  <c r="JF31"/>
  <c r="BA30"/>
  <c r="CH29"/>
  <c r="BW26"/>
  <c r="CH78"/>
  <c r="JF73"/>
  <c r="DD67"/>
  <c r="MT55"/>
  <c r="HC81"/>
  <c r="MT72"/>
  <c r="OA67"/>
  <c r="BA58"/>
  <c r="GC38"/>
  <c r="KM48"/>
  <c r="EK24"/>
  <c r="HC4"/>
  <c r="PW93"/>
  <c r="NP91"/>
  <c r="LX90"/>
  <c r="MI82"/>
  <c r="AP72"/>
  <c r="FR69"/>
  <c r="PW51"/>
  <c r="EV80"/>
  <c r="LX69"/>
  <c r="AP89"/>
  <c r="OA68"/>
  <c r="OA32"/>
  <c r="OA28"/>
  <c r="JQ92"/>
  <c r="IU89"/>
  <c r="LX85"/>
  <c r="FG82"/>
  <c r="AE67"/>
  <c r="PW65"/>
  <c r="HC60"/>
  <c r="KB73"/>
  <c r="BA66"/>
  <c r="AE13"/>
  <c r="HC86"/>
  <c r="AP79"/>
  <c r="JQ66"/>
  <c r="EV64"/>
  <c r="DO50"/>
  <c r="IJ38"/>
  <c r="MT36"/>
  <c r="NE35"/>
  <c r="MI92"/>
  <c r="DD80"/>
  <c r="EV74"/>
  <c r="AP57"/>
  <c r="LX51"/>
  <c r="KM90"/>
  <c r="IU86"/>
  <c r="LM66"/>
  <c r="DZ64"/>
  <c r="IU57"/>
  <c r="JF40"/>
  <c r="NP75"/>
  <c r="BW62"/>
  <c r="AE54"/>
  <c r="KM26"/>
  <c r="MI41"/>
  <c r="BW94"/>
  <c r="KM86"/>
  <c r="KB71"/>
  <c r="LX62"/>
  <c r="DD51"/>
  <c r="FG43"/>
  <c r="PW27"/>
  <c r="FR80"/>
  <c r="BW32"/>
  <c r="LM58"/>
  <c r="LM65"/>
  <c r="OA79"/>
  <c r="FG68"/>
  <c r="CH44"/>
  <c r="BL53"/>
  <c r="NP81"/>
  <c r="JF80"/>
  <c r="LX81"/>
  <c r="EV81"/>
  <c r="EK70"/>
  <c r="AE76"/>
  <c r="IU70"/>
  <c r="FG69"/>
  <c r="BW69"/>
  <c r="DO68"/>
  <c r="IU66"/>
  <c r="BL66"/>
  <c r="MI63"/>
  <c r="PW54"/>
  <c r="FR46"/>
  <c r="AE42"/>
  <c r="DO41"/>
  <c r="IU39"/>
  <c r="JQ37"/>
  <c r="OA55"/>
  <c r="PW46"/>
  <c r="LX40"/>
  <c r="MI39"/>
  <c r="KM57"/>
  <c r="JQ55"/>
  <c r="HC50"/>
  <c r="JQ48"/>
  <c r="NE42"/>
  <c r="CH41"/>
  <c r="LM38"/>
  <c r="JQ45"/>
  <c r="LX44"/>
  <c r="BL44"/>
  <c r="BW43"/>
  <c r="LX39"/>
  <c r="NP56"/>
  <c r="AE48"/>
  <c r="GC45"/>
  <c r="JQ43"/>
  <c r="AP42"/>
  <c r="EK41"/>
  <c r="BL40"/>
  <c r="HY55"/>
  <c r="AE46"/>
  <c r="NP39"/>
  <c r="DZ37"/>
  <c r="DO55"/>
  <c r="NP49"/>
  <c r="EV49"/>
  <c r="LM48"/>
  <c r="GC42"/>
  <c r="MI40"/>
  <c r="OA36"/>
  <c r="LM20"/>
  <c r="LM4"/>
  <c r="CH3"/>
  <c r="LM35"/>
  <c r="BA35"/>
  <c r="KM30"/>
  <c r="AE28"/>
  <c r="IJ27"/>
  <c r="CH27"/>
  <c r="LM26"/>
  <c r="JQ23"/>
  <c r="JQ22"/>
  <c r="GC21"/>
  <c r="BW20"/>
  <c r="OA17"/>
  <c r="BA14"/>
  <c r="BA13"/>
  <c r="IJ6"/>
  <c r="NP4"/>
  <c r="DZ3"/>
  <c r="LX29"/>
  <c r="DD29"/>
  <c r="LM28"/>
  <c r="OA24"/>
  <c r="HC22"/>
  <c r="PW21"/>
  <c r="EV17"/>
  <c r="HC13"/>
  <c r="BA12"/>
  <c r="FR6"/>
  <c r="FG5"/>
  <c r="IJ3"/>
  <c r="IJ87"/>
  <c r="GC86"/>
  <c r="NP94"/>
  <c r="IU79"/>
  <c r="EK65"/>
  <c r="PW62"/>
  <c r="LX87"/>
  <c r="DD85"/>
  <c r="BL83"/>
  <c r="LM82"/>
  <c r="LM45"/>
  <c r="OA43"/>
  <c r="IU41"/>
  <c r="DO39"/>
  <c r="FR38"/>
  <c r="DO37"/>
  <c r="LX27"/>
  <c r="FG22"/>
  <c r="PW4"/>
  <c r="KB93"/>
  <c r="BA92"/>
  <c r="BA84"/>
  <c r="KB78"/>
  <c r="BL75"/>
  <c r="EV73"/>
  <c r="EK62"/>
  <c r="EV61"/>
  <c r="DZ57"/>
  <c r="BW56"/>
  <c r="GC54"/>
  <c r="JQ52"/>
  <c r="NP74"/>
  <c r="FR64"/>
  <c r="JF51"/>
  <c r="CH47"/>
  <c r="EK45"/>
  <c r="JF44"/>
  <c r="KM43"/>
  <c r="BL43"/>
  <c r="OA41"/>
  <c r="NE40"/>
  <c r="JQ39"/>
  <c r="FG38"/>
  <c r="FG37"/>
  <c r="BL36"/>
  <c r="DO35"/>
  <c r="NE30"/>
  <c r="NP27"/>
  <c r="HC20"/>
  <c r="HC12"/>
  <c r="HN70"/>
  <c r="IJ57"/>
  <c r="NP51"/>
  <c r="CH64"/>
  <c r="DO63"/>
  <c r="AP47"/>
  <c r="DO42"/>
  <c r="EK32"/>
  <c r="FR29"/>
  <c r="GC26"/>
  <c r="HN78"/>
  <c r="HC62"/>
  <c r="JF61"/>
  <c r="LM60"/>
  <c r="EV59"/>
  <c r="EK57"/>
  <c r="BW54"/>
  <c r="DD53"/>
  <c r="GC52"/>
  <c r="CH72"/>
  <c r="HC58"/>
  <c r="FG12"/>
  <c r="KB91"/>
  <c r="NE88"/>
  <c r="CH66"/>
  <c r="BA63"/>
  <c r="HN51"/>
  <c r="MT83"/>
  <c r="HY79"/>
  <c r="OA62"/>
  <c r="NP53"/>
  <c r="CH69"/>
  <c r="OA63"/>
  <c r="FR56"/>
  <c r="HC32"/>
  <c r="MI26"/>
  <c r="OA21"/>
  <c r="EV79"/>
  <c r="IJ78"/>
  <c r="EV66"/>
  <c r="KB47"/>
  <c r="LX45"/>
  <c r="FG88"/>
  <c r="MT41"/>
  <c r="HY34"/>
  <c r="EK86"/>
  <c r="FG70"/>
  <c r="CH33"/>
  <c r="DZ29"/>
  <c r="AE94"/>
  <c r="OA70"/>
  <c r="GC62"/>
  <c r="EK54"/>
  <c r="HY52"/>
  <c r="GC44"/>
  <c r="NE95"/>
  <c r="EK81"/>
  <c r="LM44"/>
  <c r="MI70"/>
  <c r="BW65"/>
  <c r="DZ36"/>
  <c r="IJ80"/>
  <c r="PW57"/>
  <c r="EK52"/>
  <c r="LX83"/>
  <c r="LX80"/>
  <c r="DO70"/>
  <c r="BW63"/>
  <c r="JQ42"/>
  <c r="NP36"/>
  <c r="FG28"/>
  <c r="LM56"/>
  <c r="AP29"/>
  <c r="MT54"/>
  <c r="AP80"/>
  <c r="FR76"/>
  <c r="HY81"/>
  <c r="DD61"/>
  <c r="PW42"/>
  <c r="KB3"/>
  <c r="BL87"/>
  <c r="MI65"/>
  <c r="HY42"/>
  <c r="KM92"/>
  <c r="NE45"/>
  <c r="BA45"/>
  <c r="NE39"/>
  <c r="FG44"/>
  <c r="DO40"/>
  <c r="EK56"/>
  <c r="DZ55"/>
  <c r="BA54"/>
  <c r="KB53"/>
  <c r="CH53"/>
  <c r="IU52"/>
  <c r="GC50"/>
  <c r="LX49"/>
  <c r="DD49"/>
  <c r="HC45"/>
  <c r="EV44"/>
  <c r="MT56"/>
  <c r="AP46"/>
  <c r="HC40"/>
  <c r="OA39"/>
  <c r="AP38"/>
  <c r="EK37"/>
  <c r="HY58"/>
  <c r="LM46"/>
  <c r="DZ43"/>
  <c r="DO58"/>
  <c r="KB55"/>
  <c r="DO54"/>
  <c r="IJ53"/>
  <c r="AP53"/>
  <c r="KM52"/>
  <c r="EK50"/>
  <c r="DD47"/>
  <c r="MI45"/>
  <c r="GC39"/>
  <c r="HC24"/>
  <c r="PW20"/>
  <c r="CH17"/>
  <c r="IU12"/>
  <c r="JQ6"/>
  <c r="MT3"/>
  <c r="OA35"/>
  <c r="BW35"/>
  <c r="BW28"/>
  <c r="KB27"/>
  <c r="NE26"/>
  <c r="DO25"/>
  <c r="NE22"/>
  <c r="MI21"/>
  <c r="GC12"/>
  <c r="MT6"/>
  <c r="NP29"/>
  <c r="EV29"/>
  <c r="NE28"/>
  <c r="BA26"/>
  <c r="FG25"/>
  <c r="GC24"/>
  <c r="HY22"/>
  <c r="AE22"/>
  <c r="JQ20"/>
  <c r="LX17"/>
  <c r="GC15"/>
  <c r="LX13"/>
  <c r="HY6"/>
  <c r="FG4"/>
  <c r="BW88"/>
  <c r="MT93"/>
  <c r="KB64"/>
  <c r="FG63"/>
  <c r="HN87"/>
  <c r="NP83"/>
  <c r="AE80"/>
  <c r="JQ79"/>
  <c r="BL93"/>
  <c r="OA90"/>
  <c r="IJ86"/>
  <c r="BL46"/>
  <c r="AP45"/>
  <c r="HY39"/>
  <c r="HY38"/>
  <c r="FR37"/>
  <c r="HN36"/>
  <c r="BA28"/>
  <c r="HC26"/>
  <c r="PW22"/>
  <c r="NE12"/>
  <c r="GC89"/>
  <c r="EK79"/>
  <c r="GC60"/>
  <c r="BA67"/>
  <c r="JQ62"/>
  <c r="KB59"/>
  <c r="AP56"/>
  <c r="FR47"/>
  <c r="HY45"/>
  <c r="MT43"/>
  <c r="DO43"/>
  <c r="BL42"/>
  <c r="HC41"/>
  <c r="CH40"/>
  <c r="DD39"/>
  <c r="MI38"/>
  <c r="IU37"/>
  <c r="EV36"/>
  <c r="GC35"/>
  <c r="DO34"/>
  <c r="AP33"/>
  <c r="DD31"/>
  <c r="DO28"/>
  <c r="EK21"/>
  <c r="PW12"/>
  <c r="BA5"/>
  <c r="KB79"/>
  <c r="AP74"/>
  <c r="DZ72"/>
  <c r="IU56"/>
  <c r="EK66"/>
  <c r="LX63"/>
  <c r="MI58"/>
  <c r="JF47"/>
  <c r="KB43"/>
  <c r="LM34"/>
  <c r="FR33"/>
  <c r="LM30"/>
  <c r="KB29"/>
  <c r="IU28"/>
  <c r="IJ76"/>
  <c r="HN74"/>
  <c r="LX72"/>
  <c r="GC70"/>
  <c r="IJ55"/>
  <c r="FG13"/>
  <c r="EK6"/>
  <c r="PW89"/>
  <c r="MT65"/>
  <c r="BW60"/>
  <c r="BW52"/>
  <c r="FR90"/>
  <c r="PW59"/>
  <c r="DZ91"/>
  <c r="DD79"/>
  <c r="BW71"/>
  <c r="IU64"/>
  <c r="BW46"/>
  <c r="HY30"/>
  <c r="NE92"/>
  <c r="JQ91"/>
  <c r="FR83"/>
  <c r="CH80"/>
  <c r="IJ74"/>
  <c r="IJ71"/>
  <c r="FG67"/>
  <c r="JQ86"/>
  <c r="JF70"/>
  <c r="NE65"/>
  <c r="MT33"/>
  <c r="MT29"/>
  <c r="JF87"/>
  <c r="AP68"/>
  <c r="DO66"/>
  <c r="DZ59"/>
  <c r="NE38"/>
  <c r="FR49"/>
  <c r="OA20"/>
  <c r="AP93"/>
  <c r="MI55"/>
  <c r="HC48"/>
  <c r="OA45"/>
  <c r="HN40"/>
  <c r="BW38"/>
  <c r="IJ36"/>
  <c r="LX4"/>
  <c r="KM28"/>
  <c r="FG81"/>
  <c r="AP78"/>
  <c r="HY60"/>
  <c r="FG41"/>
  <c r="MT96"/>
  <c r="BL91"/>
  <c r="PW79"/>
  <c r="KB77"/>
  <c r="JQ68"/>
  <c r="GC65"/>
  <c r="LM57"/>
  <c r="IJ49"/>
  <c r="MI43"/>
  <c r="BL38"/>
  <c r="MI32"/>
  <c r="BW90"/>
  <c r="KM67"/>
  <c r="IU35"/>
  <c r="AP49"/>
  <c r="BL37"/>
  <c r="EV85"/>
  <c r="AP64"/>
  <c r="FG60"/>
  <c r="FG34"/>
  <c r="AE82"/>
  <c r="OA66"/>
  <c r="IJ56"/>
  <c r="DZ83"/>
  <c r="OA42"/>
  <c r="BA76"/>
  <c r="IJ46"/>
  <c r="KB87"/>
  <c r="KB6"/>
  <c r="LX94"/>
  <c r="MT49"/>
  <c r="DZ33"/>
  <c r="AE95"/>
  <c r="CR95"/>
  <c r="CM95"/>
  <c r="AE96"/>
  <c r="CM96"/>
  <c r="CR96"/>
  <c r="GP17"/>
  <c r="KZ17" s="1"/>
  <c r="OY17" s="1"/>
  <c r="GP55"/>
  <c r="KZ55" s="1"/>
  <c r="OY55" s="1"/>
  <c r="U2"/>
  <c r="O3" i="82"/>
  <c r="AO2" i="77"/>
  <c r="Q3" i="82" s="1"/>
  <c r="AD2" i="77"/>
  <c r="P3" i="82" s="1"/>
  <c r="GP44" i="77"/>
  <c r="KZ44" s="1"/>
  <c r="OY44" s="1"/>
  <c r="CR88"/>
  <c r="CT88" s="1"/>
  <c r="CM88"/>
  <c r="CN88" s="1"/>
  <c r="GP12"/>
  <c r="KZ12" s="1"/>
  <c r="OY12" s="1"/>
  <c r="GP40"/>
  <c r="KZ40" s="1"/>
  <c r="OY40" s="1"/>
  <c r="GM24"/>
  <c r="GP46"/>
  <c r="KZ46" s="1"/>
  <c r="OY46" s="1"/>
  <c r="GP83"/>
  <c r="KZ83" s="1"/>
  <c r="OY83" s="1"/>
  <c r="GH24"/>
  <c r="GJ24" s="1"/>
  <c r="GP48"/>
  <c r="KZ48" s="1"/>
  <c r="OY48" s="1"/>
  <c r="GM87"/>
  <c r="GP14"/>
  <c r="KZ14" s="1"/>
  <c r="OY14" s="1"/>
  <c r="GP2"/>
  <c r="KZ2" s="1"/>
  <c r="OY2" s="1"/>
  <c r="GP93"/>
  <c r="KZ93" s="1"/>
  <c r="OY93" s="1"/>
  <c r="GP94"/>
  <c r="KZ94" s="1"/>
  <c r="OY94" s="1"/>
  <c r="AP5"/>
  <c r="AP7"/>
  <c r="CR12"/>
  <c r="CS12" s="1"/>
  <c r="GH85"/>
  <c r="GJ85" s="1"/>
  <c r="AP8"/>
  <c r="AP3"/>
  <c r="CM46"/>
  <c r="CN46" s="1"/>
  <c r="KW90"/>
  <c r="GH87"/>
  <c r="GI87" s="1"/>
  <c r="GH86"/>
  <c r="GI86" s="1"/>
  <c r="CM12"/>
  <c r="CO12" s="1"/>
  <c r="GH36"/>
  <c r="GJ36" s="1"/>
  <c r="GP42"/>
  <c r="KZ42" s="1"/>
  <c r="OY42" s="1"/>
  <c r="GP26" i="78"/>
  <c r="KZ26" s="1"/>
  <c r="NR26" s="1"/>
  <c r="CR9"/>
  <c r="CS9" s="1"/>
  <c r="GP39"/>
  <c r="KZ39" s="1"/>
  <c r="NR39" s="1"/>
  <c r="GP6" i="77"/>
  <c r="KZ6" s="1"/>
  <c r="OY6" s="1"/>
  <c r="GP45"/>
  <c r="KZ45" s="1"/>
  <c r="OY45" s="1"/>
  <c r="GP80"/>
  <c r="KZ80" s="1"/>
  <c r="OY80" s="1"/>
  <c r="DO85"/>
  <c r="GM36"/>
  <c r="CM91"/>
  <c r="CN91" s="1"/>
  <c r="GM63"/>
  <c r="CM89"/>
  <c r="CN89" s="1"/>
  <c r="CR52"/>
  <c r="CS52" s="1"/>
  <c r="AE91"/>
  <c r="GM14" i="78"/>
  <c r="CR11"/>
  <c r="CT11" s="1"/>
  <c r="CM11"/>
  <c r="CN11" s="1"/>
  <c r="GM23"/>
  <c r="GM15"/>
  <c r="GH14"/>
  <c r="GI14" s="1"/>
  <c r="GP10"/>
  <c r="KZ10" s="1"/>
  <c r="NR10" s="1"/>
  <c r="CR2"/>
  <c r="CT2" s="1"/>
  <c r="CM2"/>
  <c r="CO2" s="1"/>
  <c r="GP29"/>
  <c r="KZ29" s="1"/>
  <c r="NR29" s="1"/>
  <c r="CR5"/>
  <c r="CS5" s="1"/>
  <c r="KW43"/>
  <c r="GM37"/>
  <c r="GP21"/>
  <c r="KZ21" s="1"/>
  <c r="NR21" s="1"/>
  <c r="CR15"/>
  <c r="CT15" s="1"/>
  <c r="GP13"/>
  <c r="GH15"/>
  <c r="GJ15" s="1"/>
  <c r="CR13"/>
  <c r="CS13" s="1"/>
  <c r="GP8"/>
  <c r="KZ8" s="1"/>
  <c r="NR8" s="1"/>
  <c r="CM15"/>
  <c r="CN15" s="1"/>
  <c r="GP43"/>
  <c r="KZ43" s="1"/>
  <c r="NR43" s="1"/>
  <c r="GH44"/>
  <c r="GI44" s="1"/>
  <c r="CM39"/>
  <c r="CN39" s="1"/>
  <c r="KR23"/>
  <c r="KT23" s="1"/>
  <c r="GP37"/>
  <c r="KZ37" s="1"/>
  <c r="NR37" s="1"/>
  <c r="GH23"/>
  <c r="GJ23" s="1"/>
  <c r="GH13"/>
  <c r="GJ13" s="1"/>
  <c r="CR39"/>
  <c r="CT39" s="1"/>
  <c r="KW23"/>
  <c r="GP18"/>
  <c r="KZ18" s="1"/>
  <c r="NR18" s="1"/>
  <c r="GH12"/>
  <c r="GJ12" s="1"/>
  <c r="GP12"/>
  <c r="KZ12" s="1"/>
  <c r="NR12" s="1"/>
  <c r="KR36"/>
  <c r="KS36" s="1"/>
  <c r="GP42"/>
  <c r="KZ42" s="1"/>
  <c r="NR42" s="1"/>
  <c r="GM38"/>
  <c r="KR43"/>
  <c r="KT43" s="1"/>
  <c r="CM37"/>
  <c r="CO37" s="1"/>
  <c r="GM50"/>
  <c r="GP24"/>
  <c r="KZ24" s="1"/>
  <c r="NR24" s="1"/>
  <c r="KW18"/>
  <c r="GH11"/>
  <c r="GI11" s="1"/>
  <c r="CR14"/>
  <c r="CS14" s="1"/>
  <c r="CR6"/>
  <c r="CS6" s="1"/>
  <c r="CM4"/>
  <c r="CO4" s="1"/>
  <c r="GH38"/>
  <c r="GJ38" s="1"/>
  <c r="KR16"/>
  <c r="KS16" s="1"/>
  <c r="CR16"/>
  <c r="CS16" s="1"/>
  <c r="KZ13"/>
  <c r="NR13" s="1"/>
  <c r="GM12"/>
  <c r="GM13"/>
  <c r="CM13"/>
  <c r="CO13" s="1"/>
  <c r="CM14"/>
  <c r="CO14" s="1"/>
  <c r="CR4"/>
  <c r="CT4" s="1"/>
  <c r="KW34"/>
  <c r="GH50"/>
  <c r="GJ50" s="1"/>
  <c r="GP52"/>
  <c r="KZ52" s="1"/>
  <c r="NR52" s="1"/>
  <c r="GP51"/>
  <c r="KZ51" s="1"/>
  <c r="NR51" s="1"/>
  <c r="GP25"/>
  <c r="KZ25" s="1"/>
  <c r="NR25" s="1"/>
  <c r="KW16"/>
  <c r="KR32"/>
  <c r="KS32" s="1"/>
  <c r="KR41"/>
  <c r="KT41" s="1"/>
  <c r="GP3"/>
  <c r="KZ3" s="1"/>
  <c r="NR3" s="1"/>
  <c r="GP28"/>
  <c r="KZ28" s="1"/>
  <c r="NR28" s="1"/>
  <c r="GP20"/>
  <c r="KZ20" s="1"/>
  <c r="NR20" s="1"/>
  <c r="GP11"/>
  <c r="KZ11" s="1"/>
  <c r="NR11" s="1"/>
  <c r="GP6"/>
  <c r="KZ6" s="1"/>
  <c r="NR6" s="1"/>
  <c r="CM6"/>
  <c r="CN6" s="1"/>
  <c r="CM5"/>
  <c r="CN5" s="1"/>
  <c r="GP34"/>
  <c r="KZ34" s="1"/>
  <c r="NR34" s="1"/>
  <c r="KW36"/>
  <c r="KW32"/>
  <c r="GP47"/>
  <c r="KZ47" s="1"/>
  <c r="NR47" s="1"/>
  <c r="GP32"/>
  <c r="KZ32" s="1"/>
  <c r="NR32" s="1"/>
  <c r="GP27"/>
  <c r="KZ27" s="1"/>
  <c r="NR27" s="1"/>
  <c r="KR18"/>
  <c r="KT18" s="1"/>
  <c r="CM16"/>
  <c r="CO16" s="1"/>
  <c r="GP9"/>
  <c r="KZ9" s="1"/>
  <c r="NR9" s="1"/>
  <c r="GP36"/>
  <c r="KZ36" s="1"/>
  <c r="NR36" s="1"/>
  <c r="KR34"/>
  <c r="KS34" s="1"/>
  <c r="GP49"/>
  <c r="KZ49" s="1"/>
  <c r="NR49" s="1"/>
  <c r="GP41"/>
  <c r="KZ41" s="1"/>
  <c r="NR41" s="1"/>
  <c r="KW41"/>
  <c r="GM40"/>
  <c r="GM44"/>
  <c r="CR37"/>
  <c r="GP50"/>
  <c r="KZ50" s="1"/>
  <c r="NR50" s="1"/>
  <c r="CR20"/>
  <c r="CT20" s="1"/>
  <c r="KW9"/>
  <c r="CM9"/>
  <c r="CN9" s="1"/>
  <c r="CM52"/>
  <c r="CO52" s="1"/>
  <c r="KR5"/>
  <c r="CM28"/>
  <c r="CN28" s="1"/>
  <c r="GM24"/>
  <c r="GM48"/>
  <c r="GP40"/>
  <c r="KZ40" s="1"/>
  <c r="NR40" s="1"/>
  <c r="CM38"/>
  <c r="CN38" s="1"/>
  <c r="GP14"/>
  <c r="KZ14" s="1"/>
  <c r="NR14" s="1"/>
  <c r="KW5"/>
  <c r="GH5"/>
  <c r="GM46"/>
  <c r="CM43"/>
  <c r="CO43" s="1"/>
  <c r="GM5"/>
  <c r="CM20"/>
  <c r="CO20" s="1"/>
  <c r="CM49"/>
  <c r="CN49" s="1"/>
  <c r="KW52"/>
  <c r="GM23" i="77"/>
  <c r="CR21"/>
  <c r="CS21" s="1"/>
  <c r="CR18"/>
  <c r="CT18" s="1"/>
  <c r="CM25"/>
  <c r="CN25" s="1"/>
  <c r="DD36"/>
  <c r="KR86"/>
  <c r="KT86" s="1"/>
  <c r="KW23"/>
  <c r="GP64"/>
  <c r="KZ64" s="1"/>
  <c r="OY64" s="1"/>
  <c r="GH49"/>
  <c r="GI49" s="1"/>
  <c r="CM67"/>
  <c r="CO67" s="1"/>
  <c r="KR90"/>
  <c r="KS90" s="1"/>
  <c r="CR89"/>
  <c r="CS89" s="1"/>
  <c r="CR86"/>
  <c r="CS86" s="1"/>
  <c r="GM85"/>
  <c r="CR82"/>
  <c r="CT82" s="1"/>
  <c r="GM22"/>
  <c r="CM21"/>
  <c r="CO21" s="1"/>
  <c r="CM18"/>
  <c r="CN18" s="1"/>
  <c r="GP31"/>
  <c r="KZ31" s="1"/>
  <c r="OY31" s="1"/>
  <c r="GP57"/>
  <c r="KZ57" s="1"/>
  <c r="OY57" s="1"/>
  <c r="KR60"/>
  <c r="KT60" s="1"/>
  <c r="CM26"/>
  <c r="CN26" s="1"/>
  <c r="GH53"/>
  <c r="GJ53" s="1"/>
  <c r="GH65"/>
  <c r="GI65" s="1"/>
  <c r="GP16"/>
  <c r="KZ16" s="1"/>
  <c r="OY16" s="1"/>
  <c r="CR57"/>
  <c r="CS57" s="1"/>
  <c r="GP52"/>
  <c r="KZ52" s="1"/>
  <c r="OY52" s="1"/>
  <c r="GP71"/>
  <c r="KZ71" s="1"/>
  <c r="OY71" s="1"/>
  <c r="CM81"/>
  <c r="CO81" s="1"/>
  <c r="CM52"/>
  <c r="CO52" s="1"/>
  <c r="CR91"/>
  <c r="CS91" s="1"/>
  <c r="GP56"/>
  <c r="KZ56" s="1"/>
  <c r="OY56" s="1"/>
  <c r="KR23"/>
  <c r="KS23" s="1"/>
  <c r="KW17"/>
  <c r="GH17"/>
  <c r="GJ17" s="1"/>
  <c r="CM30"/>
  <c r="CN30" s="1"/>
  <c r="CM28"/>
  <c r="CN28" s="1"/>
  <c r="GH63"/>
  <c r="GI63" s="1"/>
  <c r="KW60"/>
  <c r="KW57"/>
  <c r="GH51"/>
  <c r="GJ51" s="1"/>
  <c r="GH47"/>
  <c r="GI47" s="1"/>
  <c r="GM90"/>
  <c r="GM88"/>
  <c r="GH88"/>
  <c r="GI88" s="1"/>
  <c r="KW88"/>
  <c r="CR81"/>
  <c r="CT81" s="1"/>
  <c r="GM86"/>
  <c r="KW22"/>
  <c r="DO65"/>
  <c r="CM38"/>
  <c r="CN38" s="1"/>
  <c r="CM48"/>
  <c r="CN48" s="1"/>
  <c r="CM80"/>
  <c r="CN80" s="1"/>
  <c r="GM77"/>
  <c r="GH90"/>
  <c r="GJ90" s="1"/>
  <c r="CM84"/>
  <c r="CN84" s="1"/>
  <c r="KW86"/>
  <c r="KR25"/>
  <c r="KT25" s="1"/>
  <c r="CR24"/>
  <c r="CT24" s="1"/>
  <c r="GP19"/>
  <c r="KZ19" s="1"/>
  <c r="OY19" s="1"/>
  <c r="CM24"/>
  <c r="CN24" s="1"/>
  <c r="CM14"/>
  <c r="CO14" s="1"/>
  <c r="GP7"/>
  <c r="KZ7" s="1"/>
  <c r="OY7" s="1"/>
  <c r="GP26"/>
  <c r="KZ26" s="1"/>
  <c r="OY26" s="1"/>
  <c r="KW66"/>
  <c r="KR65"/>
  <c r="KT65" s="1"/>
  <c r="KW58"/>
  <c r="KR57"/>
  <c r="KT57" s="1"/>
  <c r="CR48"/>
  <c r="CS48" s="1"/>
  <c r="KR88"/>
  <c r="KS88" s="1"/>
  <c r="CR84"/>
  <c r="CT84" s="1"/>
  <c r="GP85"/>
  <c r="KZ85" s="1"/>
  <c r="OY85" s="1"/>
  <c r="CM87"/>
  <c r="CO87" s="1"/>
  <c r="GP22"/>
  <c r="KZ22" s="1"/>
  <c r="OY22" s="1"/>
  <c r="GP20"/>
  <c r="KZ20" s="1"/>
  <c r="OY20" s="1"/>
  <c r="CR22"/>
  <c r="CT22" s="1"/>
  <c r="KW12"/>
  <c r="KR6"/>
  <c r="KS6" s="1"/>
  <c r="CR7"/>
  <c r="CS7" s="1"/>
  <c r="GH27"/>
  <c r="GJ27" s="1"/>
  <c r="KR66"/>
  <c r="KS66" s="1"/>
  <c r="GP62"/>
  <c r="KZ62" s="1"/>
  <c r="OY62" s="1"/>
  <c r="KW65"/>
  <c r="GM39"/>
  <c r="CM54"/>
  <c r="CO54" s="1"/>
  <c r="CM50"/>
  <c r="CN50" s="1"/>
  <c r="GM58"/>
  <c r="CR67"/>
  <c r="CT67" s="1"/>
  <c r="CR90"/>
  <c r="CT90" s="1"/>
  <c r="GP89"/>
  <c r="KZ89" s="1"/>
  <c r="OY89" s="1"/>
  <c r="CR87"/>
  <c r="CS87" s="1"/>
  <c r="AP87"/>
  <c r="DD86"/>
  <c r="KR21"/>
  <c r="KT21" s="1"/>
  <c r="KW24"/>
  <c r="KR24"/>
  <c r="KS24" s="1"/>
  <c r="GP18"/>
  <c r="KZ18" s="1"/>
  <c r="OY18" s="1"/>
  <c r="KR12"/>
  <c r="KT12" s="1"/>
  <c r="GM17"/>
  <c r="GM31"/>
  <c r="GP33"/>
  <c r="KZ33" s="1"/>
  <c r="OY33" s="1"/>
  <c r="GM27"/>
  <c r="GM65"/>
  <c r="GP60"/>
  <c r="KZ60" s="1"/>
  <c r="OY60" s="1"/>
  <c r="GH66"/>
  <c r="GJ66" s="1"/>
  <c r="KR58"/>
  <c r="KT58" s="1"/>
  <c r="GP54"/>
  <c r="KZ54" s="1"/>
  <c r="OY54" s="1"/>
  <c r="GH45"/>
  <c r="GI45" s="1"/>
  <c r="GP39"/>
  <c r="KZ39" s="1"/>
  <c r="OY39" s="1"/>
  <c r="CR54"/>
  <c r="CT54" s="1"/>
  <c r="CR50"/>
  <c r="CS50" s="1"/>
  <c r="KW79"/>
  <c r="CR80"/>
  <c r="CS80" s="1"/>
  <c r="GP76"/>
  <c r="KZ76" s="1"/>
  <c r="OY76" s="1"/>
  <c r="GP72"/>
  <c r="KZ72" s="1"/>
  <c r="OY72" s="1"/>
  <c r="GH67"/>
  <c r="GI67" s="1"/>
  <c r="GP86"/>
  <c r="KZ86" s="1"/>
  <c r="OY86" s="1"/>
  <c r="GH83"/>
  <c r="GI83" s="1"/>
  <c r="GH23"/>
  <c r="GJ23" s="1"/>
  <c r="GP25"/>
  <c r="KZ25" s="1"/>
  <c r="OY25" s="1"/>
  <c r="CM22"/>
  <c r="CN22" s="1"/>
  <c r="CR14"/>
  <c r="CT14" s="1"/>
  <c r="KR4"/>
  <c r="KS4" s="1"/>
  <c r="CM7"/>
  <c r="CO7" s="1"/>
  <c r="GP65"/>
  <c r="KZ65" s="1"/>
  <c r="OY65" s="1"/>
  <c r="GP66"/>
  <c r="KZ66" s="1"/>
  <c r="OY66" s="1"/>
  <c r="GM66"/>
  <c r="GP50"/>
  <c r="KZ50" s="1"/>
  <c r="OY50" s="1"/>
  <c r="CM42"/>
  <c r="CO42" s="1"/>
  <c r="GH39"/>
  <c r="GI39" s="1"/>
  <c r="GM53"/>
  <c r="GM51"/>
  <c r="GM49"/>
  <c r="GM47"/>
  <c r="GH58"/>
  <c r="GI58" s="1"/>
  <c r="GM80"/>
  <c r="GM67"/>
  <c r="CM90"/>
  <c r="CN90" s="1"/>
  <c r="GM83"/>
  <c r="CM82"/>
  <c r="CN82" s="1"/>
  <c r="KR17"/>
  <c r="KS17" s="1"/>
  <c r="CM57"/>
  <c r="CN57" s="1"/>
  <c r="CR19"/>
  <c r="CT19" s="1"/>
  <c r="GP13"/>
  <c r="KZ13" s="1"/>
  <c r="OY13" s="1"/>
  <c r="GP88"/>
  <c r="KZ88" s="1"/>
  <c r="OY88" s="1"/>
  <c r="CM4"/>
  <c r="CN4" s="1"/>
  <c r="KW35"/>
  <c r="GH64"/>
  <c r="GJ64" s="1"/>
  <c r="KR67"/>
  <c r="KT67" s="1"/>
  <c r="CM71"/>
  <c r="CN71" s="1"/>
  <c r="GP78"/>
  <c r="KZ78" s="1"/>
  <c r="OY78" s="1"/>
  <c r="GP69"/>
  <c r="KZ69" s="1"/>
  <c r="OY69" s="1"/>
  <c r="GP77"/>
  <c r="KZ77" s="1"/>
  <c r="OY77" s="1"/>
  <c r="GP84"/>
  <c r="KZ84" s="1"/>
  <c r="OY84" s="1"/>
  <c r="GP67"/>
  <c r="KZ67" s="1"/>
  <c r="OY67" s="1"/>
  <c r="CR13"/>
  <c r="CS13" s="1"/>
  <c r="GP30"/>
  <c r="KZ30" s="1"/>
  <c r="OY30" s="1"/>
  <c r="GM35"/>
  <c r="GP91"/>
  <c r="KZ91" s="1"/>
  <c r="OY91" s="1"/>
  <c r="GH91"/>
  <c r="GI91" s="1"/>
  <c r="CM34"/>
  <c r="CO34" s="1"/>
  <c r="GP27"/>
  <c r="KZ27" s="1"/>
  <c r="OY27" s="1"/>
  <c r="CR76"/>
  <c r="CT76" s="1"/>
  <c r="KW84"/>
  <c r="KW82"/>
  <c r="KW81"/>
  <c r="CM86"/>
  <c r="CO86" s="1"/>
  <c r="GP82"/>
  <c r="KZ82" s="1"/>
  <c r="OY82" s="1"/>
  <c r="GP81"/>
  <c r="KZ81" s="1"/>
  <c r="OY81" s="1"/>
  <c r="GM29"/>
  <c r="CM51" i="78"/>
  <c r="CR51"/>
  <c r="AE51"/>
  <c r="GM51"/>
  <c r="CR52"/>
  <c r="AP52"/>
  <c r="KR52"/>
  <c r="CM50"/>
  <c r="CR50"/>
  <c r="AE50"/>
  <c r="KR50"/>
  <c r="HC50"/>
  <c r="KW50"/>
  <c r="KR51"/>
  <c r="KW51"/>
  <c r="HC51"/>
  <c r="GH52"/>
  <c r="GM52"/>
  <c r="DD52"/>
  <c r="GH51"/>
  <c r="KR91" i="77"/>
  <c r="KW91"/>
  <c r="HC91"/>
  <c r="KR92"/>
  <c r="KW92"/>
  <c r="HC92"/>
  <c r="AE85"/>
  <c r="CM85"/>
  <c r="CR85"/>
  <c r="DD84"/>
  <c r="GH84"/>
  <c r="GM84"/>
  <c r="AE83"/>
  <c r="CM83"/>
  <c r="CR83"/>
  <c r="DD82"/>
  <c r="GH82"/>
  <c r="GM82"/>
  <c r="DD81"/>
  <c r="GH81"/>
  <c r="GM81"/>
  <c r="GH89"/>
  <c r="DO89"/>
  <c r="GM89"/>
  <c r="GP87"/>
  <c r="KZ87" s="1"/>
  <c r="OY87" s="1"/>
  <c r="GM91"/>
  <c r="AP94"/>
  <c r="CR94"/>
  <c r="CM94"/>
  <c r="HC93"/>
  <c r="KW93"/>
  <c r="KR93"/>
  <c r="GM94"/>
  <c r="GH94"/>
  <c r="DD94"/>
  <c r="GH92"/>
  <c r="GM92"/>
  <c r="DD92"/>
  <c r="HC89"/>
  <c r="KR89"/>
  <c r="KW89"/>
  <c r="KR87"/>
  <c r="KW87"/>
  <c r="HC87"/>
  <c r="CR92"/>
  <c r="KR84"/>
  <c r="KR82"/>
  <c r="KW94"/>
  <c r="KR94"/>
  <c r="HC94"/>
  <c r="CM93"/>
  <c r="CR93"/>
  <c r="AE93"/>
  <c r="DO93"/>
  <c r="GM93"/>
  <c r="GH93"/>
  <c r="KW85"/>
  <c r="HC85"/>
  <c r="KR85"/>
  <c r="KW83"/>
  <c r="HC83"/>
  <c r="KR83"/>
  <c r="GP92"/>
  <c r="KZ92" s="1"/>
  <c r="OY92" s="1"/>
  <c r="CM92"/>
  <c r="GP90"/>
  <c r="KZ90" s="1"/>
  <c r="OY90" s="1"/>
  <c r="KR81"/>
  <c r="KW48" i="78"/>
  <c r="KR48"/>
  <c r="HC48"/>
  <c r="CM46"/>
  <c r="CR46"/>
  <c r="AE46"/>
  <c r="KW46"/>
  <c r="KR46"/>
  <c r="HC46"/>
  <c r="HC47"/>
  <c r="KW47"/>
  <c r="KR47"/>
  <c r="DD45"/>
  <c r="GH45"/>
  <c r="GM45"/>
  <c r="GH49"/>
  <c r="GM49"/>
  <c r="DD49"/>
  <c r="CM40"/>
  <c r="CR40"/>
  <c r="AE40"/>
  <c r="KR42"/>
  <c r="HC42"/>
  <c r="KW42"/>
  <c r="DO39"/>
  <c r="GM39"/>
  <c r="HC37"/>
  <c r="KR37"/>
  <c r="KW37"/>
  <c r="CM44"/>
  <c r="KR49"/>
  <c r="GP48"/>
  <c r="KZ48" s="1"/>
  <c r="NR48" s="1"/>
  <c r="GP46"/>
  <c r="KZ46" s="1"/>
  <c r="NR46" s="1"/>
  <c r="GP45"/>
  <c r="KZ45" s="1"/>
  <c r="NR45" s="1"/>
  <c r="KR44"/>
  <c r="DO47"/>
  <c r="GH47"/>
  <c r="GM47"/>
  <c r="CM48"/>
  <c r="CR48"/>
  <c r="AE48"/>
  <c r="AP43"/>
  <c r="CR43"/>
  <c r="CM45"/>
  <c r="AE45"/>
  <c r="CR45"/>
  <c r="HC45"/>
  <c r="KW45"/>
  <c r="KR45"/>
  <c r="AP42"/>
  <c r="CR42"/>
  <c r="GP44"/>
  <c r="KZ44" s="1"/>
  <c r="NR44" s="1"/>
  <c r="KW49"/>
  <c r="CR49"/>
  <c r="GM42"/>
  <c r="GH40"/>
  <c r="CM42"/>
  <c r="GH37"/>
  <c r="CR38"/>
  <c r="CR41"/>
  <c r="KR39"/>
  <c r="HC39"/>
  <c r="KW39"/>
  <c r="CM47"/>
  <c r="CR47"/>
  <c r="AE47"/>
  <c r="KW38"/>
  <c r="HC38"/>
  <c r="KR38"/>
  <c r="KR40"/>
  <c r="HC40"/>
  <c r="KW40"/>
  <c r="GH43"/>
  <c r="DD43"/>
  <c r="GM43"/>
  <c r="GH41"/>
  <c r="DD41"/>
  <c r="GM41"/>
  <c r="GH48"/>
  <c r="GH46"/>
  <c r="CM41"/>
  <c r="GH42"/>
  <c r="KW44"/>
  <c r="CR44"/>
  <c r="GH71" i="77"/>
  <c r="DD71"/>
  <c r="GM71"/>
  <c r="GM68"/>
  <c r="GH68"/>
  <c r="DD68"/>
  <c r="KR80"/>
  <c r="HC80"/>
  <c r="KW80"/>
  <c r="KW78"/>
  <c r="KR78"/>
  <c r="HC78"/>
  <c r="CM72"/>
  <c r="CR72"/>
  <c r="AE72"/>
  <c r="KR69"/>
  <c r="KW69"/>
  <c r="HC69"/>
  <c r="KR72"/>
  <c r="KW72"/>
  <c r="HC72"/>
  <c r="HC76"/>
  <c r="KW76"/>
  <c r="KR76"/>
  <c r="DD76"/>
  <c r="GM76"/>
  <c r="GH76"/>
  <c r="CM78"/>
  <c r="CR78"/>
  <c r="AE78"/>
  <c r="CM77"/>
  <c r="CR77"/>
  <c r="AE77"/>
  <c r="GM74"/>
  <c r="GH69"/>
  <c r="GH80"/>
  <c r="KR79"/>
  <c r="GH75"/>
  <c r="GP75"/>
  <c r="KZ75" s="1"/>
  <c r="OY75" s="1"/>
  <c r="GH73"/>
  <c r="GM79"/>
  <c r="GH77"/>
  <c r="GM78"/>
  <c r="KW70"/>
  <c r="CM75"/>
  <c r="CR75"/>
  <c r="AE75"/>
  <c r="HC77"/>
  <c r="KR77"/>
  <c r="KW77"/>
  <c r="KW74"/>
  <c r="KR74"/>
  <c r="HC74"/>
  <c r="DO69"/>
  <c r="GM69"/>
  <c r="CM79"/>
  <c r="CR79"/>
  <c r="AE79"/>
  <c r="CM74"/>
  <c r="CR74"/>
  <c r="AE74"/>
  <c r="CM73"/>
  <c r="CR73"/>
  <c r="AE73"/>
  <c r="DO72"/>
  <c r="GH72"/>
  <c r="GM72"/>
  <c r="GM75"/>
  <c r="GP70"/>
  <c r="KZ70" s="1"/>
  <c r="OY70" s="1"/>
  <c r="GM73"/>
  <c r="GH79"/>
  <c r="GH78"/>
  <c r="KR70"/>
  <c r="CR68"/>
  <c r="HN67"/>
  <c r="KW67"/>
  <c r="KW75"/>
  <c r="KR75"/>
  <c r="HC75"/>
  <c r="CM69"/>
  <c r="CR69"/>
  <c r="AE69"/>
  <c r="CM70"/>
  <c r="AE70"/>
  <c r="CR70"/>
  <c r="GM70"/>
  <c r="GH70"/>
  <c r="DD70"/>
  <c r="KW68"/>
  <c r="KR68"/>
  <c r="HC68"/>
  <c r="HC71"/>
  <c r="KW71"/>
  <c r="KR71"/>
  <c r="KR73"/>
  <c r="KW73"/>
  <c r="HC73"/>
  <c r="CM76"/>
  <c r="GP68"/>
  <c r="KZ68" s="1"/>
  <c r="OY68" s="1"/>
  <c r="GP79"/>
  <c r="KZ79" s="1"/>
  <c r="OY79" s="1"/>
  <c r="CR71"/>
  <c r="GP74"/>
  <c r="KZ74" s="1"/>
  <c r="OY74" s="1"/>
  <c r="GP73"/>
  <c r="KZ73" s="1"/>
  <c r="OY73" s="1"/>
  <c r="GH74"/>
  <c r="CM68"/>
  <c r="KR33" i="78"/>
  <c r="GP33"/>
  <c r="KZ33" s="1"/>
  <c r="NR33" s="1"/>
  <c r="KW30"/>
  <c r="CR31"/>
  <c r="GP30"/>
  <c r="KZ30" s="1"/>
  <c r="NR30" s="1"/>
  <c r="GH35"/>
  <c r="GM35"/>
  <c r="DD35"/>
  <c r="GH31"/>
  <c r="GM31"/>
  <c r="DD31"/>
  <c r="AP35"/>
  <c r="CM35"/>
  <c r="CR35"/>
  <c r="GH34"/>
  <c r="GM34"/>
  <c r="DD34"/>
  <c r="GH36"/>
  <c r="GM36"/>
  <c r="DD36"/>
  <c r="KW33"/>
  <c r="GP31"/>
  <c r="KZ31" s="1"/>
  <c r="NR31" s="1"/>
  <c r="CR34"/>
  <c r="CM31"/>
  <c r="GM30"/>
  <c r="GH30"/>
  <c r="DD30"/>
  <c r="CM30"/>
  <c r="CR30"/>
  <c r="AE30"/>
  <c r="CR36"/>
  <c r="GP35"/>
  <c r="KZ35" s="1"/>
  <c r="NR35" s="1"/>
  <c r="CR32"/>
  <c r="KR31"/>
  <c r="KR30"/>
  <c r="CM34"/>
  <c r="KR35"/>
  <c r="GH33"/>
  <c r="GM33"/>
  <c r="DD33"/>
  <c r="AP33"/>
  <c r="CR33"/>
  <c r="CM33"/>
  <c r="GH32"/>
  <c r="GM32"/>
  <c r="DD32"/>
  <c r="CM36"/>
  <c r="CM32"/>
  <c r="KW31"/>
  <c r="KW35"/>
  <c r="KW59" i="77"/>
  <c r="KR59"/>
  <c r="HC59"/>
  <c r="CM63"/>
  <c r="CR63"/>
  <c r="AE63"/>
  <c r="KR42"/>
  <c r="KW42"/>
  <c r="HC42"/>
  <c r="KR38"/>
  <c r="HC38"/>
  <c r="KW38"/>
  <c r="KW55"/>
  <c r="KR55"/>
  <c r="HC55"/>
  <c r="GH54"/>
  <c r="GM54"/>
  <c r="DD54"/>
  <c r="CM49"/>
  <c r="CR49"/>
  <c r="AE49"/>
  <c r="CR44"/>
  <c r="CM44"/>
  <c r="AE44"/>
  <c r="GM41"/>
  <c r="GH41"/>
  <c r="DD41"/>
  <c r="GH60"/>
  <c r="GM60"/>
  <c r="DD60"/>
  <c r="KW62"/>
  <c r="CM41"/>
  <c r="CR37"/>
  <c r="CR64"/>
  <c r="GM61"/>
  <c r="GM59"/>
  <c r="KW56"/>
  <c r="GH57"/>
  <c r="GM45"/>
  <c r="CM37"/>
  <c r="KR54"/>
  <c r="KR50"/>
  <c r="GP53"/>
  <c r="KZ53" s="1"/>
  <c r="OY53" s="1"/>
  <c r="GP51"/>
  <c r="KZ51" s="1"/>
  <c r="OY51" s="1"/>
  <c r="GM56"/>
  <c r="KR41"/>
  <c r="CR42"/>
  <c r="KR43"/>
  <c r="KW37"/>
  <c r="GH46"/>
  <c r="GM46"/>
  <c r="DD46"/>
  <c r="CM45"/>
  <c r="CR45"/>
  <c r="AE45"/>
  <c r="GM37"/>
  <c r="GH37"/>
  <c r="DD37"/>
  <c r="CM61"/>
  <c r="CR61"/>
  <c r="AE61"/>
  <c r="GH50"/>
  <c r="GM50"/>
  <c r="DD50"/>
  <c r="GH48"/>
  <c r="GM48"/>
  <c r="DD48"/>
  <c r="GM43"/>
  <c r="GH43"/>
  <c r="DD43"/>
  <c r="CR40"/>
  <c r="CM40"/>
  <c r="AE40"/>
  <c r="HC51"/>
  <c r="KW51"/>
  <c r="KR51"/>
  <c r="HC47"/>
  <c r="KW47"/>
  <c r="KR47"/>
  <c r="CR43"/>
  <c r="CR41"/>
  <c r="KR64"/>
  <c r="CM64"/>
  <c r="GH61"/>
  <c r="CR60"/>
  <c r="CR62"/>
  <c r="GH59"/>
  <c r="GH56"/>
  <c r="GM44"/>
  <c r="KR45"/>
  <c r="KW39"/>
  <c r="GH40"/>
  <c r="CM65"/>
  <c r="GP59"/>
  <c r="KZ59" s="1"/>
  <c r="OY59" s="1"/>
  <c r="GM55"/>
  <c r="KW54"/>
  <c r="KW50"/>
  <c r="GP41"/>
  <c r="KZ41" s="1"/>
  <c r="OY41" s="1"/>
  <c r="GP37"/>
  <c r="KZ37" s="1"/>
  <c r="OY37" s="1"/>
  <c r="GP58"/>
  <c r="KZ58" s="1"/>
  <c r="OY58" s="1"/>
  <c r="GP63"/>
  <c r="KZ63" s="1"/>
  <c r="OY63" s="1"/>
  <c r="CM55"/>
  <c r="GP47"/>
  <c r="KZ47" s="1"/>
  <c r="OY47" s="1"/>
  <c r="KW45"/>
  <c r="KR37"/>
  <c r="CR66"/>
  <c r="AE66"/>
  <c r="CM66"/>
  <c r="KW61"/>
  <c r="KR61"/>
  <c r="HC61"/>
  <c r="GH42"/>
  <c r="DD42"/>
  <c r="GM42"/>
  <c r="GH38"/>
  <c r="DD38"/>
  <c r="GM38"/>
  <c r="KW63"/>
  <c r="KR63"/>
  <c r="HC63"/>
  <c r="GH62"/>
  <c r="GM62"/>
  <c r="DD62"/>
  <c r="CM53"/>
  <c r="CR53"/>
  <c r="AE53"/>
  <c r="CM51"/>
  <c r="CR51"/>
  <c r="AE51"/>
  <c r="KR40"/>
  <c r="CM60"/>
  <c r="CM62"/>
  <c r="GP49"/>
  <c r="KZ49" s="1"/>
  <c r="OY49" s="1"/>
  <c r="GM40"/>
  <c r="GH44"/>
  <c r="CR65"/>
  <c r="GH55"/>
  <c r="KR52"/>
  <c r="KR48"/>
  <c r="CR55"/>
  <c r="CR38"/>
  <c r="CR56"/>
  <c r="KR39"/>
  <c r="DO64"/>
  <c r="GM64"/>
  <c r="KR46"/>
  <c r="KW46"/>
  <c r="HC46"/>
  <c r="CM39"/>
  <c r="AE39"/>
  <c r="CR39"/>
  <c r="CM59"/>
  <c r="CR59"/>
  <c r="AE59"/>
  <c r="HC53"/>
  <c r="KW53"/>
  <c r="KR53"/>
  <c r="HC49"/>
  <c r="KW49"/>
  <c r="KR49"/>
  <c r="CR58"/>
  <c r="CM58"/>
  <c r="AE58"/>
  <c r="GH52"/>
  <c r="GM52"/>
  <c r="DD52"/>
  <c r="CM47"/>
  <c r="CR47"/>
  <c r="AE47"/>
  <c r="KR62"/>
  <c r="CM43"/>
  <c r="KW64"/>
  <c r="GP61"/>
  <c r="KZ61" s="1"/>
  <c r="OY61" s="1"/>
  <c r="GM57"/>
  <c r="CM56"/>
  <c r="KW44"/>
  <c r="KR44"/>
  <c r="GP38"/>
  <c r="KZ38" s="1"/>
  <c r="OY38" s="1"/>
  <c r="KW52"/>
  <c r="KW48"/>
  <c r="GP43"/>
  <c r="KZ43" s="1"/>
  <c r="OY43" s="1"/>
  <c r="KR56"/>
  <c r="CR46"/>
  <c r="KW41"/>
  <c r="KW40"/>
  <c r="KW43"/>
  <c r="KW21" i="78"/>
  <c r="KR21"/>
  <c r="HC21"/>
  <c r="CR29"/>
  <c r="AP29"/>
  <c r="KW14"/>
  <c r="HC14"/>
  <c r="KR14"/>
  <c r="HC24"/>
  <c r="KW24"/>
  <c r="KR24"/>
  <c r="GH17"/>
  <c r="GM17"/>
  <c r="DD17"/>
  <c r="KW12"/>
  <c r="KR12"/>
  <c r="HC12"/>
  <c r="AP17"/>
  <c r="CR17"/>
  <c r="CM17"/>
  <c r="GH9"/>
  <c r="GM9"/>
  <c r="DD9"/>
  <c r="KR29"/>
  <c r="GP23"/>
  <c r="KZ23" s="1"/>
  <c r="NR23" s="1"/>
  <c r="KW28"/>
  <c r="GP22"/>
  <c r="KZ22" s="1"/>
  <c r="NR22" s="1"/>
  <c r="KW20"/>
  <c r="CM21"/>
  <c r="GH20"/>
  <c r="CM25"/>
  <c r="KR17"/>
  <c r="KW15"/>
  <c r="KW7"/>
  <c r="CR7"/>
  <c r="GH27"/>
  <c r="GM27"/>
  <c r="DD27"/>
  <c r="AP22"/>
  <c r="CR22"/>
  <c r="CM22"/>
  <c r="GH21"/>
  <c r="DD21"/>
  <c r="GM21"/>
  <c r="GH18"/>
  <c r="GM18"/>
  <c r="DD18"/>
  <c r="KR11"/>
  <c r="HC11"/>
  <c r="KW11"/>
  <c r="CR12"/>
  <c r="CM12"/>
  <c r="AE12"/>
  <c r="GH6"/>
  <c r="GM6"/>
  <c r="DD6"/>
  <c r="KW29"/>
  <c r="KR26"/>
  <c r="KW25"/>
  <c r="KR22"/>
  <c r="CR26"/>
  <c r="KW17"/>
  <c r="GP17"/>
  <c r="KZ17" s="1"/>
  <c r="NR17" s="1"/>
  <c r="CR18"/>
  <c r="KR10"/>
  <c r="KR6"/>
  <c r="GP4"/>
  <c r="KZ4" s="1"/>
  <c r="NR4" s="1"/>
  <c r="KR8"/>
  <c r="AP28"/>
  <c r="CR28"/>
  <c r="GH28"/>
  <c r="GM28"/>
  <c r="DD28"/>
  <c r="GH25"/>
  <c r="DD25"/>
  <c r="GM25"/>
  <c r="GH16"/>
  <c r="GM16"/>
  <c r="DD16"/>
  <c r="AP19"/>
  <c r="CM19"/>
  <c r="CR19"/>
  <c r="CR10"/>
  <c r="AP10"/>
  <c r="DO11"/>
  <c r="GM11"/>
  <c r="GH8"/>
  <c r="GM8"/>
  <c r="DD8"/>
  <c r="GH10"/>
  <c r="GM10"/>
  <c r="DD10"/>
  <c r="KR27"/>
  <c r="CM29"/>
  <c r="KW26"/>
  <c r="CM24"/>
  <c r="GH24"/>
  <c r="KR20"/>
  <c r="CM27"/>
  <c r="GM20"/>
  <c r="CR25"/>
  <c r="KR9"/>
  <c r="CM8"/>
  <c r="CM18"/>
  <c r="GP16"/>
  <c r="KZ16" s="1"/>
  <c r="NR16" s="1"/>
  <c r="KW10"/>
  <c r="KW6"/>
  <c r="GP7"/>
  <c r="KZ7" s="1"/>
  <c r="NR7" s="1"/>
  <c r="KR19"/>
  <c r="KR15"/>
  <c r="GM4"/>
  <c r="KW8"/>
  <c r="CM7"/>
  <c r="GH4"/>
  <c r="GH29"/>
  <c r="GM29"/>
  <c r="DD29"/>
  <c r="GM22"/>
  <c r="GH22"/>
  <c r="DD22"/>
  <c r="GH26"/>
  <c r="GM26"/>
  <c r="DD26"/>
  <c r="GH19"/>
  <c r="GM19"/>
  <c r="DD19"/>
  <c r="GH7"/>
  <c r="GM7"/>
  <c r="DD7"/>
  <c r="CR8"/>
  <c r="AP8"/>
  <c r="KW13"/>
  <c r="HC13"/>
  <c r="KR13"/>
  <c r="KW27"/>
  <c r="CM26"/>
  <c r="KR28"/>
  <c r="CR24"/>
  <c r="CM23"/>
  <c r="KR25"/>
  <c r="CR23"/>
  <c r="KW22"/>
  <c r="CR27"/>
  <c r="CR21"/>
  <c r="GP19"/>
  <c r="KZ19" s="1"/>
  <c r="NR19" s="1"/>
  <c r="KW19"/>
  <c r="CM10"/>
  <c r="KR7"/>
  <c r="GP5"/>
  <c r="KZ5" s="1"/>
  <c r="NR5" s="1"/>
  <c r="KW4"/>
  <c r="KR4"/>
  <c r="CR3"/>
  <c r="CT3" s="1"/>
  <c r="GP2"/>
  <c r="KZ2" s="1"/>
  <c r="NR2" s="1"/>
  <c r="CM3"/>
  <c r="KR2"/>
  <c r="HC2"/>
  <c r="KW2"/>
  <c r="GH3"/>
  <c r="DD3"/>
  <c r="GM3"/>
  <c r="GH2"/>
  <c r="DD2"/>
  <c r="GM2"/>
  <c r="KR3"/>
  <c r="HC3"/>
  <c r="KW3"/>
  <c r="AE35" i="77"/>
  <c r="CR35"/>
  <c r="CM35"/>
  <c r="CM33"/>
  <c r="CR33"/>
  <c r="AE33"/>
  <c r="CM29"/>
  <c r="CR29"/>
  <c r="AE29"/>
  <c r="AP32"/>
  <c r="CR32"/>
  <c r="CR36"/>
  <c r="CM36"/>
  <c r="AE36"/>
  <c r="KR34"/>
  <c r="GM33"/>
  <c r="CR28"/>
  <c r="CR26"/>
  <c r="KR28"/>
  <c r="KR26"/>
  <c r="KW34"/>
  <c r="GH35"/>
  <c r="GP34"/>
  <c r="KZ34" s="1"/>
  <c r="OY34" s="1"/>
  <c r="GH34"/>
  <c r="GM34"/>
  <c r="DD34"/>
  <c r="GH30"/>
  <c r="GM30"/>
  <c r="DD30"/>
  <c r="GH32"/>
  <c r="GM32"/>
  <c r="DD32"/>
  <c r="GH28"/>
  <c r="GM28"/>
  <c r="DD28"/>
  <c r="KW27"/>
  <c r="KR27"/>
  <c r="HC27"/>
  <c r="CM27"/>
  <c r="CR27"/>
  <c r="AE27"/>
  <c r="KR32"/>
  <c r="KR30"/>
  <c r="CM32"/>
  <c r="KW28"/>
  <c r="KW26"/>
  <c r="GH33"/>
  <c r="KR35"/>
  <c r="KW36"/>
  <c r="KR36"/>
  <c r="HC36"/>
  <c r="CM31"/>
  <c r="CR31"/>
  <c r="AE31"/>
  <c r="AP30"/>
  <c r="CR30"/>
  <c r="KR33"/>
  <c r="KW33"/>
  <c r="HC33"/>
  <c r="KR31"/>
  <c r="HC31"/>
  <c r="KW31"/>
  <c r="KR29"/>
  <c r="KW29"/>
  <c r="HC29"/>
  <c r="AP34"/>
  <c r="CR34"/>
  <c r="GH26"/>
  <c r="GM26"/>
  <c r="DD26"/>
  <c r="GP28"/>
  <c r="KZ28" s="1"/>
  <c r="OY28" s="1"/>
  <c r="GP35"/>
  <c r="KZ35" s="1"/>
  <c r="OY35" s="1"/>
  <c r="GP29"/>
  <c r="KZ29" s="1"/>
  <c r="OY29" s="1"/>
  <c r="KW32"/>
  <c r="GP32"/>
  <c r="KZ32" s="1"/>
  <c r="OY32" s="1"/>
  <c r="GH31"/>
  <c r="KW30"/>
  <c r="GP36"/>
  <c r="KZ36" s="1"/>
  <c r="OY36" s="1"/>
  <c r="GH29"/>
  <c r="KW4"/>
  <c r="KW15"/>
  <c r="GH3"/>
  <c r="GJ3" s="1"/>
  <c r="KW21"/>
  <c r="KR15"/>
  <c r="KS15" s="1"/>
  <c r="GP15"/>
  <c r="KZ15" s="1"/>
  <c r="OY15" s="1"/>
  <c r="GP24"/>
  <c r="KZ24" s="1"/>
  <c r="OY24" s="1"/>
  <c r="KR13"/>
  <c r="KS13" s="1"/>
  <c r="KW6"/>
  <c r="GM14"/>
  <c r="GH14"/>
  <c r="DD14"/>
  <c r="DD15"/>
  <c r="GM15"/>
  <c r="GH15"/>
  <c r="DZ22"/>
  <c r="GH22"/>
  <c r="GM19"/>
  <c r="GH19"/>
  <c r="DD19"/>
  <c r="CM11"/>
  <c r="AE11"/>
  <c r="CR11"/>
  <c r="DO16"/>
  <c r="GH16"/>
  <c r="GM16"/>
  <c r="GM7"/>
  <c r="GH7"/>
  <c r="DD7"/>
  <c r="GM6"/>
  <c r="GH6"/>
  <c r="DD6"/>
  <c r="CR5"/>
  <c r="CM5"/>
  <c r="AE5"/>
  <c r="CM3"/>
  <c r="CR3"/>
  <c r="AE3"/>
  <c r="KR3"/>
  <c r="KW3"/>
  <c r="HC3"/>
  <c r="CM10"/>
  <c r="AE10"/>
  <c r="CR10"/>
  <c r="KW25"/>
  <c r="CM20"/>
  <c r="KR19"/>
  <c r="GP11"/>
  <c r="KZ11" s="1"/>
  <c r="OY11" s="1"/>
  <c r="KW11"/>
  <c r="KR10"/>
  <c r="GH11"/>
  <c r="KR8"/>
  <c r="GH9"/>
  <c r="GM5"/>
  <c r="CM9"/>
  <c r="AE9"/>
  <c r="CR9"/>
  <c r="CM8"/>
  <c r="AE8"/>
  <c r="CR8"/>
  <c r="GM18"/>
  <c r="DD18"/>
  <c r="GH18"/>
  <c r="GM21"/>
  <c r="GH21"/>
  <c r="DD21"/>
  <c r="CM15"/>
  <c r="AE15"/>
  <c r="CR15"/>
  <c r="GM13"/>
  <c r="DD13"/>
  <c r="GH13"/>
  <c r="GM20"/>
  <c r="GH20"/>
  <c r="DD20"/>
  <c r="GM4"/>
  <c r="GH4"/>
  <c r="DD4"/>
  <c r="GM8"/>
  <c r="GP21"/>
  <c r="KZ21" s="1"/>
  <c r="OY21" s="1"/>
  <c r="KR20"/>
  <c r="KW20"/>
  <c r="CM23"/>
  <c r="CR20"/>
  <c r="CM16"/>
  <c r="CM13"/>
  <c r="KW10"/>
  <c r="KR5"/>
  <c r="GP9"/>
  <c r="KZ9" s="1"/>
  <c r="OY9" s="1"/>
  <c r="GM11"/>
  <c r="KW8"/>
  <c r="GM9"/>
  <c r="GP8"/>
  <c r="KZ8" s="1"/>
  <c r="OY8" s="1"/>
  <c r="CR6"/>
  <c r="KR2"/>
  <c r="KW2"/>
  <c r="HC2"/>
  <c r="GH2"/>
  <c r="DD2"/>
  <c r="GM2"/>
  <c r="GH25"/>
  <c r="GM25"/>
  <c r="DD25"/>
  <c r="IJ22"/>
  <c r="KR22"/>
  <c r="HC18"/>
  <c r="KW18"/>
  <c r="KR18"/>
  <c r="HC14"/>
  <c r="KW14"/>
  <c r="KR14"/>
  <c r="HC16"/>
  <c r="KW16"/>
  <c r="KR16"/>
  <c r="GM12"/>
  <c r="GH12"/>
  <c r="DD12"/>
  <c r="GH10"/>
  <c r="GM10"/>
  <c r="DD10"/>
  <c r="CM17"/>
  <c r="AE17"/>
  <c r="CR17"/>
  <c r="CR4"/>
  <c r="AP4"/>
  <c r="DO3"/>
  <c r="GM3"/>
  <c r="KR7"/>
  <c r="KW7"/>
  <c r="HC7"/>
  <c r="KR11"/>
  <c r="CM6"/>
  <c r="KW9"/>
  <c r="GP23"/>
  <c r="KZ23" s="1"/>
  <c r="OY23" s="1"/>
  <c r="CR23"/>
  <c r="CM19"/>
  <c r="CR16"/>
  <c r="KW13"/>
  <c r="GP4"/>
  <c r="KZ4" s="1"/>
  <c r="OY4" s="1"/>
  <c r="KW19"/>
  <c r="GH8"/>
  <c r="KW5"/>
  <c r="GP5"/>
  <c r="KZ5" s="1"/>
  <c r="OY5" s="1"/>
  <c r="GP3"/>
  <c r="KZ3" s="1"/>
  <c r="OY3" s="1"/>
  <c r="KR9"/>
  <c r="GP10"/>
  <c r="KZ10" s="1"/>
  <c r="OY10" s="1"/>
  <c r="GH5"/>
  <c r="L68" i="82" l="1"/>
  <c r="CT25" i="77"/>
  <c r="GQ25"/>
  <c r="GS25" s="1"/>
  <c r="L43" i="82"/>
  <c r="L37"/>
  <c r="L85"/>
  <c r="L65"/>
  <c r="K3" i="83"/>
  <c r="L53" i="82"/>
  <c r="M3" i="83"/>
  <c r="L26" i="82"/>
  <c r="L3"/>
  <c r="GI39" i="78"/>
  <c r="CT14"/>
  <c r="KT16"/>
  <c r="GQ39"/>
  <c r="GR39" s="1"/>
  <c r="CT9"/>
  <c r="CN4"/>
  <c r="CN2"/>
  <c r="M19" i="83"/>
  <c r="M34"/>
  <c r="GQ13" i="78"/>
  <c r="LA13" s="1"/>
  <c r="NS13" s="1"/>
  <c r="CS11"/>
  <c r="CO5"/>
  <c r="GJ14"/>
  <c r="GI23"/>
  <c r="KT36"/>
  <c r="M24" i="83"/>
  <c r="M38"/>
  <c r="M9"/>
  <c r="M44"/>
  <c r="M21"/>
  <c r="M45"/>
  <c r="M40"/>
  <c r="M10"/>
  <c r="M4"/>
  <c r="M15"/>
  <c r="GQ11" i="78"/>
  <c r="GS11" s="1"/>
  <c r="CN52"/>
  <c r="GQ14"/>
  <c r="GS14" s="1"/>
  <c r="M28" i="83"/>
  <c r="M13"/>
  <c r="M16"/>
  <c r="M23"/>
  <c r="M25"/>
  <c r="KS18" i="78"/>
  <c r="KS23"/>
  <c r="CO15"/>
  <c r="KT34"/>
  <c r="CS39"/>
  <c r="GI50"/>
  <c r="M12" i="83"/>
  <c r="M51"/>
  <c r="M53"/>
  <c r="M48"/>
  <c r="M52"/>
  <c r="GQ9" i="78"/>
  <c r="GS9" s="1"/>
  <c r="M30" i="83"/>
  <c r="M17"/>
  <c r="M47"/>
  <c r="M6"/>
  <c r="M7"/>
  <c r="M42"/>
  <c r="M26"/>
  <c r="M29"/>
  <c r="M35"/>
  <c r="M50"/>
  <c r="M18"/>
  <c r="M22"/>
  <c r="M46"/>
  <c r="M39"/>
  <c r="M36"/>
  <c r="M27"/>
  <c r="M49"/>
  <c r="M31"/>
  <c r="M14"/>
  <c r="GJ11" i="78"/>
  <c r="CN37"/>
  <c r="M20" i="83"/>
  <c r="M11"/>
  <c r="M43"/>
  <c r="M32"/>
  <c r="GI15" i="78"/>
  <c r="M41" i="83"/>
  <c r="M37"/>
  <c r="M8"/>
  <c r="M5"/>
  <c r="M33"/>
  <c r="CN67" i="77"/>
  <c r="GQ4" i="78"/>
  <c r="GS4" s="1"/>
  <c r="CS4"/>
  <c r="CO6"/>
  <c r="GI38"/>
  <c r="GQ37"/>
  <c r="GS37" s="1"/>
  <c r="NL41"/>
  <c r="NK41"/>
  <c r="NL49"/>
  <c r="NK49"/>
  <c r="NL30"/>
  <c r="NK30"/>
  <c r="NL43"/>
  <c r="NK43"/>
  <c r="NL37"/>
  <c r="NK37"/>
  <c r="NK18"/>
  <c r="NL18"/>
  <c r="NL4"/>
  <c r="NK4"/>
  <c r="NL21"/>
  <c r="NK21"/>
  <c r="NK48"/>
  <c r="NL48"/>
  <c r="NK44"/>
  <c r="NL44"/>
  <c r="NL31"/>
  <c r="NK31"/>
  <c r="NK35"/>
  <c r="NL35"/>
  <c r="NL29"/>
  <c r="NK29"/>
  <c r="NK2"/>
  <c r="NL2"/>
  <c r="NL24"/>
  <c r="NK24"/>
  <c r="NL11"/>
  <c r="NK11"/>
  <c r="NK34"/>
  <c r="NL34"/>
  <c r="NK22"/>
  <c r="NL22"/>
  <c r="NL47"/>
  <c r="NK47"/>
  <c r="NL50"/>
  <c r="NK50"/>
  <c r="NL33"/>
  <c r="NK33"/>
  <c r="NL23"/>
  <c r="NK23"/>
  <c r="NK19"/>
  <c r="NL19"/>
  <c r="NL27"/>
  <c r="NK27"/>
  <c r="NL3"/>
  <c r="NK3"/>
  <c r="NL32"/>
  <c r="NK32"/>
  <c r="NK10"/>
  <c r="NL10"/>
  <c r="NL38"/>
  <c r="NK38"/>
  <c r="NK51"/>
  <c r="NL51"/>
  <c r="NL13"/>
  <c r="NK13"/>
  <c r="NL6"/>
  <c r="NK6"/>
  <c r="NL15"/>
  <c r="NK15"/>
  <c r="NL12"/>
  <c r="NK12"/>
  <c r="NL5"/>
  <c r="NK5"/>
  <c r="NL36"/>
  <c r="NK36"/>
  <c r="NL28"/>
  <c r="NK28"/>
  <c r="NL20"/>
  <c r="NK20"/>
  <c r="NL45"/>
  <c r="NK45"/>
  <c r="NK9"/>
  <c r="NL9"/>
  <c r="NL39"/>
  <c r="NK39"/>
  <c r="NL46"/>
  <c r="NK46"/>
  <c r="NK8"/>
  <c r="NL8"/>
  <c r="NL16"/>
  <c r="NK16"/>
  <c r="NL26"/>
  <c r="NK26"/>
  <c r="NK40"/>
  <c r="NL40"/>
  <c r="NL52"/>
  <c r="NK52"/>
  <c r="NK42"/>
  <c r="NL42"/>
  <c r="NL17"/>
  <c r="NK17"/>
  <c r="NL14"/>
  <c r="NK14"/>
  <c r="NL7"/>
  <c r="NK7"/>
  <c r="NL25"/>
  <c r="NK25"/>
  <c r="QL46" i="77"/>
  <c r="QM46"/>
  <c r="QM92"/>
  <c r="QL92"/>
  <c r="QL30"/>
  <c r="QM30"/>
  <c r="QL31"/>
  <c r="QM31"/>
  <c r="QL47"/>
  <c r="QM47"/>
  <c r="QL52"/>
  <c r="QM52"/>
  <c r="QL35"/>
  <c r="QM35"/>
  <c r="QL19"/>
  <c r="QM19"/>
  <c r="QL93"/>
  <c r="QM93"/>
  <c r="QM80"/>
  <c r="QL80"/>
  <c r="QL22"/>
  <c r="QM22"/>
  <c r="QL4"/>
  <c r="QM4"/>
  <c r="QM95"/>
  <c r="QL95"/>
  <c r="QL15"/>
  <c r="QM15"/>
  <c r="QL14"/>
  <c r="QM14"/>
  <c r="QL24"/>
  <c r="QM24"/>
  <c r="QL13"/>
  <c r="QM13"/>
  <c r="QL55"/>
  <c r="QM55"/>
  <c r="QL44"/>
  <c r="QM44"/>
  <c r="QM84"/>
  <c r="QL84"/>
  <c r="QM29"/>
  <c r="QL29"/>
  <c r="QM64"/>
  <c r="QL64"/>
  <c r="QL26"/>
  <c r="QM26"/>
  <c r="QM77"/>
  <c r="QL77"/>
  <c r="QL50"/>
  <c r="QM50"/>
  <c r="QL60"/>
  <c r="QM60"/>
  <c r="QL88"/>
  <c r="QM88"/>
  <c r="QM53"/>
  <c r="QL53"/>
  <c r="QL91"/>
  <c r="QM91"/>
  <c r="QL39"/>
  <c r="QM39"/>
  <c r="QM12"/>
  <c r="QL12"/>
  <c r="QM94"/>
  <c r="QL94"/>
  <c r="QM8"/>
  <c r="QL8"/>
  <c r="QL18"/>
  <c r="QM18"/>
  <c r="QL51"/>
  <c r="QM51"/>
  <c r="QM25"/>
  <c r="QL25"/>
  <c r="QL40"/>
  <c r="QM40"/>
  <c r="QM62"/>
  <c r="QL62"/>
  <c r="QL54"/>
  <c r="QM54"/>
  <c r="QL71"/>
  <c r="QM71"/>
  <c r="QM66"/>
  <c r="QL66"/>
  <c r="QL5"/>
  <c r="QM5"/>
  <c r="QM78"/>
  <c r="QL78"/>
  <c r="QL23"/>
  <c r="QM23"/>
  <c r="QM90"/>
  <c r="QL90"/>
  <c r="QL43"/>
  <c r="QM43"/>
  <c r="QM70"/>
  <c r="QL70"/>
  <c r="QM28"/>
  <c r="QL28"/>
  <c r="QL27"/>
  <c r="QM27"/>
  <c r="QM6"/>
  <c r="QL6"/>
  <c r="QL11"/>
  <c r="QM11"/>
  <c r="QM36"/>
  <c r="QL36"/>
  <c r="QL49"/>
  <c r="QM49"/>
  <c r="QM79"/>
  <c r="QL79"/>
  <c r="QL59"/>
  <c r="QM59"/>
  <c r="QM82"/>
  <c r="QL82"/>
  <c r="QM76"/>
  <c r="QL76"/>
  <c r="QL68"/>
  <c r="QM68"/>
  <c r="QL63"/>
  <c r="QM63"/>
  <c r="QM3"/>
  <c r="QL3"/>
  <c r="QL87"/>
  <c r="QM87"/>
  <c r="QL81"/>
  <c r="QM81"/>
  <c r="QM57"/>
  <c r="QL57"/>
  <c r="QL37"/>
  <c r="QM37"/>
  <c r="QM61"/>
  <c r="QL61"/>
  <c r="QL33"/>
  <c r="QM33"/>
  <c r="QL58"/>
  <c r="QM58"/>
  <c r="QM89"/>
  <c r="QL89"/>
  <c r="QL7"/>
  <c r="QM7"/>
  <c r="QL9"/>
  <c r="QM9"/>
  <c r="QL65"/>
  <c r="QM65"/>
  <c r="QM38"/>
  <c r="QL38"/>
  <c r="QM86"/>
  <c r="QL86"/>
  <c r="QL42"/>
  <c r="QM42"/>
  <c r="QM21"/>
  <c r="QL21"/>
  <c r="QL48"/>
  <c r="QM48"/>
  <c r="QM75"/>
  <c r="QL75"/>
  <c r="QM45"/>
  <c r="QL45"/>
  <c r="QL32"/>
  <c r="QM32"/>
  <c r="QL56"/>
  <c r="QM56"/>
  <c r="QM96"/>
  <c r="QL96"/>
  <c r="QL83"/>
  <c r="QM83"/>
  <c r="QM72"/>
  <c r="QL72"/>
  <c r="QL17"/>
  <c r="QM17"/>
  <c r="QM10"/>
  <c r="QL10"/>
  <c r="QL41"/>
  <c r="QM41"/>
  <c r="QL85"/>
  <c r="QM85"/>
  <c r="QL67"/>
  <c r="QM67"/>
  <c r="QM20"/>
  <c r="QL20"/>
  <c r="QL73"/>
  <c r="QM73"/>
  <c r="QM69"/>
  <c r="QL69"/>
  <c r="QM74"/>
  <c r="QL74"/>
  <c r="QL16"/>
  <c r="QM16"/>
  <c r="QM34"/>
  <c r="QL34"/>
  <c r="OR88"/>
  <c r="OS88"/>
  <c r="OS43"/>
  <c r="OR43"/>
  <c r="OR93"/>
  <c r="OS93"/>
  <c r="OS47"/>
  <c r="OR47"/>
  <c r="OS61"/>
  <c r="OR61"/>
  <c r="OS27"/>
  <c r="OR27"/>
  <c r="OR10"/>
  <c r="OS10"/>
  <c r="OS67"/>
  <c r="OR67"/>
  <c r="OR42"/>
  <c r="OS42"/>
  <c r="OS96"/>
  <c r="OR96"/>
  <c r="OS94"/>
  <c r="OR94"/>
  <c r="OS53"/>
  <c r="OR53"/>
  <c r="OS59"/>
  <c r="OR59"/>
  <c r="OS8"/>
  <c r="OR8"/>
  <c r="OR18"/>
  <c r="OS18"/>
  <c r="OS80"/>
  <c r="OR80"/>
  <c r="OR44"/>
  <c r="OS44"/>
  <c r="OR28"/>
  <c r="OS28"/>
  <c r="OR20"/>
  <c r="OS20"/>
  <c r="OS51"/>
  <c r="OR51"/>
  <c r="OS31"/>
  <c r="OR31"/>
  <c r="OS17"/>
  <c r="OR17"/>
  <c r="OS23"/>
  <c r="OR23"/>
  <c r="OS37"/>
  <c r="OR37"/>
  <c r="OS79"/>
  <c r="OR79"/>
  <c r="OS78"/>
  <c r="OR78"/>
  <c r="OS15"/>
  <c r="OR15"/>
  <c r="OS83"/>
  <c r="OR83"/>
  <c r="OS5"/>
  <c r="OR5"/>
  <c r="OR32"/>
  <c r="OS32"/>
  <c r="OR81"/>
  <c r="OS81"/>
  <c r="OR14"/>
  <c r="OS14"/>
  <c r="OR34"/>
  <c r="OS34"/>
  <c r="OR46"/>
  <c r="OS46"/>
  <c r="OS76"/>
  <c r="OR76"/>
  <c r="OR68"/>
  <c r="OS68"/>
  <c r="OS3"/>
  <c r="OR3"/>
  <c r="OR12"/>
  <c r="OS12"/>
  <c r="OR40"/>
  <c r="OS40"/>
  <c r="OR64"/>
  <c r="OS64"/>
  <c r="OS45"/>
  <c r="OR45"/>
  <c r="OS35"/>
  <c r="OR35"/>
  <c r="OR38"/>
  <c r="OS38"/>
  <c r="OR6"/>
  <c r="OS6"/>
  <c r="OR22"/>
  <c r="OS22"/>
  <c r="OR91"/>
  <c r="OS91"/>
  <c r="OR58"/>
  <c r="OS58"/>
  <c r="OS92"/>
  <c r="OR92"/>
  <c r="OR89"/>
  <c r="OS89"/>
  <c r="OS73"/>
  <c r="OR73"/>
  <c r="OR77"/>
  <c r="OS77"/>
  <c r="OS87"/>
  <c r="OR87"/>
  <c r="OS21"/>
  <c r="OR21"/>
  <c r="OR50"/>
  <c r="OS50"/>
  <c r="OS41"/>
  <c r="OR41"/>
  <c r="OS90"/>
  <c r="OR90"/>
  <c r="OS69"/>
  <c r="OR69"/>
  <c r="OR84"/>
  <c r="OS84"/>
  <c r="OR30"/>
  <c r="OS30"/>
  <c r="OR70"/>
  <c r="OS70"/>
  <c r="OR74"/>
  <c r="OS74"/>
  <c r="OS55"/>
  <c r="OR55"/>
  <c r="OS63"/>
  <c r="OR63"/>
  <c r="OS9"/>
  <c r="OR9"/>
  <c r="OS85"/>
  <c r="OR85"/>
  <c r="OR24"/>
  <c r="OS24"/>
  <c r="OR56"/>
  <c r="OS56"/>
  <c r="OR60"/>
  <c r="OS60"/>
  <c r="OS4"/>
  <c r="OR4"/>
  <c r="OS29"/>
  <c r="OR29"/>
  <c r="OS19"/>
  <c r="OR19"/>
  <c r="OS65"/>
  <c r="OR65"/>
  <c r="OR86"/>
  <c r="OS86"/>
  <c r="OS75"/>
  <c r="OR75"/>
  <c r="OS49"/>
  <c r="OR49"/>
  <c r="OS25"/>
  <c r="OR25"/>
  <c r="OR54"/>
  <c r="OS54"/>
  <c r="OR62"/>
  <c r="OS62"/>
  <c r="OS13"/>
  <c r="OR13"/>
  <c r="OR36"/>
  <c r="OS36"/>
  <c r="OS57"/>
  <c r="OR57"/>
  <c r="OR95"/>
  <c r="OS95"/>
  <c r="OS7"/>
  <c r="OR7"/>
  <c r="OR52"/>
  <c r="OS52"/>
  <c r="OR82"/>
  <c r="OS82"/>
  <c r="OR26"/>
  <c r="OS26"/>
  <c r="OR48"/>
  <c r="OS48"/>
  <c r="OR72"/>
  <c r="OS72"/>
  <c r="OS33"/>
  <c r="OR33"/>
  <c r="OR16"/>
  <c r="OS16"/>
  <c r="OR66"/>
  <c r="OS66"/>
  <c r="OS39"/>
  <c r="OR39"/>
  <c r="OS71"/>
  <c r="OR71"/>
  <c r="OR11"/>
  <c r="OS11"/>
  <c r="M12" i="82"/>
  <c r="M10"/>
  <c r="M11"/>
  <c r="M69"/>
  <c r="M9"/>
  <c r="M6"/>
  <c r="M91"/>
  <c r="M31"/>
  <c r="M17"/>
  <c r="GI27" i="77"/>
  <c r="M67" i="82"/>
  <c r="M74"/>
  <c r="M39"/>
  <c r="M20"/>
  <c r="GJ87" i="77"/>
  <c r="KS65"/>
  <c r="M13" i="82"/>
  <c r="M96"/>
  <c r="CO25" i="77"/>
  <c r="GI90"/>
  <c r="M19" i="82"/>
  <c r="M86"/>
  <c r="M72"/>
  <c r="M61"/>
  <c r="M90"/>
  <c r="M27"/>
  <c r="M26"/>
  <c r="M56"/>
  <c r="M24"/>
  <c r="M85"/>
  <c r="M8"/>
  <c r="GJ88" i="77"/>
  <c r="M95" i="82"/>
  <c r="M77"/>
  <c r="M78"/>
  <c r="M60"/>
  <c r="M80"/>
  <c r="M32"/>
  <c r="M35"/>
  <c r="M68"/>
  <c r="M89"/>
  <c r="M21"/>
  <c r="M51"/>
  <c r="M92"/>
  <c r="M94"/>
  <c r="M53"/>
  <c r="M22"/>
  <c r="M55"/>
  <c r="CS88" i="77"/>
  <c r="M7" i="82"/>
  <c r="M18"/>
  <c r="M59"/>
  <c r="M54"/>
  <c r="CO91" i="77"/>
  <c r="M46" i="82"/>
  <c r="M62"/>
  <c r="M71"/>
  <c r="M64"/>
  <c r="M73"/>
  <c r="M44"/>
  <c r="M93"/>
  <c r="M83"/>
  <c r="M25"/>
  <c r="M28"/>
  <c r="M36"/>
  <c r="M50"/>
  <c r="M42"/>
  <c r="M16"/>
  <c r="M5"/>
  <c r="GQ88" i="77"/>
  <c r="GR88" s="1"/>
  <c r="M81" i="82"/>
  <c r="M30"/>
  <c r="M66"/>
  <c r="M87"/>
  <c r="M52"/>
  <c r="M79"/>
  <c r="M33"/>
  <c r="M65"/>
  <c r="M58"/>
  <c r="M63"/>
  <c r="M23"/>
  <c r="M40"/>
  <c r="M84"/>
  <c r="M14"/>
  <c r="M29"/>
  <c r="M4"/>
  <c r="M70"/>
  <c r="CT89" i="77"/>
  <c r="GJ86"/>
  <c r="M37" i="82"/>
  <c r="M88"/>
  <c r="M15"/>
  <c r="M76"/>
  <c r="M34"/>
  <c r="M82"/>
  <c r="M57"/>
  <c r="M41"/>
  <c r="M49"/>
  <c r="M47"/>
  <c r="M97"/>
  <c r="CN14" i="77"/>
  <c r="CO80"/>
  <c r="M48" i="82"/>
  <c r="M38"/>
  <c r="M75"/>
  <c r="M45"/>
  <c r="M43"/>
  <c r="CN95" i="77"/>
  <c r="CO95"/>
  <c r="CO96"/>
  <c r="CN96"/>
  <c r="GI23"/>
  <c r="KS25"/>
  <c r="GQ89"/>
  <c r="GR89" s="1"/>
  <c r="CS96"/>
  <c r="CT96"/>
  <c r="GQ96"/>
  <c r="LA96" s="1"/>
  <c r="OZ96" s="1"/>
  <c r="CS95"/>
  <c r="CT95"/>
  <c r="GQ95"/>
  <c r="LA95" s="1"/>
  <c r="OZ95" s="1"/>
  <c r="GQ12"/>
  <c r="GS12" s="1"/>
  <c r="KT88"/>
  <c r="GI17"/>
  <c r="CS67"/>
  <c r="CM2"/>
  <c r="CO2" s="1"/>
  <c r="CO88"/>
  <c r="AP2"/>
  <c r="CT12"/>
  <c r="CR2"/>
  <c r="CT2" s="1"/>
  <c r="CO28"/>
  <c r="CO46"/>
  <c r="CT7"/>
  <c r="CO82"/>
  <c r="CO26"/>
  <c r="CT80"/>
  <c r="CO89"/>
  <c r="GQ87"/>
  <c r="GR87" s="1"/>
  <c r="KT66"/>
  <c r="GJ39"/>
  <c r="GQ90"/>
  <c r="GR90" s="1"/>
  <c r="GI64"/>
  <c r="AE2"/>
  <c r="GI36"/>
  <c r="CT52"/>
  <c r="KS58"/>
  <c r="CN87"/>
  <c r="GQ18"/>
  <c r="GR18" s="1"/>
  <c r="CO22"/>
  <c r="GI24"/>
  <c r="GQ52"/>
  <c r="GR52" s="1"/>
  <c r="CN52"/>
  <c r="GI53"/>
  <c r="GI66"/>
  <c r="CS82"/>
  <c r="GJ47"/>
  <c r="GQ82"/>
  <c r="LA82" s="1"/>
  <c r="OZ82" s="1"/>
  <c r="CT21"/>
  <c r="KT23"/>
  <c r="GI51"/>
  <c r="KS57"/>
  <c r="CO50"/>
  <c r="GJ67"/>
  <c r="KS86"/>
  <c r="CO18"/>
  <c r="GJ58"/>
  <c r="CT57"/>
  <c r="CS76"/>
  <c r="CN86"/>
  <c r="GI85"/>
  <c r="GQ22"/>
  <c r="LA22" s="1"/>
  <c r="OZ22" s="1"/>
  <c r="GQ21"/>
  <c r="GR21" s="1"/>
  <c r="GQ57"/>
  <c r="GR57" s="1"/>
  <c r="CO90"/>
  <c r="GJ91"/>
  <c r="CN12"/>
  <c r="CN21"/>
  <c r="GI3"/>
  <c r="CO48"/>
  <c r="CN42"/>
  <c r="GQ67"/>
  <c r="LA67" s="1"/>
  <c r="OZ67" s="1"/>
  <c r="KT15"/>
  <c r="KS60"/>
  <c r="CO71"/>
  <c r="GQ86"/>
  <c r="LA86" s="1"/>
  <c r="OZ86" s="1"/>
  <c r="CS3" i="78"/>
  <c r="CO11"/>
  <c r="CO9"/>
  <c r="CO38"/>
  <c r="GQ3"/>
  <c r="GR3" s="1"/>
  <c r="CO28"/>
  <c r="CO39"/>
  <c r="GQ15"/>
  <c r="GR15" s="1"/>
  <c r="GQ16"/>
  <c r="GS16" s="1"/>
  <c r="KS41"/>
  <c r="KT4" i="77"/>
  <c r="GQ24"/>
  <c r="LA24" s="1"/>
  <c r="OZ24" s="1"/>
  <c r="GJ49"/>
  <c r="GJ45"/>
  <c r="CT86"/>
  <c r="CO30"/>
  <c r="CN81"/>
  <c r="GQ54"/>
  <c r="GS54" s="1"/>
  <c r="GQ48"/>
  <c r="GS48" s="1"/>
  <c r="GQ5" i="78"/>
  <c r="LA5" s="1"/>
  <c r="NS5" s="1"/>
  <c r="CS15"/>
  <c r="CN13"/>
  <c r="CT16"/>
  <c r="CS37"/>
  <c r="CT5"/>
  <c r="GI12"/>
  <c r="GQ2"/>
  <c r="LA2" s="1"/>
  <c r="NS2" s="1"/>
  <c r="CS2"/>
  <c r="GI13"/>
  <c r="GQ6"/>
  <c r="GR6" s="1"/>
  <c r="CS20"/>
  <c r="CO49"/>
  <c r="CT37"/>
  <c r="GJ44"/>
  <c r="CT13"/>
  <c r="GQ20"/>
  <c r="GS20" s="1"/>
  <c r="CT6"/>
  <c r="KS43"/>
  <c r="CN14"/>
  <c r="CN20"/>
  <c r="KT32"/>
  <c r="CN16"/>
  <c r="CN43"/>
  <c r="GJ5"/>
  <c r="GI5"/>
  <c r="KT5"/>
  <c r="KS5"/>
  <c r="GQ7" i="77"/>
  <c r="GR7" s="1"/>
  <c r="CS14"/>
  <c r="CS18"/>
  <c r="CS22"/>
  <c r="CO24"/>
  <c r="GQ19"/>
  <c r="LA19" s="1"/>
  <c r="OZ19" s="1"/>
  <c r="CT48"/>
  <c r="CS54"/>
  <c r="CN54"/>
  <c r="GJ63"/>
  <c r="KS67"/>
  <c r="KT90"/>
  <c r="CS90"/>
  <c r="GQ50"/>
  <c r="LA50" s="1"/>
  <c r="OZ50" s="1"/>
  <c r="GQ14"/>
  <c r="LA14" s="1"/>
  <c r="OZ14" s="1"/>
  <c r="KT17"/>
  <c r="CS24"/>
  <c r="KT24"/>
  <c r="CN34"/>
  <c r="GJ65"/>
  <c r="CT50"/>
  <c r="GJ83"/>
  <c r="CT91"/>
  <c r="CS84"/>
  <c r="CO84"/>
  <c r="GQ91"/>
  <c r="GR91" s="1"/>
  <c r="GQ84"/>
  <c r="GS84" s="1"/>
  <c r="GQ80"/>
  <c r="LA80" s="1"/>
  <c r="OZ80" s="1"/>
  <c r="CO4"/>
  <c r="CT13"/>
  <c r="CO57"/>
  <c r="CT87"/>
  <c r="CS81"/>
  <c r="KS21"/>
  <c r="KS12"/>
  <c r="CN7"/>
  <c r="GQ13"/>
  <c r="LA13" s="1"/>
  <c r="OZ13" s="1"/>
  <c r="KT6"/>
  <c r="CO38"/>
  <c r="GQ81"/>
  <c r="GS81" s="1"/>
  <c r="GQ76"/>
  <c r="GR76" s="1"/>
  <c r="KT13"/>
  <c r="CS19"/>
  <c r="GJ51" i="78"/>
  <c r="GI51"/>
  <c r="CN51"/>
  <c r="CO51"/>
  <c r="KT51"/>
  <c r="KS51"/>
  <c r="KT50"/>
  <c r="KS50"/>
  <c r="KS52"/>
  <c r="KT52"/>
  <c r="CN50"/>
  <c r="CO50"/>
  <c r="GI52"/>
  <c r="GJ52"/>
  <c r="GQ50"/>
  <c r="CT50"/>
  <c r="CS50"/>
  <c r="CS52"/>
  <c r="GQ52"/>
  <c r="CT52"/>
  <c r="CS51"/>
  <c r="CT51"/>
  <c r="GQ51"/>
  <c r="GJ89" i="77"/>
  <c r="GI89"/>
  <c r="GQ85"/>
  <c r="CT85"/>
  <c r="CS85"/>
  <c r="KS85"/>
  <c r="KT85"/>
  <c r="GQ93"/>
  <c r="CT93"/>
  <c r="CS93"/>
  <c r="KT89"/>
  <c r="KS89"/>
  <c r="CO83"/>
  <c r="CN83"/>
  <c r="KT82"/>
  <c r="KS82"/>
  <c r="GJ82"/>
  <c r="GI82"/>
  <c r="KS91"/>
  <c r="KT91"/>
  <c r="KS81"/>
  <c r="KT81"/>
  <c r="CN92"/>
  <c r="CO92"/>
  <c r="KT94"/>
  <c r="KS94"/>
  <c r="CT92"/>
  <c r="GQ92"/>
  <c r="CS92"/>
  <c r="GJ92"/>
  <c r="GI92"/>
  <c r="GJ94"/>
  <c r="GI94"/>
  <c r="GJ81"/>
  <c r="GI81"/>
  <c r="GQ83"/>
  <c r="CT83"/>
  <c r="CS83"/>
  <c r="GJ84"/>
  <c r="GI84"/>
  <c r="KS92"/>
  <c r="KT92"/>
  <c r="KS83"/>
  <c r="KT83"/>
  <c r="CN93"/>
  <c r="CO93"/>
  <c r="CO94"/>
  <c r="CN94"/>
  <c r="GJ93"/>
  <c r="GI93"/>
  <c r="KT84"/>
  <c r="KS84"/>
  <c r="KS87"/>
  <c r="KT87"/>
  <c r="KT93"/>
  <c r="KS93"/>
  <c r="CS94"/>
  <c r="CT94"/>
  <c r="GQ94"/>
  <c r="CO85"/>
  <c r="CN85"/>
  <c r="GJ48" i="78"/>
  <c r="GI48"/>
  <c r="KS38"/>
  <c r="KT38"/>
  <c r="CS41"/>
  <c r="CT41"/>
  <c r="GQ41"/>
  <c r="CN48"/>
  <c r="CO48"/>
  <c r="KT37"/>
  <c r="KS37"/>
  <c r="CS44"/>
  <c r="CT44"/>
  <c r="GQ44"/>
  <c r="KT39"/>
  <c r="KS39"/>
  <c r="GJ37"/>
  <c r="GI37"/>
  <c r="CS49"/>
  <c r="GQ49"/>
  <c r="CT49"/>
  <c r="GJ47"/>
  <c r="GI47"/>
  <c r="CO44"/>
  <c r="CN44"/>
  <c r="KT42"/>
  <c r="KS42"/>
  <c r="CN40"/>
  <c r="CO40"/>
  <c r="GJ42"/>
  <c r="GI42"/>
  <c r="CS47"/>
  <c r="GQ47"/>
  <c r="CT47"/>
  <c r="CS43"/>
  <c r="CT43"/>
  <c r="GQ43"/>
  <c r="CO41"/>
  <c r="CN41"/>
  <c r="KT40"/>
  <c r="KS40"/>
  <c r="CN47"/>
  <c r="CO47"/>
  <c r="KT45"/>
  <c r="KS45"/>
  <c r="CS45"/>
  <c r="GQ45"/>
  <c r="CT45"/>
  <c r="KT44"/>
  <c r="KS44"/>
  <c r="CT40"/>
  <c r="GQ40"/>
  <c r="CS40"/>
  <c r="GJ45"/>
  <c r="GI45"/>
  <c r="CN46"/>
  <c r="CO46"/>
  <c r="GJ41"/>
  <c r="GI41"/>
  <c r="GJ40"/>
  <c r="GI40"/>
  <c r="CS46"/>
  <c r="CT46"/>
  <c r="GQ46"/>
  <c r="GJ46"/>
  <c r="GI46"/>
  <c r="GJ43"/>
  <c r="GI43"/>
  <c r="CS38"/>
  <c r="CT38"/>
  <c r="GQ38"/>
  <c r="CO42"/>
  <c r="CN42"/>
  <c r="CS42"/>
  <c r="CT42"/>
  <c r="GQ42"/>
  <c r="CN45"/>
  <c r="CO45"/>
  <c r="CS48"/>
  <c r="CT48"/>
  <c r="GQ48"/>
  <c r="KS49"/>
  <c r="KT49"/>
  <c r="GI49"/>
  <c r="GJ49"/>
  <c r="KT47"/>
  <c r="KS47"/>
  <c r="KT46"/>
  <c r="KS46"/>
  <c r="KT48"/>
  <c r="KS48"/>
  <c r="CS74" i="77"/>
  <c r="GQ74"/>
  <c r="CT74"/>
  <c r="KT71"/>
  <c r="KS71"/>
  <c r="CN69"/>
  <c r="CO69"/>
  <c r="KT70"/>
  <c r="KS70"/>
  <c r="GJ72"/>
  <c r="GI72"/>
  <c r="CN73"/>
  <c r="CO73"/>
  <c r="GQ79"/>
  <c r="CS79"/>
  <c r="CT79"/>
  <c r="KT77"/>
  <c r="KS77"/>
  <c r="GJ73"/>
  <c r="GI73"/>
  <c r="GI80"/>
  <c r="GJ80"/>
  <c r="GJ69"/>
  <c r="GI69"/>
  <c r="CS78"/>
  <c r="GQ78"/>
  <c r="CT78"/>
  <c r="CN72"/>
  <c r="CO72"/>
  <c r="KT68"/>
  <c r="KS68"/>
  <c r="KT75"/>
  <c r="KS75"/>
  <c r="GI79"/>
  <c r="GJ79"/>
  <c r="CN75"/>
  <c r="CO75"/>
  <c r="GJ75"/>
  <c r="GI75"/>
  <c r="GJ76"/>
  <c r="GI76"/>
  <c r="KT72"/>
  <c r="KS72"/>
  <c r="KT73"/>
  <c r="KS73"/>
  <c r="CS70"/>
  <c r="GQ70"/>
  <c r="CT70"/>
  <c r="GQ69"/>
  <c r="CT69"/>
  <c r="CS69"/>
  <c r="CS68"/>
  <c r="CT68"/>
  <c r="GQ68"/>
  <c r="CS73"/>
  <c r="CT73"/>
  <c r="GQ73"/>
  <c r="CN74"/>
  <c r="CO74"/>
  <c r="KS79"/>
  <c r="KT79"/>
  <c r="CS72"/>
  <c r="GQ72"/>
  <c r="CT72"/>
  <c r="KS80"/>
  <c r="KT80"/>
  <c r="GJ74"/>
  <c r="GI74"/>
  <c r="GJ77"/>
  <c r="GI77"/>
  <c r="CN77"/>
  <c r="CO77"/>
  <c r="GJ68"/>
  <c r="GI68"/>
  <c r="GJ71"/>
  <c r="GI71"/>
  <c r="CN68"/>
  <c r="CO68"/>
  <c r="GQ71"/>
  <c r="CT71"/>
  <c r="CS71"/>
  <c r="CO76"/>
  <c r="CN76"/>
  <c r="GJ70"/>
  <c r="GI70"/>
  <c r="CN70"/>
  <c r="CO70"/>
  <c r="GJ78"/>
  <c r="GI78"/>
  <c r="CN79"/>
  <c r="CO79"/>
  <c r="KT74"/>
  <c r="KS74"/>
  <c r="CS75"/>
  <c r="CT75"/>
  <c r="GQ75"/>
  <c r="CS77"/>
  <c r="GQ77"/>
  <c r="CT77"/>
  <c r="CN78"/>
  <c r="CO78"/>
  <c r="KT76"/>
  <c r="KS76"/>
  <c r="KT69"/>
  <c r="KS69"/>
  <c r="KT78"/>
  <c r="KS78"/>
  <c r="KS31" i="78"/>
  <c r="KT31"/>
  <c r="CS36"/>
  <c r="GQ36"/>
  <c r="CT36"/>
  <c r="CS34"/>
  <c r="GQ34"/>
  <c r="CT34"/>
  <c r="CS31"/>
  <c r="GQ31"/>
  <c r="CT31"/>
  <c r="CS33"/>
  <c r="GQ33"/>
  <c r="CT33"/>
  <c r="GI33"/>
  <c r="GJ33"/>
  <c r="KT30"/>
  <c r="KS30"/>
  <c r="CO30"/>
  <c r="CN30"/>
  <c r="GJ30"/>
  <c r="GI30"/>
  <c r="GI36"/>
  <c r="GJ36"/>
  <c r="CO35"/>
  <c r="CN35"/>
  <c r="GI31"/>
  <c r="GJ31"/>
  <c r="CO36"/>
  <c r="CN36"/>
  <c r="CO33"/>
  <c r="CN33"/>
  <c r="CO34"/>
  <c r="CN34"/>
  <c r="CS32"/>
  <c r="GQ32"/>
  <c r="CT32"/>
  <c r="CS30"/>
  <c r="GQ30"/>
  <c r="CT30"/>
  <c r="CO31"/>
  <c r="CN31"/>
  <c r="CS35"/>
  <c r="GQ35"/>
  <c r="CT35"/>
  <c r="GI35"/>
  <c r="GJ35"/>
  <c r="KS33"/>
  <c r="KT33"/>
  <c r="CO32"/>
  <c r="CN32"/>
  <c r="GI32"/>
  <c r="GJ32"/>
  <c r="KS35"/>
  <c r="KT35"/>
  <c r="GI34"/>
  <c r="GJ34"/>
  <c r="CS47" i="77"/>
  <c r="GQ47"/>
  <c r="CT47"/>
  <c r="GI52"/>
  <c r="GJ52"/>
  <c r="KT49"/>
  <c r="KS49"/>
  <c r="CS38"/>
  <c r="CT38"/>
  <c r="GQ38"/>
  <c r="KS52"/>
  <c r="KT52"/>
  <c r="GI44"/>
  <c r="GJ44"/>
  <c r="CO62"/>
  <c r="CN62"/>
  <c r="KT61"/>
  <c r="KS61"/>
  <c r="CN66"/>
  <c r="CO66"/>
  <c r="KT37"/>
  <c r="KS37"/>
  <c r="CO65"/>
  <c r="CN65"/>
  <c r="KT45"/>
  <c r="KS45"/>
  <c r="CS62"/>
  <c r="GQ62"/>
  <c r="CT62"/>
  <c r="KT64"/>
  <c r="KS64"/>
  <c r="GJ43"/>
  <c r="GI43"/>
  <c r="GI48"/>
  <c r="GJ48"/>
  <c r="GJ37"/>
  <c r="GI37"/>
  <c r="CO45"/>
  <c r="CN45"/>
  <c r="CS42"/>
  <c r="CT42"/>
  <c r="GQ42"/>
  <c r="KS42"/>
  <c r="KT42"/>
  <c r="CN63"/>
  <c r="CO63"/>
  <c r="CS46"/>
  <c r="GQ46"/>
  <c r="CT46"/>
  <c r="KS44"/>
  <c r="KT44"/>
  <c r="CN43"/>
  <c r="CO43"/>
  <c r="CS58"/>
  <c r="GQ58"/>
  <c r="CT58"/>
  <c r="KT53"/>
  <c r="KS53"/>
  <c r="CN39"/>
  <c r="CO39"/>
  <c r="CS56"/>
  <c r="CT56"/>
  <c r="GQ56"/>
  <c r="KS48"/>
  <c r="KT48"/>
  <c r="KS40"/>
  <c r="KT40"/>
  <c r="CN51"/>
  <c r="CO51"/>
  <c r="KT63"/>
  <c r="KS63"/>
  <c r="GI38"/>
  <c r="GJ38"/>
  <c r="CN55"/>
  <c r="CO55"/>
  <c r="GJ59"/>
  <c r="GI59"/>
  <c r="CO64"/>
  <c r="CN64"/>
  <c r="GI50"/>
  <c r="GJ50"/>
  <c r="CT45"/>
  <c r="GQ45"/>
  <c r="CS45"/>
  <c r="GI46"/>
  <c r="GJ46"/>
  <c r="KT43"/>
  <c r="KS43"/>
  <c r="KS54"/>
  <c r="KT54"/>
  <c r="GJ57"/>
  <c r="GI57"/>
  <c r="CN41"/>
  <c r="CO41"/>
  <c r="GJ41"/>
  <c r="GI41"/>
  <c r="CS44"/>
  <c r="GQ44"/>
  <c r="CT44"/>
  <c r="KT55"/>
  <c r="KS55"/>
  <c r="GQ63"/>
  <c r="CS63"/>
  <c r="CT63"/>
  <c r="CO56"/>
  <c r="CN56"/>
  <c r="CO58"/>
  <c r="CN58"/>
  <c r="CN59"/>
  <c r="CO59"/>
  <c r="KS46"/>
  <c r="KT46"/>
  <c r="KT39"/>
  <c r="KS39"/>
  <c r="GQ65"/>
  <c r="CT65"/>
  <c r="CS65"/>
  <c r="CO60"/>
  <c r="CN60"/>
  <c r="CS51"/>
  <c r="GQ51"/>
  <c r="CT51"/>
  <c r="CN53"/>
  <c r="CO53"/>
  <c r="GI42"/>
  <c r="GJ42"/>
  <c r="GQ66"/>
  <c r="CS66"/>
  <c r="CT66"/>
  <c r="GI40"/>
  <c r="GJ40"/>
  <c r="GJ56"/>
  <c r="GI56"/>
  <c r="GJ61"/>
  <c r="GI61"/>
  <c r="CS43"/>
  <c r="GQ43"/>
  <c r="CT43"/>
  <c r="KT47"/>
  <c r="KS47"/>
  <c r="CS40"/>
  <c r="GQ40"/>
  <c r="CT40"/>
  <c r="CN61"/>
  <c r="CO61"/>
  <c r="KS50"/>
  <c r="KT50"/>
  <c r="CS37"/>
  <c r="CT37"/>
  <c r="GQ37"/>
  <c r="CO44"/>
  <c r="CN44"/>
  <c r="CN49"/>
  <c r="CO49"/>
  <c r="KT59"/>
  <c r="KS59"/>
  <c r="KT56"/>
  <c r="KS56"/>
  <c r="KS62"/>
  <c r="KT62"/>
  <c r="CN47"/>
  <c r="CO47"/>
  <c r="CT59"/>
  <c r="GQ59"/>
  <c r="CS59"/>
  <c r="CS39"/>
  <c r="GQ39"/>
  <c r="CT39"/>
  <c r="GQ55"/>
  <c r="CS55"/>
  <c r="CT55"/>
  <c r="GJ55"/>
  <c r="GI55"/>
  <c r="CS53"/>
  <c r="GQ53"/>
  <c r="CT53"/>
  <c r="GI62"/>
  <c r="GJ62"/>
  <c r="CS60"/>
  <c r="GQ60"/>
  <c r="CT60"/>
  <c r="CS41"/>
  <c r="CT41"/>
  <c r="GQ41"/>
  <c r="KT51"/>
  <c r="KS51"/>
  <c r="CO40"/>
  <c r="CN40"/>
  <c r="CT61"/>
  <c r="GQ61"/>
  <c r="CS61"/>
  <c r="KT41"/>
  <c r="KS41"/>
  <c r="CN37"/>
  <c r="CO37"/>
  <c r="CS64"/>
  <c r="CT64"/>
  <c r="GQ64"/>
  <c r="GI60"/>
  <c r="GJ60"/>
  <c r="GQ49"/>
  <c r="CS49"/>
  <c r="CT49"/>
  <c r="GI54"/>
  <c r="GJ54"/>
  <c r="KS38"/>
  <c r="KT38"/>
  <c r="GQ23" i="78"/>
  <c r="CT23"/>
  <c r="CS23"/>
  <c r="KS28"/>
  <c r="KT28"/>
  <c r="KS13"/>
  <c r="KT13"/>
  <c r="CS8"/>
  <c r="GQ8"/>
  <c r="CT8"/>
  <c r="GJ7"/>
  <c r="GI7"/>
  <c r="GI19"/>
  <c r="GJ19"/>
  <c r="KS15"/>
  <c r="KT15"/>
  <c r="CO8"/>
  <c r="CN8"/>
  <c r="CO27"/>
  <c r="CN27"/>
  <c r="CO24"/>
  <c r="CN24"/>
  <c r="CO19"/>
  <c r="CN19"/>
  <c r="GJ25"/>
  <c r="GI25"/>
  <c r="KT6"/>
  <c r="KS6"/>
  <c r="KS22"/>
  <c r="KT22"/>
  <c r="CS7"/>
  <c r="GQ7"/>
  <c r="CT7"/>
  <c r="CN25"/>
  <c r="CO25"/>
  <c r="KT24"/>
  <c r="KS24"/>
  <c r="CT24"/>
  <c r="GQ24"/>
  <c r="CS24"/>
  <c r="GI22"/>
  <c r="GJ22"/>
  <c r="GI29"/>
  <c r="GJ29"/>
  <c r="CO7"/>
  <c r="CN7"/>
  <c r="KS27"/>
  <c r="KT27"/>
  <c r="CS19"/>
  <c r="GQ19"/>
  <c r="CT19"/>
  <c r="KT8"/>
  <c r="KS8"/>
  <c r="CS12"/>
  <c r="GQ12"/>
  <c r="CT12"/>
  <c r="GI18"/>
  <c r="GJ18"/>
  <c r="GQ22"/>
  <c r="CT22"/>
  <c r="CS22"/>
  <c r="GI27"/>
  <c r="GJ27"/>
  <c r="KS17"/>
  <c r="KT17"/>
  <c r="KS29"/>
  <c r="KT29"/>
  <c r="GJ9"/>
  <c r="GI9"/>
  <c r="CS17"/>
  <c r="GQ17"/>
  <c r="CT17"/>
  <c r="KS14"/>
  <c r="KT14"/>
  <c r="CS29"/>
  <c r="GQ29"/>
  <c r="CT29"/>
  <c r="CO10"/>
  <c r="CN10"/>
  <c r="CS27"/>
  <c r="GQ27"/>
  <c r="CT27"/>
  <c r="CN23"/>
  <c r="CO23"/>
  <c r="CO26"/>
  <c r="CN26"/>
  <c r="CO18"/>
  <c r="CN18"/>
  <c r="CS25"/>
  <c r="GQ25"/>
  <c r="CT25"/>
  <c r="GJ24"/>
  <c r="GI24"/>
  <c r="CO29"/>
  <c r="CN29"/>
  <c r="CS28"/>
  <c r="GQ28"/>
  <c r="CT28"/>
  <c r="CS18"/>
  <c r="GQ18"/>
  <c r="CT18"/>
  <c r="CS26"/>
  <c r="GQ26"/>
  <c r="CT26"/>
  <c r="KS26"/>
  <c r="KT26"/>
  <c r="CN12"/>
  <c r="CO12"/>
  <c r="KT11"/>
  <c r="KS11"/>
  <c r="GI21"/>
  <c r="GJ21"/>
  <c r="CO22"/>
  <c r="CN22"/>
  <c r="CO21"/>
  <c r="CN21"/>
  <c r="CO17"/>
  <c r="CN17"/>
  <c r="KS12"/>
  <c r="KT12"/>
  <c r="KT4"/>
  <c r="KS4"/>
  <c r="KT7"/>
  <c r="KS7"/>
  <c r="CS21"/>
  <c r="CT21"/>
  <c r="GQ21"/>
  <c r="KT25"/>
  <c r="KS25"/>
  <c r="GI26"/>
  <c r="GJ26"/>
  <c r="GJ4"/>
  <c r="GI4"/>
  <c r="KS19"/>
  <c r="KT19"/>
  <c r="KT9"/>
  <c r="KS9"/>
  <c r="KT20"/>
  <c r="KS20"/>
  <c r="GJ10"/>
  <c r="GI10"/>
  <c r="GJ8"/>
  <c r="GI8"/>
  <c r="CS10"/>
  <c r="GQ10"/>
  <c r="CT10"/>
  <c r="GI16"/>
  <c r="GJ16"/>
  <c r="GI28"/>
  <c r="GJ28"/>
  <c r="KT10"/>
  <c r="KS10"/>
  <c r="GJ6"/>
  <c r="GI6"/>
  <c r="GJ20"/>
  <c r="GI20"/>
  <c r="GI17"/>
  <c r="GJ17"/>
  <c r="KS21"/>
  <c r="KT21"/>
  <c r="CO3"/>
  <c r="CN3"/>
  <c r="KT3"/>
  <c r="KS3"/>
  <c r="KT2"/>
  <c r="KS2"/>
  <c r="GJ2"/>
  <c r="GI2"/>
  <c r="GJ3"/>
  <c r="GI3"/>
  <c r="CS30" i="77"/>
  <c r="GQ30"/>
  <c r="CT30"/>
  <c r="CO31"/>
  <c r="CN31"/>
  <c r="CO32"/>
  <c r="CN32"/>
  <c r="GJ34"/>
  <c r="GI34"/>
  <c r="KT31"/>
  <c r="KS31"/>
  <c r="GJ32"/>
  <c r="GI32"/>
  <c r="KT28"/>
  <c r="KS28"/>
  <c r="CS36"/>
  <c r="GQ36"/>
  <c r="CT36"/>
  <c r="CS29"/>
  <c r="GQ29"/>
  <c r="CT29"/>
  <c r="CO33"/>
  <c r="CN33"/>
  <c r="KT32"/>
  <c r="KS32"/>
  <c r="CS34"/>
  <c r="GQ34"/>
  <c r="CT34"/>
  <c r="KT33"/>
  <c r="KS33"/>
  <c r="GJ33"/>
  <c r="GI33"/>
  <c r="CN27"/>
  <c r="CO27"/>
  <c r="GJ30"/>
  <c r="GI30"/>
  <c r="KS26"/>
  <c r="KT26"/>
  <c r="CN36"/>
  <c r="CO36"/>
  <c r="CS33"/>
  <c r="GQ33"/>
  <c r="CT33"/>
  <c r="GQ35"/>
  <c r="CT35"/>
  <c r="CS35"/>
  <c r="GI26"/>
  <c r="GJ26"/>
  <c r="KS35"/>
  <c r="KT35"/>
  <c r="CT27"/>
  <c r="CS27"/>
  <c r="GQ27"/>
  <c r="CS28"/>
  <c r="GQ28"/>
  <c r="CT28"/>
  <c r="CN35"/>
  <c r="CO35"/>
  <c r="GJ29"/>
  <c r="GI29"/>
  <c r="GJ31"/>
  <c r="GI31"/>
  <c r="KT29"/>
  <c r="KS29"/>
  <c r="CS31"/>
  <c r="GQ31"/>
  <c r="CT31"/>
  <c r="KS36"/>
  <c r="KT36"/>
  <c r="KT30"/>
  <c r="KS30"/>
  <c r="KT27"/>
  <c r="KS27"/>
  <c r="GI28"/>
  <c r="GJ28"/>
  <c r="GI35"/>
  <c r="GJ35"/>
  <c r="CS26"/>
  <c r="GQ26"/>
  <c r="CT26"/>
  <c r="KT34"/>
  <c r="KS34"/>
  <c r="CS32"/>
  <c r="GQ32"/>
  <c r="CT32"/>
  <c r="CO29"/>
  <c r="CN29"/>
  <c r="GJ8"/>
  <c r="GI8"/>
  <c r="KT11"/>
  <c r="KS11"/>
  <c r="KS20"/>
  <c r="KT20"/>
  <c r="CO9"/>
  <c r="CN9"/>
  <c r="CO5"/>
  <c r="CN5"/>
  <c r="GJ7"/>
  <c r="GI7"/>
  <c r="KT9"/>
  <c r="KS9"/>
  <c r="CT16"/>
  <c r="GQ16"/>
  <c r="CS16"/>
  <c r="CN6"/>
  <c r="CO6"/>
  <c r="CS4"/>
  <c r="GQ4"/>
  <c r="CT4"/>
  <c r="GI12"/>
  <c r="GJ12"/>
  <c r="KS22"/>
  <c r="KT22"/>
  <c r="GI25"/>
  <c r="GJ25"/>
  <c r="KS2"/>
  <c r="KT2"/>
  <c r="CO23"/>
  <c r="CN23"/>
  <c r="CS15"/>
  <c r="GQ15"/>
  <c r="CT15"/>
  <c r="GJ18"/>
  <c r="GI18"/>
  <c r="CS9"/>
  <c r="GQ9"/>
  <c r="CT9"/>
  <c r="GJ9"/>
  <c r="GI9"/>
  <c r="CN20"/>
  <c r="CO20"/>
  <c r="CS10"/>
  <c r="GQ10"/>
  <c r="CT10"/>
  <c r="CN3"/>
  <c r="CO3"/>
  <c r="GJ15"/>
  <c r="GI15"/>
  <c r="GI5"/>
  <c r="GJ5"/>
  <c r="GJ10"/>
  <c r="GI10"/>
  <c r="CO16"/>
  <c r="CN16"/>
  <c r="GI20"/>
  <c r="GJ20"/>
  <c r="CN15"/>
  <c r="CO15"/>
  <c r="GI21"/>
  <c r="GJ21"/>
  <c r="GJ11"/>
  <c r="GI11"/>
  <c r="CO10"/>
  <c r="CN10"/>
  <c r="CN17"/>
  <c r="CO17"/>
  <c r="KT18"/>
  <c r="KS18"/>
  <c r="GQ20"/>
  <c r="CT20"/>
  <c r="CS20"/>
  <c r="GI13"/>
  <c r="GJ13"/>
  <c r="CO8"/>
  <c r="CN8"/>
  <c r="KT10"/>
  <c r="KS10"/>
  <c r="KS19"/>
  <c r="KT19"/>
  <c r="CS3"/>
  <c r="GQ3"/>
  <c r="CT3"/>
  <c r="CS5"/>
  <c r="GQ5"/>
  <c r="CT5"/>
  <c r="GJ6"/>
  <c r="GI6"/>
  <c r="CS11"/>
  <c r="GQ11"/>
  <c r="CT11"/>
  <c r="GJ14"/>
  <c r="GI14"/>
  <c r="GQ23"/>
  <c r="CT23"/>
  <c r="CS23"/>
  <c r="CS6"/>
  <c r="CT6"/>
  <c r="GQ6"/>
  <c r="CO19"/>
  <c r="CN19"/>
  <c r="KT7"/>
  <c r="KS7"/>
  <c r="CS17"/>
  <c r="GQ17"/>
  <c r="CT17"/>
  <c r="KT16"/>
  <c r="KS16"/>
  <c r="KT14"/>
  <c r="KS14"/>
  <c r="GJ2"/>
  <c r="GI2"/>
  <c r="KS5"/>
  <c r="KT5"/>
  <c r="CO13"/>
  <c r="CN13"/>
  <c r="GJ4"/>
  <c r="GI4"/>
  <c r="CS8"/>
  <c r="GQ8"/>
  <c r="CT8"/>
  <c r="KT8"/>
  <c r="KS8"/>
  <c r="KT3"/>
  <c r="KS3"/>
  <c r="GJ16"/>
  <c r="GI16"/>
  <c r="CO11"/>
  <c r="CN11"/>
  <c r="GI19"/>
  <c r="GJ19"/>
  <c r="GI22"/>
  <c r="GJ22"/>
  <c r="GR25" l="1"/>
  <c r="LA25"/>
  <c r="OZ25" s="1"/>
  <c r="GS2" i="78"/>
  <c r="GR13"/>
  <c r="LA14"/>
  <c r="NS14" s="1"/>
  <c r="LA11"/>
  <c r="NS11" s="1"/>
  <c r="GS39"/>
  <c r="LA39"/>
  <c r="NS39" s="1"/>
  <c r="GR11"/>
  <c r="LA37"/>
  <c r="NS37" s="1"/>
  <c r="GR14"/>
  <c r="GS5"/>
  <c r="GS13"/>
  <c r="GR2"/>
  <c r="GR9"/>
  <c r="GS15"/>
  <c r="LA9"/>
  <c r="NS9" s="1"/>
  <c r="GR4"/>
  <c r="GS88" i="77"/>
  <c r="GR5" i="78"/>
  <c r="LA15"/>
  <c r="NS15" s="1"/>
  <c r="GR20"/>
  <c r="GR12" i="77"/>
  <c r="LA87"/>
  <c r="OZ87" s="1"/>
  <c r="LA3" i="78"/>
  <c r="NS3" s="1"/>
  <c r="LA4"/>
  <c r="NS4" s="1"/>
  <c r="LA16"/>
  <c r="NS16" s="1"/>
  <c r="GR37"/>
  <c r="NT13"/>
  <c r="NU13"/>
  <c r="NT5"/>
  <c r="NU5"/>
  <c r="LA6"/>
  <c r="NS6" s="1"/>
  <c r="NT2"/>
  <c r="NU2"/>
  <c r="CN2" i="77"/>
  <c r="GQ2"/>
  <c r="GS2" s="1"/>
  <c r="LA12"/>
  <c r="OZ12" s="1"/>
  <c r="LA88"/>
  <c r="OZ88" s="1"/>
  <c r="CS2"/>
  <c r="GS87"/>
  <c r="PB14"/>
  <c r="PA14"/>
  <c r="PB96"/>
  <c r="PA96"/>
  <c r="PA50"/>
  <c r="PB50"/>
  <c r="PB24"/>
  <c r="PA24"/>
  <c r="PA13"/>
  <c r="PB13"/>
  <c r="PA80"/>
  <c r="PB80"/>
  <c r="PA19"/>
  <c r="PB19"/>
  <c r="PB82"/>
  <c r="PA82"/>
  <c r="PA22"/>
  <c r="PB22"/>
  <c r="PA86"/>
  <c r="PB86"/>
  <c r="PA67"/>
  <c r="PB67"/>
  <c r="PB95"/>
  <c r="PA95"/>
  <c r="GS7"/>
  <c r="GR81"/>
  <c r="GS21"/>
  <c r="GR48"/>
  <c r="LA57"/>
  <c r="GR24"/>
  <c r="GS52"/>
  <c r="GR86"/>
  <c r="GS89"/>
  <c r="LA89"/>
  <c r="LA48"/>
  <c r="LB96"/>
  <c r="LC96"/>
  <c r="GS90"/>
  <c r="LB95"/>
  <c r="LC95"/>
  <c r="GS95"/>
  <c r="GR95"/>
  <c r="GS96"/>
  <c r="GR96"/>
  <c r="GS24"/>
  <c r="LA7"/>
  <c r="LB7" s="1"/>
  <c r="GS57"/>
  <c r="GS67"/>
  <c r="LA81"/>
  <c r="GS82"/>
  <c r="GS86"/>
  <c r="LA52"/>
  <c r="GR82"/>
  <c r="LA90"/>
  <c r="M3" i="82"/>
  <c r="GR22" i="77"/>
  <c r="LA21"/>
  <c r="GS14"/>
  <c r="GR80"/>
  <c r="GS22"/>
  <c r="LA54"/>
  <c r="GR50"/>
  <c r="LA18"/>
  <c r="GS18"/>
  <c r="GR19"/>
  <c r="LA91"/>
  <c r="GS19"/>
  <c r="GS50"/>
  <c r="GR13"/>
  <c r="GS76"/>
  <c r="GS91"/>
  <c r="GR67"/>
  <c r="GR54"/>
  <c r="GR84"/>
  <c r="GS3" i="78"/>
  <c r="GR16"/>
  <c r="GS6"/>
  <c r="LA20"/>
  <c r="LC20" s="1"/>
  <c r="LA76" i="77"/>
  <c r="GR14"/>
  <c r="GS13"/>
  <c r="GS80"/>
  <c r="LA84"/>
  <c r="GR50" i="78"/>
  <c r="GS50"/>
  <c r="LA50"/>
  <c r="NS50" s="1"/>
  <c r="LA52"/>
  <c r="NS52" s="1"/>
  <c r="GR52"/>
  <c r="GS52"/>
  <c r="GR51"/>
  <c r="GS51"/>
  <c r="LA51"/>
  <c r="NS51" s="1"/>
  <c r="LC82" i="77"/>
  <c r="LB82"/>
  <c r="LA92"/>
  <c r="OZ92" s="1"/>
  <c r="GS92"/>
  <c r="GR92"/>
  <c r="GR93"/>
  <c r="GS93"/>
  <c r="LA93"/>
  <c r="OZ93" s="1"/>
  <c r="LB86"/>
  <c r="LC86"/>
  <c r="GR94"/>
  <c r="GS94"/>
  <c r="LA94"/>
  <c r="OZ94" s="1"/>
  <c r="LA83"/>
  <c r="OZ83" s="1"/>
  <c r="GR83"/>
  <c r="GS83"/>
  <c r="LA85"/>
  <c r="OZ85" s="1"/>
  <c r="GR85"/>
  <c r="GS85"/>
  <c r="GR45" i="78"/>
  <c r="GS45"/>
  <c r="LA45"/>
  <c r="NS45" s="1"/>
  <c r="GR41"/>
  <c r="GS41"/>
  <c r="LA41"/>
  <c r="NS41" s="1"/>
  <c r="GR48"/>
  <c r="GS48"/>
  <c r="LA48"/>
  <c r="NS48" s="1"/>
  <c r="GS38"/>
  <c r="GR38"/>
  <c r="LA38"/>
  <c r="NS38" s="1"/>
  <c r="GR44"/>
  <c r="LA44"/>
  <c r="NS44" s="1"/>
  <c r="GS44"/>
  <c r="GR46"/>
  <c r="GS46"/>
  <c r="LA46"/>
  <c r="NS46" s="1"/>
  <c r="GR40"/>
  <c r="GS40"/>
  <c r="LA40"/>
  <c r="NS40" s="1"/>
  <c r="GR43"/>
  <c r="GS43"/>
  <c r="LA43"/>
  <c r="NS43" s="1"/>
  <c r="GR42"/>
  <c r="GS42"/>
  <c r="LA42"/>
  <c r="NS42" s="1"/>
  <c r="GR47"/>
  <c r="GS47"/>
  <c r="LA47"/>
  <c r="NS47" s="1"/>
  <c r="LA49"/>
  <c r="NS49" s="1"/>
  <c r="GR49"/>
  <c r="GS49"/>
  <c r="GR72" i="77"/>
  <c r="GS72"/>
  <c r="LA72"/>
  <c r="OZ72" s="1"/>
  <c r="GR69"/>
  <c r="LA69"/>
  <c r="OZ69" s="1"/>
  <c r="GS69"/>
  <c r="GR77"/>
  <c r="GS77"/>
  <c r="LA77"/>
  <c r="OZ77" s="1"/>
  <c r="GR75"/>
  <c r="GS75"/>
  <c r="LA75"/>
  <c r="OZ75" s="1"/>
  <c r="GR70"/>
  <c r="GS70"/>
  <c r="LA70"/>
  <c r="OZ70" s="1"/>
  <c r="GR78"/>
  <c r="GS78"/>
  <c r="LA78"/>
  <c r="OZ78" s="1"/>
  <c r="LA79"/>
  <c r="OZ79" s="1"/>
  <c r="GS79"/>
  <c r="GR79"/>
  <c r="GR74"/>
  <c r="GS74"/>
  <c r="LA74"/>
  <c r="OZ74" s="1"/>
  <c r="LC80"/>
  <c r="LB80"/>
  <c r="GR71"/>
  <c r="LA71"/>
  <c r="OZ71" s="1"/>
  <c r="GS71"/>
  <c r="GR68"/>
  <c r="GS68"/>
  <c r="LA68"/>
  <c r="OZ68" s="1"/>
  <c r="GR73"/>
  <c r="GS73"/>
  <c r="LA73"/>
  <c r="OZ73" s="1"/>
  <c r="LC67"/>
  <c r="LB67"/>
  <c r="LA32" i="78"/>
  <c r="NS32" s="1"/>
  <c r="GR32"/>
  <c r="GS32"/>
  <c r="LA33"/>
  <c r="NS33" s="1"/>
  <c r="GR33"/>
  <c r="GS33"/>
  <c r="LA36"/>
  <c r="NS36" s="1"/>
  <c r="GR36"/>
  <c r="GS36"/>
  <c r="GR30"/>
  <c r="LA30"/>
  <c r="NS30" s="1"/>
  <c r="GS30"/>
  <c r="LA31"/>
  <c r="NS31" s="1"/>
  <c r="GR31"/>
  <c r="GS31"/>
  <c r="LA34"/>
  <c r="NS34" s="1"/>
  <c r="GR34"/>
  <c r="GS34"/>
  <c r="LA35"/>
  <c r="NS35" s="1"/>
  <c r="GR35"/>
  <c r="GS35"/>
  <c r="GR49" i="77"/>
  <c r="GS49"/>
  <c r="LA49"/>
  <c r="OZ49" s="1"/>
  <c r="GR61"/>
  <c r="GS61"/>
  <c r="LA61"/>
  <c r="OZ61" s="1"/>
  <c r="GR41"/>
  <c r="GS41"/>
  <c r="LA41"/>
  <c r="OZ41" s="1"/>
  <c r="LA60"/>
  <c r="OZ60" s="1"/>
  <c r="GR60"/>
  <c r="GS60"/>
  <c r="LA66"/>
  <c r="OZ66" s="1"/>
  <c r="GR66"/>
  <c r="GS66"/>
  <c r="GR63"/>
  <c r="LA63"/>
  <c r="OZ63" s="1"/>
  <c r="GS63"/>
  <c r="LA44"/>
  <c r="OZ44" s="1"/>
  <c r="GS44"/>
  <c r="GR44"/>
  <c r="GR62"/>
  <c r="GS62"/>
  <c r="LA62"/>
  <c r="OZ62" s="1"/>
  <c r="LA64"/>
  <c r="OZ64" s="1"/>
  <c r="GR64"/>
  <c r="GS64"/>
  <c r="GR37"/>
  <c r="GS37"/>
  <c r="LA37"/>
  <c r="OZ37" s="1"/>
  <c r="LA56"/>
  <c r="OZ56" s="1"/>
  <c r="GS56"/>
  <c r="GR56"/>
  <c r="GS46"/>
  <c r="LA46"/>
  <c r="OZ46" s="1"/>
  <c r="GR46"/>
  <c r="GR47"/>
  <c r="GS47"/>
  <c r="LA47"/>
  <c r="OZ47" s="1"/>
  <c r="LB50"/>
  <c r="LC50"/>
  <c r="GR53"/>
  <c r="GS53"/>
  <c r="LA53"/>
  <c r="OZ53" s="1"/>
  <c r="GR59"/>
  <c r="GS59"/>
  <c r="LA59"/>
  <c r="OZ59" s="1"/>
  <c r="GR43"/>
  <c r="GS43"/>
  <c r="LA43"/>
  <c r="OZ43" s="1"/>
  <c r="GR45"/>
  <c r="LA45"/>
  <c r="OZ45" s="1"/>
  <c r="GS45"/>
  <c r="LA58"/>
  <c r="OZ58" s="1"/>
  <c r="GR58"/>
  <c r="GS58"/>
  <c r="GS38"/>
  <c r="LA38"/>
  <c r="OZ38" s="1"/>
  <c r="GR38"/>
  <c r="GR55"/>
  <c r="LA55"/>
  <c r="OZ55" s="1"/>
  <c r="GS55"/>
  <c r="GR39"/>
  <c r="GS39"/>
  <c r="LA39"/>
  <c r="OZ39" s="1"/>
  <c r="LA40"/>
  <c r="OZ40" s="1"/>
  <c r="GR40"/>
  <c r="GS40"/>
  <c r="GR51"/>
  <c r="GS51"/>
  <c r="LA51"/>
  <c r="OZ51" s="1"/>
  <c r="LA65"/>
  <c r="OZ65" s="1"/>
  <c r="GR65"/>
  <c r="GS65"/>
  <c r="GS42"/>
  <c r="LA42"/>
  <c r="OZ42" s="1"/>
  <c r="GR42"/>
  <c r="GR10" i="78"/>
  <c r="LA10"/>
  <c r="NS10" s="1"/>
  <c r="GS10"/>
  <c r="LA25"/>
  <c r="NS25" s="1"/>
  <c r="GR25"/>
  <c r="GS25"/>
  <c r="LB5"/>
  <c r="LC5"/>
  <c r="LA19"/>
  <c r="NS19" s="1"/>
  <c r="GR19"/>
  <c r="GS19"/>
  <c r="LC13"/>
  <c r="LB13"/>
  <c r="GS23"/>
  <c r="LA23"/>
  <c r="NS23" s="1"/>
  <c r="GR23"/>
  <c r="LA21"/>
  <c r="NS21" s="1"/>
  <c r="GS21"/>
  <c r="GR21"/>
  <c r="LA26"/>
  <c r="NS26" s="1"/>
  <c r="GR26"/>
  <c r="GS26"/>
  <c r="LA17"/>
  <c r="NS17" s="1"/>
  <c r="GR17"/>
  <c r="GS17"/>
  <c r="LA22"/>
  <c r="NS22" s="1"/>
  <c r="GR22"/>
  <c r="GS22"/>
  <c r="GS12"/>
  <c r="GR12"/>
  <c r="LA12"/>
  <c r="NS12" s="1"/>
  <c r="GR24"/>
  <c r="LA24"/>
  <c r="NS24" s="1"/>
  <c r="GS24"/>
  <c r="GR8"/>
  <c r="LA8"/>
  <c r="NS8" s="1"/>
  <c r="GS8"/>
  <c r="LA18"/>
  <c r="NS18" s="1"/>
  <c r="GR18"/>
  <c r="GS18"/>
  <c r="LA29"/>
  <c r="NS29" s="1"/>
  <c r="GR29"/>
  <c r="GS29"/>
  <c r="GR7"/>
  <c r="LA7"/>
  <c r="NS7" s="1"/>
  <c r="GS7"/>
  <c r="LA28"/>
  <c r="NS28" s="1"/>
  <c r="GR28"/>
  <c r="GS28"/>
  <c r="LA27"/>
  <c r="NS27" s="1"/>
  <c r="GR27"/>
  <c r="GS27"/>
  <c r="LB2"/>
  <c r="LC2"/>
  <c r="GR32" i="77"/>
  <c r="LA32"/>
  <c r="OZ32" s="1"/>
  <c r="GS32"/>
  <c r="LA28"/>
  <c r="OZ28" s="1"/>
  <c r="GR28"/>
  <c r="GS28"/>
  <c r="GR27"/>
  <c r="GS27"/>
  <c r="LA27"/>
  <c r="OZ27" s="1"/>
  <c r="GR30"/>
  <c r="LA30"/>
  <c r="OZ30" s="1"/>
  <c r="GS30"/>
  <c r="GR31"/>
  <c r="GS31"/>
  <c r="LA31"/>
  <c r="OZ31" s="1"/>
  <c r="LA35"/>
  <c r="OZ35" s="1"/>
  <c r="GS35"/>
  <c r="GR35"/>
  <c r="GR33"/>
  <c r="GS33"/>
  <c r="LA33"/>
  <c r="OZ33" s="1"/>
  <c r="GR29"/>
  <c r="GS29"/>
  <c r="LA29"/>
  <c r="OZ29" s="1"/>
  <c r="LA26"/>
  <c r="OZ26" s="1"/>
  <c r="GR26"/>
  <c r="GS26"/>
  <c r="GR34"/>
  <c r="LA34"/>
  <c r="OZ34" s="1"/>
  <c r="GS34"/>
  <c r="GS36"/>
  <c r="GR36"/>
  <c r="LA36"/>
  <c r="OZ36" s="1"/>
  <c r="GR8"/>
  <c r="LA8"/>
  <c r="OZ8" s="1"/>
  <c r="GS8"/>
  <c r="LB24"/>
  <c r="LC24"/>
  <c r="GR11"/>
  <c r="LA11"/>
  <c r="OZ11" s="1"/>
  <c r="GS11"/>
  <c r="GR3"/>
  <c r="GS3"/>
  <c r="LA3"/>
  <c r="OZ3" s="1"/>
  <c r="LA20"/>
  <c r="OZ20" s="1"/>
  <c r="GR20"/>
  <c r="GS20"/>
  <c r="GR10"/>
  <c r="LA10"/>
  <c r="OZ10" s="1"/>
  <c r="GS10"/>
  <c r="GR15"/>
  <c r="GS15"/>
  <c r="LA15"/>
  <c r="OZ15" s="1"/>
  <c r="GR16"/>
  <c r="LA16"/>
  <c r="OZ16" s="1"/>
  <c r="GS16"/>
  <c r="LB22"/>
  <c r="LC22"/>
  <c r="GR9"/>
  <c r="LA9"/>
  <c r="OZ9" s="1"/>
  <c r="GS9"/>
  <c r="LB14"/>
  <c r="LC14"/>
  <c r="GR17"/>
  <c r="GS17"/>
  <c r="LA17"/>
  <c r="OZ17" s="1"/>
  <c r="LA23"/>
  <c r="OZ23" s="1"/>
  <c r="GR23"/>
  <c r="GS23"/>
  <c r="GR4"/>
  <c r="LA4"/>
  <c r="OZ4" s="1"/>
  <c r="GS4"/>
  <c r="GR6"/>
  <c r="GS6"/>
  <c r="LA6"/>
  <c r="OZ6" s="1"/>
  <c r="LA5"/>
  <c r="OZ5" s="1"/>
  <c r="GR5"/>
  <c r="GS5"/>
  <c r="LB19"/>
  <c r="LC19"/>
  <c r="LB13"/>
  <c r="LC13"/>
  <c r="PA25" l="1"/>
  <c r="PB25"/>
  <c r="LC25"/>
  <c r="LB25"/>
  <c r="NU3" i="78"/>
  <c r="NU15"/>
  <c r="NU9"/>
  <c r="NU14"/>
  <c r="NT37"/>
  <c r="NT11"/>
  <c r="NU16"/>
  <c r="NU39"/>
  <c r="LB39"/>
  <c r="NT14"/>
  <c r="LB14"/>
  <c r="LC14"/>
  <c r="NT39"/>
  <c r="LC39"/>
  <c r="NU37"/>
  <c r="NU11"/>
  <c r="LB4"/>
  <c r="LC11"/>
  <c r="LC37"/>
  <c r="LC4"/>
  <c r="LB11"/>
  <c r="LB37"/>
  <c r="LC3"/>
  <c r="LC16"/>
  <c r="NT4"/>
  <c r="LB88" i="77"/>
  <c r="LC88"/>
  <c r="PB88"/>
  <c r="LB15" i="78"/>
  <c r="LB9"/>
  <c r="LB6"/>
  <c r="NT9"/>
  <c r="LC15"/>
  <c r="NU4"/>
  <c r="LC9"/>
  <c r="NT15"/>
  <c r="NT3"/>
  <c r="LB3"/>
  <c r="LB87" i="77"/>
  <c r="PA87"/>
  <c r="LC87"/>
  <c r="PB87"/>
  <c r="PA88"/>
  <c r="NT16" i="78"/>
  <c r="LB16"/>
  <c r="NT28"/>
  <c r="NU28"/>
  <c r="NT17"/>
  <c r="NU17"/>
  <c r="NT23"/>
  <c r="NU23"/>
  <c r="NT30"/>
  <c r="NU30"/>
  <c r="NT44"/>
  <c r="NU44"/>
  <c r="NT48"/>
  <c r="NU48"/>
  <c r="NT50"/>
  <c r="NU50"/>
  <c r="NT27"/>
  <c r="NU27"/>
  <c r="NT18"/>
  <c r="NU18"/>
  <c r="NT26"/>
  <c r="NU26"/>
  <c r="NT25"/>
  <c r="NU25"/>
  <c r="NT10"/>
  <c r="NU10"/>
  <c r="NT34"/>
  <c r="NU34"/>
  <c r="NT33"/>
  <c r="NU33"/>
  <c r="NT49"/>
  <c r="NU49"/>
  <c r="NT42"/>
  <c r="NU42"/>
  <c r="NT38"/>
  <c r="NU38"/>
  <c r="NT41"/>
  <c r="NU41"/>
  <c r="NT52"/>
  <c r="NU52"/>
  <c r="LC6"/>
  <c r="NT12"/>
  <c r="NU12"/>
  <c r="NT35"/>
  <c r="NU35"/>
  <c r="NT36"/>
  <c r="NU36"/>
  <c r="NT47"/>
  <c r="NU47"/>
  <c r="NT6"/>
  <c r="NU6"/>
  <c r="NU7"/>
  <c r="NT7"/>
  <c r="NT21"/>
  <c r="NU21"/>
  <c r="NT19"/>
  <c r="NU19"/>
  <c r="NT31"/>
  <c r="NU31"/>
  <c r="NT32"/>
  <c r="NU32"/>
  <c r="NT43"/>
  <c r="NU43"/>
  <c r="NT45"/>
  <c r="NU45"/>
  <c r="NT51"/>
  <c r="NU51"/>
  <c r="LB20"/>
  <c r="NS20"/>
  <c r="NT29"/>
  <c r="NU29"/>
  <c r="NT24"/>
  <c r="NU24"/>
  <c r="NT46"/>
  <c r="NU46"/>
  <c r="NT8"/>
  <c r="NU8"/>
  <c r="NT22"/>
  <c r="NU22"/>
  <c r="NT40"/>
  <c r="NU40"/>
  <c r="LA2" i="77"/>
  <c r="OZ2" s="1"/>
  <c r="GR2"/>
  <c r="LB12"/>
  <c r="PA12"/>
  <c r="PB12"/>
  <c r="LC12"/>
  <c r="PA17"/>
  <c r="PB17"/>
  <c r="PA16"/>
  <c r="PB16"/>
  <c r="PB3"/>
  <c r="PA3"/>
  <c r="PA35"/>
  <c r="PB35"/>
  <c r="PB42"/>
  <c r="PA42"/>
  <c r="PB65"/>
  <c r="PA65"/>
  <c r="PA53"/>
  <c r="PB53"/>
  <c r="PA72"/>
  <c r="PB72"/>
  <c r="LC91"/>
  <c r="OZ91"/>
  <c r="PB23"/>
  <c r="PA23"/>
  <c r="PB15"/>
  <c r="PA15"/>
  <c r="PB34"/>
  <c r="PA34"/>
  <c r="PB55"/>
  <c r="PA55"/>
  <c r="PA64"/>
  <c r="PB64"/>
  <c r="PB66"/>
  <c r="PA66"/>
  <c r="PB41"/>
  <c r="PA41"/>
  <c r="PA75"/>
  <c r="PB75"/>
  <c r="PB94"/>
  <c r="PA94"/>
  <c r="LC52"/>
  <c r="OZ52"/>
  <c r="PB6"/>
  <c r="PA6"/>
  <c r="PB9"/>
  <c r="PA9"/>
  <c r="PA32"/>
  <c r="PB32"/>
  <c r="PB40"/>
  <c r="PA40"/>
  <c r="PB38"/>
  <c r="PA38"/>
  <c r="PA58"/>
  <c r="PB58"/>
  <c r="PA43"/>
  <c r="PB43"/>
  <c r="PA37"/>
  <c r="PB37"/>
  <c r="PA60"/>
  <c r="PB60"/>
  <c r="PB61"/>
  <c r="PA61"/>
  <c r="PB77"/>
  <c r="PA77"/>
  <c r="PA69"/>
  <c r="PB69"/>
  <c r="PB83"/>
  <c r="PA83"/>
  <c r="LB21"/>
  <c r="OZ21"/>
  <c r="LB81"/>
  <c r="OZ81"/>
  <c r="LC57"/>
  <c r="OZ57"/>
  <c r="PB11"/>
  <c r="PA11"/>
  <c r="PB29"/>
  <c r="PA29"/>
  <c r="PB28"/>
  <c r="PA28"/>
  <c r="PB45"/>
  <c r="PA45"/>
  <c r="PB62"/>
  <c r="PA62"/>
  <c r="PB74"/>
  <c r="PA74"/>
  <c r="PB70"/>
  <c r="PA70"/>
  <c r="PB93"/>
  <c r="PA93"/>
  <c r="LB48"/>
  <c r="OZ48"/>
  <c r="PB4"/>
  <c r="PA4"/>
  <c r="PB10"/>
  <c r="PA10"/>
  <c r="PB20"/>
  <c r="PA20"/>
  <c r="PB36"/>
  <c r="PA36"/>
  <c r="PB26"/>
  <c r="PA26"/>
  <c r="PB33"/>
  <c r="PA33"/>
  <c r="PA27"/>
  <c r="PB27"/>
  <c r="PB39"/>
  <c r="PA39"/>
  <c r="PB63"/>
  <c r="PA63"/>
  <c r="PB73"/>
  <c r="PA73"/>
  <c r="LC18"/>
  <c r="OZ18"/>
  <c r="PB5"/>
  <c r="PA5"/>
  <c r="PB8"/>
  <c r="PA8"/>
  <c r="PB31"/>
  <c r="PA31"/>
  <c r="PB30"/>
  <c r="PA30"/>
  <c r="PA51"/>
  <c r="PB51"/>
  <c r="PA59"/>
  <c r="PB59"/>
  <c r="PB47"/>
  <c r="PA47"/>
  <c r="PB46"/>
  <c r="PA46"/>
  <c r="PB56"/>
  <c r="PA56"/>
  <c r="PA44"/>
  <c r="PB44"/>
  <c r="PB49"/>
  <c r="PA49"/>
  <c r="PB68"/>
  <c r="PA68"/>
  <c r="PB71"/>
  <c r="PA71"/>
  <c r="PB79"/>
  <c r="PA79"/>
  <c r="PB78"/>
  <c r="PA78"/>
  <c r="PB85"/>
  <c r="PA85"/>
  <c r="PA92"/>
  <c r="PB92"/>
  <c r="LC84"/>
  <c r="OZ84"/>
  <c r="LC76"/>
  <c r="OZ76"/>
  <c r="LC54"/>
  <c r="OZ54"/>
  <c r="LB90"/>
  <c r="OZ90"/>
  <c r="LC7"/>
  <c r="OZ7"/>
  <c r="LC89"/>
  <c r="OZ89"/>
  <c r="LC90"/>
  <c r="LB54"/>
  <c r="LB89"/>
  <c r="LB18"/>
  <c r="LB52"/>
  <c r="LB57"/>
  <c r="LC21"/>
  <c r="LC48"/>
  <c r="LC81"/>
  <c r="LB76"/>
  <c r="LB84"/>
  <c r="LB91"/>
  <c r="LB50" i="78"/>
  <c r="LC50"/>
  <c r="LB52"/>
  <c r="LC52"/>
  <c r="LB51"/>
  <c r="LC51"/>
  <c r="LB83" i="77"/>
  <c r="LC83"/>
  <c r="LB93"/>
  <c r="LC93"/>
  <c r="LC92"/>
  <c r="LB92"/>
  <c r="LB85"/>
  <c r="LC85"/>
  <c r="LB94"/>
  <c r="LC94"/>
  <c r="LB46" i="78"/>
  <c r="LC46"/>
  <c r="LB43"/>
  <c r="LC43"/>
  <c r="LB48"/>
  <c r="LC48"/>
  <c r="LB44"/>
  <c r="LC44"/>
  <c r="LB40"/>
  <c r="LC40"/>
  <c r="LB41"/>
  <c r="LC41"/>
  <c r="LB47"/>
  <c r="LC47"/>
  <c r="LB49"/>
  <c r="LC49"/>
  <c r="LB42"/>
  <c r="LC42"/>
  <c r="LC38"/>
  <c r="LB38"/>
  <c r="LB45"/>
  <c r="LC45"/>
  <c r="LB73" i="77"/>
  <c r="LC73"/>
  <c r="LC79"/>
  <c r="LB79"/>
  <c r="LB78"/>
  <c r="LC78"/>
  <c r="LB75"/>
  <c r="LC75"/>
  <c r="LB72"/>
  <c r="LC72"/>
  <c r="LB68"/>
  <c r="LC68"/>
  <c r="LB69"/>
  <c r="LC69"/>
  <c r="LB71"/>
  <c r="LC71"/>
  <c r="LB74"/>
  <c r="LC74"/>
  <c r="LB70"/>
  <c r="LC70"/>
  <c r="LB77"/>
  <c r="LC77"/>
  <c r="LB36" i="78"/>
  <c r="LC36"/>
  <c r="LB34"/>
  <c r="LC34"/>
  <c r="LB30"/>
  <c r="LC30"/>
  <c r="LB33"/>
  <c r="LC33"/>
  <c r="LB31"/>
  <c r="LC31"/>
  <c r="LB35"/>
  <c r="LC35"/>
  <c r="LB32"/>
  <c r="LC32"/>
  <c r="LB45" i="77"/>
  <c r="LC45"/>
  <c r="LB43"/>
  <c r="LC43"/>
  <c r="LC46"/>
  <c r="LB46"/>
  <c r="LC56"/>
  <c r="LB56"/>
  <c r="LB63"/>
  <c r="LC63"/>
  <c r="LB66"/>
  <c r="LC66"/>
  <c r="LB41"/>
  <c r="LC41"/>
  <c r="LC42"/>
  <c r="LB42"/>
  <c r="LB51"/>
  <c r="LC51"/>
  <c r="LB59"/>
  <c r="LC59"/>
  <c r="LB62"/>
  <c r="LC62"/>
  <c r="LB60"/>
  <c r="LC60"/>
  <c r="LB61"/>
  <c r="LC61"/>
  <c r="LB65"/>
  <c r="LC65"/>
  <c r="LB40"/>
  <c r="LC40"/>
  <c r="LB39"/>
  <c r="LC39"/>
  <c r="LB55"/>
  <c r="LC55"/>
  <c r="LC38"/>
  <c r="LB38"/>
  <c r="LB58"/>
  <c r="LC58"/>
  <c r="LB53"/>
  <c r="LC53"/>
  <c r="LC64"/>
  <c r="LB64"/>
  <c r="LB44"/>
  <c r="LC44"/>
  <c r="LB49"/>
  <c r="LC49"/>
  <c r="LB47"/>
  <c r="LC47"/>
  <c r="LB37"/>
  <c r="LC37"/>
  <c r="LB7" i="78"/>
  <c r="LC7"/>
  <c r="LB26"/>
  <c r="LC26"/>
  <c r="LB19"/>
  <c r="LC19"/>
  <c r="LC21"/>
  <c r="LB21"/>
  <c r="LB10"/>
  <c r="LC10"/>
  <c r="LB28"/>
  <c r="LC28"/>
  <c r="LB29"/>
  <c r="LC29"/>
  <c r="LB8"/>
  <c r="LC8"/>
  <c r="LB22"/>
  <c r="LC22"/>
  <c r="LB27"/>
  <c r="LC27"/>
  <c r="LB18"/>
  <c r="LC18"/>
  <c r="LB24"/>
  <c r="LC24"/>
  <c r="LC12"/>
  <c r="LB12"/>
  <c r="LB17"/>
  <c r="LC17"/>
  <c r="LB23"/>
  <c r="LC23"/>
  <c r="LB25"/>
  <c r="LC25"/>
  <c r="LB34" i="77"/>
  <c r="LC34"/>
  <c r="LC36"/>
  <c r="LB36"/>
  <c r="LB33"/>
  <c r="LC33"/>
  <c r="LC35"/>
  <c r="LB35"/>
  <c r="LB31"/>
  <c r="LC31"/>
  <c r="LB27"/>
  <c r="LC27"/>
  <c r="LB32"/>
  <c r="LC32"/>
  <c r="LB26"/>
  <c r="LC26"/>
  <c r="LB30"/>
  <c r="LC30"/>
  <c r="LB29"/>
  <c r="LC29"/>
  <c r="LB28"/>
  <c r="LC28"/>
  <c r="LB4"/>
  <c r="LC4"/>
  <c r="LB23"/>
  <c r="LC23"/>
  <c r="LB3"/>
  <c r="LC3"/>
  <c r="LB11"/>
  <c r="LC11"/>
  <c r="LB8"/>
  <c r="LC8"/>
  <c r="LB6"/>
  <c r="LC6"/>
  <c r="LB9"/>
  <c r="LC9"/>
  <c r="LB20"/>
  <c r="LC20"/>
  <c r="LB17"/>
  <c r="LC17"/>
  <c r="LB16"/>
  <c r="LC16"/>
  <c r="LB15"/>
  <c r="LC15"/>
  <c r="LB10"/>
  <c r="LC10"/>
  <c r="LB5"/>
  <c r="LC5"/>
  <c r="NT20" i="78" l="1"/>
  <c r="NU20"/>
  <c r="LB2" i="77"/>
  <c r="PB2"/>
  <c r="LC2"/>
  <c r="PA2"/>
  <c r="PA89"/>
  <c r="PB89"/>
  <c r="PB90"/>
  <c r="PA90"/>
  <c r="PB76"/>
  <c r="PA76"/>
  <c r="PB57"/>
  <c r="PA57"/>
  <c r="PB21"/>
  <c r="PA21"/>
  <c r="PB52"/>
  <c r="PA52"/>
  <c r="PA7"/>
  <c r="PB7"/>
  <c r="PA54"/>
  <c r="PB54"/>
  <c r="PB84"/>
  <c r="PA84"/>
  <c r="PB18"/>
  <c r="PA18"/>
  <c r="PA48"/>
  <c r="PB48"/>
  <c r="PB81"/>
  <c r="PA81"/>
  <c r="PB91"/>
  <c r="PA91"/>
  <c r="OR2" l="1"/>
  <c r="OS2"/>
  <c r="QL2" l="1"/>
  <c r="QM2"/>
</calcChain>
</file>

<file path=xl/sharedStrings.xml><?xml version="1.0" encoding="utf-8"?>
<sst xmlns="http://schemas.openxmlformats.org/spreadsheetml/2006/main" count="4008" uniqueCount="1076">
  <si>
    <t>TT</t>
  </si>
  <si>
    <t>Mã SV</t>
  </si>
  <si>
    <t>Lớp</t>
  </si>
  <si>
    <t>Họ đệm</t>
  </si>
  <si>
    <t>Tên</t>
  </si>
  <si>
    <t>Ghi chú</t>
  </si>
  <si>
    <t>Ngày sinh</t>
  </si>
  <si>
    <t>Nơi sinh</t>
  </si>
  <si>
    <t>Giới</t>
  </si>
  <si>
    <t>GDTC</t>
  </si>
  <si>
    <t>GDQP</t>
  </si>
  <si>
    <t>THI VẼ XD1-L1</t>
  </si>
  <si>
    <t>THI VẼ XD1-L2</t>
  </si>
  <si>
    <t>TB VẼ XD1-L1</t>
  </si>
  <si>
    <t>VẼ XD1 (3TC)</t>
  </si>
  <si>
    <t>THI NN1-L1</t>
  </si>
  <si>
    <t>THI NN1-L2</t>
  </si>
  <si>
    <t>TB NN1-L1</t>
  </si>
  <si>
    <t>Nam</t>
  </si>
  <si>
    <t>Nguyễn Văn</t>
  </si>
  <si>
    <t>THI PLĐC-L2</t>
  </si>
  <si>
    <t>TB PLĐC-L1</t>
  </si>
  <si>
    <t>THI CTKT-L2</t>
  </si>
  <si>
    <t>TB CTKT-L1</t>
  </si>
  <si>
    <t>ĐIỂM TB KIỂM TRA</t>
  </si>
  <si>
    <t>NGOẠI NGỮ 1 (Điểm chữ)</t>
  </si>
  <si>
    <t>NGOẠI NGỮ 1 (Điểm 4)</t>
  </si>
  <si>
    <t>NGOẠI NGỮ 1(3TC)</t>
  </si>
  <si>
    <t>NGOẠI NGỮ 1 (3TC)</t>
  </si>
  <si>
    <t>VẼ XD1 (Điểm chữ)</t>
  </si>
  <si>
    <t>VẼ XD1 (Điểm 4)</t>
  </si>
  <si>
    <t>TIN STVB (Điểm 4)</t>
  </si>
  <si>
    <t>GDTC (Điểm chữ)</t>
  </si>
  <si>
    <t>GDTC -11</t>
  </si>
  <si>
    <t>GDTC (Điểm 4)</t>
  </si>
  <si>
    <t>VẼ XD1 -11</t>
  </si>
  <si>
    <t>NGOẠI NGỮ 1 -11</t>
  </si>
  <si>
    <t>GDTC (2TC)</t>
  </si>
  <si>
    <t>GDQP (Điểm chữ)</t>
  </si>
  <si>
    <t>GDQP (Điểm 4)</t>
  </si>
  <si>
    <t>GDQP -11</t>
  </si>
  <si>
    <t>GDQP(3TC)</t>
  </si>
  <si>
    <t>THI PLĐC-L1</t>
  </si>
  <si>
    <t>PHÁP LUẬT ĐC (2TC)</t>
  </si>
  <si>
    <t>PLĐC (Điểm chữ)</t>
  </si>
  <si>
    <t>PLĐC (Điểm 4)</t>
  </si>
  <si>
    <t>PLĐC -11</t>
  </si>
  <si>
    <t>PLĐC (2TC)</t>
  </si>
  <si>
    <t>THI CTKT-L1</t>
  </si>
  <si>
    <t>CẤU TẠO KT (3TC)</t>
  </si>
  <si>
    <t>CTKT (Điểm chữ)</t>
  </si>
  <si>
    <t>CTKT (Điểm 4)</t>
  </si>
  <si>
    <t>CTKT -11</t>
  </si>
  <si>
    <t>CTKT (3TC)</t>
  </si>
  <si>
    <t>THI VLXD-L1</t>
  </si>
  <si>
    <t>THI VLXD-L2</t>
  </si>
  <si>
    <t>TB VLXD-L1</t>
  </si>
  <si>
    <t>VLXD (Điểm chữ)</t>
  </si>
  <si>
    <t>VLXD (Điểm 4)</t>
  </si>
  <si>
    <t>VLXD -11</t>
  </si>
  <si>
    <t>Anh</t>
  </si>
  <si>
    <t>Nguyễn Ngọc</t>
  </si>
  <si>
    <t>Hà</t>
  </si>
  <si>
    <t>Hùng</t>
  </si>
  <si>
    <t>Huy</t>
  </si>
  <si>
    <t>Sơn</t>
  </si>
  <si>
    <t>Trần Tuấn</t>
  </si>
  <si>
    <t>Vũ</t>
  </si>
  <si>
    <t>Ánh</t>
  </si>
  <si>
    <t>Hoàng</t>
  </si>
  <si>
    <t>Phạm Văn</t>
  </si>
  <si>
    <t>Quân</t>
  </si>
  <si>
    <t>Thái Thụy - Thái Bình</t>
  </si>
  <si>
    <t>Hải Hậu - Nam Định</t>
  </si>
  <si>
    <t>Ba Vì - Hà Nội</t>
  </si>
  <si>
    <t>Tiền Hải - Thái Bình</t>
  </si>
  <si>
    <t>Yên Định - Thanh Hóa</t>
  </si>
  <si>
    <t>Thuận Thành - Bắc Ninh</t>
  </si>
  <si>
    <t>THI TRẮC ĐỊA-L1</t>
  </si>
  <si>
    <t>THI TRẮC ĐỊA-L2</t>
  </si>
  <si>
    <t>TB TRẮC ĐỊA-L1</t>
  </si>
  <si>
    <t>TRẮC ĐỊA (3TC)</t>
  </si>
  <si>
    <t>TRẮC ĐỊA (Điểm chữ)</t>
  </si>
  <si>
    <t>TRẮC ĐỊA (Điểm 4)</t>
  </si>
  <si>
    <t>TRẮC ĐỊA-11</t>
  </si>
  <si>
    <t>THI TIN AUTOCAD-L1</t>
  </si>
  <si>
    <t>THI TIN AUTOCAD-L2</t>
  </si>
  <si>
    <t>TB TIN AUTOCAD-L1</t>
  </si>
  <si>
    <t>TIN AUTOCAD (2TC)</t>
  </si>
  <si>
    <t>TIN AUTOCAD (Điểm chữ)</t>
  </si>
  <si>
    <t>TIN AUTOCAD (Điểm 4)</t>
  </si>
  <si>
    <t>TIN AUTOCAD -11</t>
  </si>
  <si>
    <t>KC THÉP (Điểm chữ)</t>
  </si>
  <si>
    <t>KC THÉP (Điểm 4)</t>
  </si>
  <si>
    <t>KC THÉP -11</t>
  </si>
  <si>
    <t>KC THÉP (2TC)</t>
  </si>
  <si>
    <t>CX20.1</t>
  </si>
  <si>
    <t>Danh</t>
  </si>
  <si>
    <t>Phương</t>
  </si>
  <si>
    <t>Lưu Đình Hoàng</t>
  </si>
  <si>
    <t>Võ Viết</t>
  </si>
  <si>
    <t>Lê Mạnh</t>
  </si>
  <si>
    <t>Tú</t>
  </si>
  <si>
    <t>05/01/1999</t>
  </si>
  <si>
    <t>12/12/1999</t>
  </si>
  <si>
    <t>05/12/1998</t>
  </si>
  <si>
    <t>CKX18</t>
  </si>
  <si>
    <t>CK8</t>
  </si>
  <si>
    <t>CX18.3 xuống BL GDQP, GDTC</t>
  </si>
  <si>
    <t>VLXD (2TC)</t>
  </si>
  <si>
    <t>Đỗ Ngọc</t>
  </si>
  <si>
    <t>Hiếu</t>
  </si>
  <si>
    <t>25/03/1999</t>
  </si>
  <si>
    <t>Thạch Thất - Hà Nội</t>
  </si>
  <si>
    <t>Hạnh</t>
  </si>
  <si>
    <t>20/04/1991</t>
  </si>
  <si>
    <t>THI CHÍNH TRỊ-L1</t>
  </si>
  <si>
    <t>THI CHÍNH TRỊ-L2</t>
  </si>
  <si>
    <t>TB CHÍNH TRỊ-L1</t>
  </si>
  <si>
    <t>CHÍNH TRỊ (Điểm chữ)</t>
  </si>
  <si>
    <t>CHÍNH TRỊ (Điểm 4)</t>
  </si>
  <si>
    <t>CHÍNH TRỊ -11</t>
  </si>
  <si>
    <t>Đinh Văn</t>
  </si>
  <si>
    <t>Ứng Hòa - Hà Nội</t>
  </si>
  <si>
    <t>12/09/1989</t>
  </si>
  <si>
    <t>CHÍNH TRỊ (4TC)</t>
  </si>
  <si>
    <t>THI TIN HỌC-L1</t>
  </si>
  <si>
    <t>THI TIN HỌC-L2</t>
  </si>
  <si>
    <t>TB TIN HỌC-L1</t>
  </si>
  <si>
    <t>TIN HỌC (3TC)</t>
  </si>
  <si>
    <t>TIN HỌC (Điểm chữ)</t>
  </si>
  <si>
    <t>TIN HỌC -11</t>
  </si>
  <si>
    <t>TIN HỌC(3TC)</t>
  </si>
  <si>
    <t>11CX200107</t>
  </si>
  <si>
    <t>11CX200108</t>
  </si>
  <si>
    <t>11CX200109</t>
  </si>
  <si>
    <t>11CX200113</t>
  </si>
  <si>
    <t>11CX200114</t>
  </si>
  <si>
    <t>11CX200116</t>
  </si>
  <si>
    <t>11CX200117</t>
  </si>
  <si>
    <t>Nguyễn Quang</t>
  </si>
  <si>
    <t>Đỗ Hoàng</t>
  </si>
  <si>
    <t>11CX200119</t>
  </si>
  <si>
    <t>Nguyễn Tuấn</t>
  </si>
  <si>
    <t>11CX200120</t>
  </si>
  <si>
    <t>Lưu Bá</t>
  </si>
  <si>
    <t>Đạt</t>
  </si>
  <si>
    <t>11CX200121</t>
  </si>
  <si>
    <t>Nguyễn Doãn</t>
  </si>
  <si>
    <t>Đức</t>
  </si>
  <si>
    <t>11CX200122</t>
  </si>
  <si>
    <t>Phùng Văn</t>
  </si>
  <si>
    <t>11CX200124</t>
  </si>
  <si>
    <t>Chu Văn</t>
  </si>
  <si>
    <t>11CX200125</t>
  </si>
  <si>
    <t xml:space="preserve">Phạm Quang </t>
  </si>
  <si>
    <t>Hiệp</t>
  </si>
  <si>
    <t>11CX200127</t>
  </si>
  <si>
    <t>Đinh Quang</t>
  </si>
  <si>
    <t>11CX200128</t>
  </si>
  <si>
    <t>Phạm Xuân</t>
  </si>
  <si>
    <t>11CX200130</t>
  </si>
  <si>
    <t>Đỗ Quang</t>
  </si>
  <si>
    <t>11CX200132</t>
  </si>
  <si>
    <t>Nguyễn Trung</t>
  </si>
  <si>
    <t>Kiên</t>
  </si>
  <si>
    <t>11CX200133</t>
  </si>
  <si>
    <t>Nguyễn Tiến</t>
  </si>
  <si>
    <t>Mạnh</t>
  </si>
  <si>
    <t>Minh</t>
  </si>
  <si>
    <t>11CX200135</t>
  </si>
  <si>
    <t>Phong</t>
  </si>
  <si>
    <t>11CX200136</t>
  </si>
  <si>
    <t>Đỗ Văn</t>
  </si>
  <si>
    <t>Phúc</t>
  </si>
  <si>
    <t>11CX200137</t>
  </si>
  <si>
    <t>Trần Văn</t>
  </si>
  <si>
    <t>11CX200138</t>
  </si>
  <si>
    <t>11CX200139</t>
  </si>
  <si>
    <t>Vũ Việt</t>
  </si>
  <si>
    <t>Tây</t>
  </si>
  <si>
    <t>11CX200140</t>
  </si>
  <si>
    <t>Thắng</t>
  </si>
  <si>
    <t>Trường</t>
  </si>
  <si>
    <t>11CX200142</t>
  </si>
  <si>
    <t>Đinh Như</t>
  </si>
  <si>
    <t>Quynh</t>
  </si>
  <si>
    <t>CX20.2</t>
  </si>
  <si>
    <t>11CX200201</t>
  </si>
  <si>
    <t>Nguyễn Thành</t>
  </si>
  <si>
    <t>An</t>
  </si>
  <si>
    <t>11CX200203</t>
  </si>
  <si>
    <t>Nguyễn Mỹ</t>
  </si>
  <si>
    <t>Âu</t>
  </si>
  <si>
    <t>11CX200204</t>
  </si>
  <si>
    <t>11CX200206</t>
  </si>
  <si>
    <t>Nguyễn Huy</t>
  </si>
  <si>
    <t>11CX200207</t>
  </si>
  <si>
    <t>Trương Huỳnh</t>
  </si>
  <si>
    <t>11CX200208</t>
  </si>
  <si>
    <t>Trần Thị Mỹ</t>
  </si>
  <si>
    <t>Hảo</t>
  </si>
  <si>
    <t>11CX200210</t>
  </si>
  <si>
    <t>Đinh Thế</t>
  </si>
  <si>
    <t>11CX200211</t>
  </si>
  <si>
    <t>Lò Văn</t>
  </si>
  <si>
    <t>11CX200212</t>
  </si>
  <si>
    <t>Hưng</t>
  </si>
  <si>
    <t>11CX200213</t>
  </si>
  <si>
    <t>Nguyễn Duy</t>
  </si>
  <si>
    <t>11CX200214</t>
  </si>
  <si>
    <t>11CX200215</t>
  </si>
  <si>
    <t>Kha</t>
  </si>
  <si>
    <t>11CX200216</t>
  </si>
  <si>
    <t>Vũ Văn</t>
  </si>
  <si>
    <t>Khang</t>
  </si>
  <si>
    <t>11CX200217</t>
  </si>
  <si>
    <t>Vũ Đỗ</t>
  </si>
  <si>
    <t>11CX200218</t>
  </si>
  <si>
    <t>Linh</t>
  </si>
  <si>
    <t>11CX200219</t>
  </si>
  <si>
    <t>Luân</t>
  </si>
  <si>
    <t>11CX200220</t>
  </si>
  <si>
    <t>Trần Đức</t>
  </si>
  <si>
    <t>11CX200221</t>
  </si>
  <si>
    <t>Phạm Công</t>
  </si>
  <si>
    <t>11CX200224</t>
  </si>
  <si>
    <t>Tô Đức</t>
  </si>
  <si>
    <t>11CX200225</t>
  </si>
  <si>
    <t>11CX200226</t>
  </si>
  <si>
    <t>Trần Hồng</t>
  </si>
  <si>
    <t>11CX200227</t>
  </si>
  <si>
    <t>Nguyễn Minh</t>
  </si>
  <si>
    <t>Quang</t>
  </si>
  <si>
    <t>11CX200228</t>
  </si>
  <si>
    <t>Lưu Đình</t>
  </si>
  <si>
    <t>11CX200229</t>
  </si>
  <si>
    <t xml:space="preserve">Hoàng Tuấn </t>
  </si>
  <si>
    <t>Thành</t>
  </si>
  <si>
    <t>11CX200230</t>
  </si>
  <si>
    <t>Thiêm</t>
  </si>
  <si>
    <t>11CX200231</t>
  </si>
  <si>
    <t>Trịnh Vinh</t>
  </si>
  <si>
    <t>Thông</t>
  </si>
  <si>
    <t>11CX200232</t>
  </si>
  <si>
    <t>Đặng Khánh</t>
  </si>
  <si>
    <t>Thụy</t>
  </si>
  <si>
    <t>11CX200233</t>
  </si>
  <si>
    <t>Phan Đức</t>
  </si>
  <si>
    <t>Tôn</t>
  </si>
  <si>
    <t>11CX200234</t>
  </si>
  <si>
    <t>Kiều Đức</t>
  </si>
  <si>
    <t>Trung</t>
  </si>
  <si>
    <t>11CX200235</t>
  </si>
  <si>
    <t>11CX200236</t>
  </si>
  <si>
    <t>Trịnh Thành</t>
  </si>
  <si>
    <t>11CX200237</t>
  </si>
  <si>
    <t>Nguyễn Công</t>
  </si>
  <si>
    <t>Tư</t>
  </si>
  <si>
    <t>11CX200238</t>
  </si>
  <si>
    <t>Tuân</t>
  </si>
  <si>
    <t>11CX200239</t>
  </si>
  <si>
    <t>Phùng Anh</t>
  </si>
  <si>
    <t>Tuấn</t>
  </si>
  <si>
    <t>11CX200240</t>
  </si>
  <si>
    <t>Hoàng Minh</t>
  </si>
  <si>
    <t>Việt</t>
  </si>
  <si>
    <t>11CX200241</t>
  </si>
  <si>
    <t>Trần Thế</t>
  </si>
  <si>
    <t>11CX200242</t>
  </si>
  <si>
    <t xml:space="preserve">Cao Tiến </t>
  </si>
  <si>
    <t>CX20.3</t>
  </si>
  <si>
    <t>11CX200301</t>
  </si>
  <si>
    <t>11CX200303</t>
  </si>
  <si>
    <t>Công</t>
  </si>
  <si>
    <t>11CX200304</t>
  </si>
  <si>
    <t>Phạm Ngọc</t>
  </si>
  <si>
    <t>Cương</t>
  </si>
  <si>
    <t>11CX200305</t>
  </si>
  <si>
    <t>Hoàng Văn</t>
  </si>
  <si>
    <t>11CX200306</t>
  </si>
  <si>
    <t>Vũ Quốc</t>
  </si>
  <si>
    <t>Dũng</t>
  </si>
  <si>
    <t>11CX200307</t>
  </si>
  <si>
    <t xml:space="preserve">Nguyễn Văn </t>
  </si>
  <si>
    <t>Đảng</t>
  </si>
  <si>
    <t>11CX200308</t>
  </si>
  <si>
    <t>Trương Tấn</t>
  </si>
  <si>
    <t>11CX200309</t>
  </si>
  <si>
    <t>Trần Trung</t>
  </si>
  <si>
    <t>11CX200310</t>
  </si>
  <si>
    <t>11CX200311</t>
  </si>
  <si>
    <t>11CX200312</t>
  </si>
  <si>
    <t>11CX200313</t>
  </si>
  <si>
    <t>Lê Anh</t>
  </si>
  <si>
    <t>Trần Quang</t>
  </si>
  <si>
    <t>11CX200316</t>
  </si>
  <si>
    <t>Bạch Công</t>
  </si>
  <si>
    <t>11CX200318</t>
  </si>
  <si>
    <t>Phan Duy</t>
  </si>
  <si>
    <t>Nghĩa</t>
  </si>
  <si>
    <t>11CX200319</t>
  </si>
  <si>
    <t>Hà Văn</t>
  </si>
  <si>
    <t>Nghìn</t>
  </si>
  <si>
    <t>11CX200320</t>
  </si>
  <si>
    <t>Cấn Công</t>
  </si>
  <si>
    <t>Nguyên</t>
  </si>
  <si>
    <t>11CX200322</t>
  </si>
  <si>
    <t>Phòng</t>
  </si>
  <si>
    <t>11CX200323</t>
  </si>
  <si>
    <t>11CX200324</t>
  </si>
  <si>
    <t>Đào Duy</t>
  </si>
  <si>
    <t>11CX200325</t>
  </si>
  <si>
    <t>Ngô Văn</t>
  </si>
  <si>
    <t>11CX200326</t>
  </si>
  <si>
    <t>11CX200327</t>
  </si>
  <si>
    <t>Phạm Tùng</t>
  </si>
  <si>
    <t>11CX200328</t>
  </si>
  <si>
    <t>Tạ Đức</t>
  </si>
  <si>
    <t>Tài</t>
  </si>
  <si>
    <t>11CX200329</t>
  </si>
  <si>
    <t>Nguyễn Đức</t>
  </si>
  <si>
    <t>11CX200330</t>
  </si>
  <si>
    <t>Nguyễn Viết</t>
  </si>
  <si>
    <t>Thọ</t>
  </si>
  <si>
    <t>11CX200331</t>
  </si>
  <si>
    <t>Vũ Hải</t>
  </si>
  <si>
    <t>Thoại</t>
  </si>
  <si>
    <t>11CX200332</t>
  </si>
  <si>
    <t>Nguyễn Bá</t>
  </si>
  <si>
    <t>Toản</t>
  </si>
  <si>
    <t>11CX200333</t>
  </si>
  <si>
    <t>Nguyễn Thị</t>
  </si>
  <si>
    <t>Trang</t>
  </si>
  <si>
    <t>11CX200334</t>
  </si>
  <si>
    <t>Bùi Đình Long</t>
  </si>
  <si>
    <t>11CX200335</t>
  </si>
  <si>
    <t>Trương Trang</t>
  </si>
  <si>
    <t>Vương</t>
  </si>
  <si>
    <t>11CX200336</t>
  </si>
  <si>
    <t>11CX200337</t>
  </si>
  <si>
    <t>Hưởng</t>
  </si>
  <si>
    <t>11CX200338</t>
  </si>
  <si>
    <t>Thao</t>
  </si>
  <si>
    <t>11CX200339</t>
  </si>
  <si>
    <t>Đỗ Viết</t>
  </si>
  <si>
    <t>Đô</t>
  </si>
  <si>
    <t>11CX200340</t>
  </si>
  <si>
    <t>Trịnh Đình</t>
  </si>
  <si>
    <t>11CX200341</t>
  </si>
  <si>
    <t>Phùng Tuấn</t>
  </si>
  <si>
    <t>CX20.4</t>
  </si>
  <si>
    <t>11CX200401</t>
  </si>
  <si>
    <t>Lê Duy</t>
  </si>
  <si>
    <t>11CX200402</t>
  </si>
  <si>
    <t>Trịnh Xuân</t>
  </si>
  <si>
    <t>Long</t>
  </si>
  <si>
    <t>11CX200406</t>
  </si>
  <si>
    <t>11CX200409</t>
  </si>
  <si>
    <t>Cảnh</t>
  </si>
  <si>
    <t>11CX200410</t>
  </si>
  <si>
    <t>Lương Xuân</t>
  </si>
  <si>
    <t>11CX200411</t>
  </si>
  <si>
    <t>Cao Việt</t>
  </si>
  <si>
    <t>11CX200412</t>
  </si>
  <si>
    <t>11CX200413</t>
  </si>
  <si>
    <t>11CX200414</t>
  </si>
  <si>
    <t>Hòa</t>
  </si>
  <si>
    <t>11CX200415</t>
  </si>
  <si>
    <t>Vũ Minh</t>
  </si>
  <si>
    <t>11CX200417</t>
  </si>
  <si>
    <t>Viên</t>
  </si>
  <si>
    <t>11CX200418</t>
  </si>
  <si>
    <t xml:space="preserve">Vũ Đình </t>
  </si>
  <si>
    <t>Thái</t>
  </si>
  <si>
    <t>11CX200419</t>
  </si>
  <si>
    <t>Bùi Công</t>
  </si>
  <si>
    <t>11CX200421</t>
  </si>
  <si>
    <t>Trịnh Thị</t>
  </si>
  <si>
    <t>Vân</t>
  </si>
  <si>
    <t>11CX200422</t>
  </si>
  <si>
    <t>Hà Thị Kiều</t>
  </si>
  <si>
    <t>11CX200423</t>
  </si>
  <si>
    <t>11CX200425</t>
  </si>
  <si>
    <t xml:space="preserve">Đỗ Công </t>
  </si>
  <si>
    <t>Tuyền</t>
  </si>
  <si>
    <t>11CX200426</t>
  </si>
  <si>
    <t>Bùi Thanh</t>
  </si>
  <si>
    <t>11CX200427</t>
  </si>
  <si>
    <t>Vũ Xuân</t>
  </si>
  <si>
    <t>11CX200429</t>
  </si>
  <si>
    <t xml:space="preserve">Lê Văn </t>
  </si>
  <si>
    <t>11CX200430</t>
  </si>
  <si>
    <t xml:space="preserve">Lê Xuân </t>
  </si>
  <si>
    <t>11CX200431</t>
  </si>
  <si>
    <t>Hữu</t>
  </si>
  <si>
    <t>11CX200434</t>
  </si>
  <si>
    <t>11CX200435</t>
  </si>
  <si>
    <t>Lường Đức</t>
  </si>
  <si>
    <t>Cường</t>
  </si>
  <si>
    <t>11CX200437</t>
  </si>
  <si>
    <t>11CX200438</t>
  </si>
  <si>
    <t>Hạ Việt</t>
  </si>
  <si>
    <t>11CX200443</t>
  </si>
  <si>
    <t>Nguyễn Thanh</t>
  </si>
  <si>
    <t>11CX200445</t>
  </si>
  <si>
    <t>Hậu</t>
  </si>
  <si>
    <t>11CX200448</t>
  </si>
  <si>
    <t>Lê Văn</t>
  </si>
  <si>
    <t>11CX200450</t>
  </si>
  <si>
    <t>Tân</t>
  </si>
  <si>
    <t>11CX200453</t>
  </si>
  <si>
    <t>11CX200454</t>
  </si>
  <si>
    <t>11CX200455</t>
  </si>
  <si>
    <t>Lý Minh</t>
  </si>
  <si>
    <t>Nghiệp</t>
  </si>
  <si>
    <t>Tùng</t>
  </si>
  <si>
    <t>24/01/2001</t>
  </si>
  <si>
    <t>28/03/2001</t>
  </si>
  <si>
    <t>04/06/2001</t>
  </si>
  <si>
    <t>01/12/2001</t>
  </si>
  <si>
    <t>13/07/2001</t>
  </si>
  <si>
    <t>26/03/2001</t>
  </si>
  <si>
    <t>21/04/2001</t>
  </si>
  <si>
    <t>20/12/2001</t>
  </si>
  <si>
    <t>15/05/2001</t>
  </si>
  <si>
    <t>29/03/2001</t>
  </si>
  <si>
    <t>01/01/2001</t>
  </si>
  <si>
    <t>07/10/2001</t>
  </si>
  <si>
    <t>02/08/2001</t>
  </si>
  <si>
    <t>21/02/2001</t>
  </si>
  <si>
    <t>23/06/2000</t>
  </si>
  <si>
    <t>08/05/2001</t>
  </si>
  <si>
    <t>23/11/2001</t>
  </si>
  <si>
    <t>09/09/1995</t>
  </si>
  <si>
    <t>10/09/1997</t>
  </si>
  <si>
    <t>Mê Linh - Hà Nội</t>
  </si>
  <si>
    <t xml:space="preserve">Hải Hậu - Nam Định </t>
  </si>
  <si>
    <t>Ba Vì - Hà Nội</t>
  </si>
  <si>
    <t>Thành phố Hòa Bình - Hòa Bình</t>
  </si>
  <si>
    <t xml:space="preserve">Yên Định - Thanh Hóa </t>
  </si>
  <si>
    <t xml:space="preserve">Ứng Hòa - Hà Nội </t>
  </si>
  <si>
    <t xml:space="preserve">Ý Yên - Nam Định </t>
  </si>
  <si>
    <t xml:space="preserve">Nam Đàn - Nghệ An </t>
  </si>
  <si>
    <t>Hưng Hà - Thái Bình</t>
  </si>
  <si>
    <t>Kiến Xương - Thái Bình</t>
  </si>
  <si>
    <t xml:space="preserve">Thọ Xuân - Thanh Hóa </t>
  </si>
  <si>
    <t xml:space="preserve">Kim Động - Hưng Yên </t>
  </si>
  <si>
    <t xml:space="preserve">Tiên Lữ - Hưng Yên </t>
  </si>
  <si>
    <t>Thường Tín - Hà Nội</t>
  </si>
  <si>
    <t>Đông Hưng - Thái Bình</t>
  </si>
  <si>
    <t>Lục Nam - Bắc Giang</t>
  </si>
  <si>
    <t>28/12/2001</t>
  </si>
  <si>
    <t>01/04/1996</t>
  </si>
  <si>
    <t>21/05/2001</t>
  </si>
  <si>
    <t>04/10/1997</t>
  </si>
  <si>
    <t>22/05/2001</t>
  </si>
  <si>
    <t>13/12/2000</t>
  </si>
  <si>
    <t>29/04/1996</t>
  </si>
  <si>
    <t>18/07/2001</t>
  </si>
  <si>
    <t>15/01/1998</t>
  </si>
  <si>
    <t>01/08/2001</t>
  </si>
  <si>
    <t>23/10/2000</t>
  </si>
  <si>
    <t>13/09/2001</t>
  </si>
  <si>
    <t>04/10/2000</t>
  </si>
  <si>
    <t>27/08/2001</t>
  </si>
  <si>
    <t>01/09/2001</t>
  </si>
  <si>
    <t>10/05/2000</t>
  </si>
  <si>
    <t>22/08/1999</t>
  </si>
  <si>
    <t>22/02/2001</t>
  </si>
  <si>
    <t>23/06/1996</t>
  </si>
  <si>
    <t>15/10/1997</t>
  </si>
  <si>
    <t>08/07/2000</t>
  </si>
  <si>
    <t>06/08/2001</t>
  </si>
  <si>
    <t>24/11/2001</t>
  </si>
  <si>
    <t>05/10/1999</t>
  </si>
  <si>
    <t>20/10/2001</t>
  </si>
  <si>
    <t>03/07/2000</t>
  </si>
  <si>
    <t>18/04/2000</t>
  </si>
  <si>
    <t>24/01/2000</t>
  </si>
  <si>
    <t>08/12/2001</t>
  </si>
  <si>
    <t>25/10/1996</t>
  </si>
  <si>
    <t>18/11/2000</t>
  </si>
  <si>
    <t>02/07/2001</t>
  </si>
  <si>
    <t>11/11/1999</t>
  </si>
  <si>
    <t>07/03/1999</t>
  </si>
  <si>
    <t>04/10/2001</t>
  </si>
  <si>
    <t>25/03/1996</t>
  </si>
  <si>
    <t xml:space="preserve">Đô Lương - Nghệ An </t>
  </si>
  <si>
    <t>Kiến Xương - Thái Bình</t>
  </si>
  <si>
    <t xml:space="preserve">Văn Chấn - Yên Bái </t>
  </si>
  <si>
    <t xml:space="preserve">Vũ Thư - Thái Bình </t>
  </si>
  <si>
    <t xml:space="preserve">Phù Yên - Sơn La  </t>
  </si>
  <si>
    <t xml:space="preserve">Thuận Châu - Sơn La </t>
  </si>
  <si>
    <t xml:space="preserve">Triệu Sơn - Thanh Hóa </t>
  </si>
  <si>
    <t xml:space="preserve">Nga Sơn - Thanh Hóa </t>
  </si>
  <si>
    <t xml:space="preserve">Trực Ninh - Nam Định </t>
  </si>
  <si>
    <t xml:space="preserve">Hải Hậu - Nam Định </t>
  </si>
  <si>
    <t xml:space="preserve">Hoa Lư - Ninh Bình </t>
  </si>
  <si>
    <t xml:space="preserve">Yên Bình - Yên Bái </t>
  </si>
  <si>
    <t xml:space="preserve">Biên Hòa - Đồng Nai </t>
  </si>
  <si>
    <t xml:space="preserve">Lạng Giang - Bắc Giang </t>
  </si>
  <si>
    <t xml:space="preserve">Yên Lập - Phú Thọ </t>
  </si>
  <si>
    <t>Nam Trực - Nam Định</t>
  </si>
  <si>
    <t>22/12/2001</t>
  </si>
  <si>
    <t>08/03/2001</t>
  </si>
  <si>
    <t>21/01/2001</t>
  </si>
  <si>
    <t>07/05/2001</t>
  </si>
  <si>
    <t>19/03/1997</t>
  </si>
  <si>
    <t>24/02/2000</t>
  </si>
  <si>
    <t>16/04/2001</t>
  </si>
  <si>
    <t>03/01/2001</t>
  </si>
  <si>
    <t>21/08/2001</t>
  </si>
  <si>
    <t>05/10/2001</t>
  </si>
  <si>
    <t>04/03/2001</t>
  </si>
  <si>
    <t>19/03/2001</t>
  </si>
  <si>
    <t>23/07/2000</t>
  </si>
  <si>
    <t>28/05/2000</t>
  </si>
  <si>
    <t>22/09/1998</t>
  </si>
  <si>
    <t>16/08/2001</t>
  </si>
  <si>
    <t>26/08/2001</t>
  </si>
  <si>
    <t>03/03/2001</t>
  </si>
  <si>
    <t>05/02/2001</t>
  </si>
  <si>
    <t>30/07/2001</t>
  </si>
  <si>
    <t>06/01/2000</t>
  </si>
  <si>
    <t>31/07/2001</t>
  </si>
  <si>
    <t>17/02/2001</t>
  </si>
  <si>
    <t>02/01/2001</t>
  </si>
  <si>
    <t>09/12/2001</t>
  </si>
  <si>
    <t>27/11/2001</t>
  </si>
  <si>
    <t>28/08/2001</t>
  </si>
  <si>
    <t>23/05/2000</t>
  </si>
  <si>
    <t>14/12/2001</t>
  </si>
  <si>
    <t>08/11/2000</t>
  </si>
  <si>
    <t>Yên Bình - Yên Bái</t>
  </si>
  <si>
    <t>Thạch Thành - Thanh Hóa</t>
  </si>
  <si>
    <t>Thọ Xuân - Thanh Hóa</t>
  </si>
  <si>
    <t>09/03/1995</t>
  </si>
  <si>
    <t>15/04/2001</t>
  </si>
  <si>
    <t>01/03/2001</t>
  </si>
  <si>
    <t>26/06/2001</t>
  </si>
  <si>
    <t>15/12/2001</t>
  </si>
  <si>
    <t>09/05/1997</t>
  </si>
  <si>
    <t>09/02/2000</t>
  </si>
  <si>
    <t>29/09/1998</t>
  </si>
  <si>
    <t>09/04/2001</t>
  </si>
  <si>
    <t>25/09/2001</t>
  </si>
  <si>
    <t>22/10/2001</t>
  </si>
  <si>
    <t>13/06/2001</t>
  </si>
  <si>
    <t>06/10/1999</t>
  </si>
  <si>
    <t>22/01/2001</t>
  </si>
  <si>
    <t>20/09/1998</t>
  </si>
  <si>
    <t>23/11/2000</t>
  </si>
  <si>
    <t>06/06/2001</t>
  </si>
  <si>
    <t>01/02/2001</t>
  </si>
  <si>
    <t>03/11/2000</t>
  </si>
  <si>
    <t>22/02/2000</t>
  </si>
  <si>
    <t>23/03/2001</t>
  </si>
  <si>
    <t>18/02/1999</t>
  </si>
  <si>
    <t>24/09/1986</t>
  </si>
  <si>
    <t>11/03/2004</t>
  </si>
  <si>
    <t>21/06/1999</t>
  </si>
  <si>
    <t>18/06/2000</t>
  </si>
  <si>
    <t>14/07/1995</t>
  </si>
  <si>
    <t>24/09/2000</t>
  </si>
  <si>
    <t>24/06/1990</t>
  </si>
  <si>
    <t>Mát-xcơ-va - Liên Bang Nga</t>
  </si>
  <si>
    <t>Hoằng Hóa - Thanh Hóa</t>
  </si>
  <si>
    <t>Kỳ Anh - Hà Tĩnh</t>
  </si>
  <si>
    <t>Kim Sơn - Ninh Bình</t>
  </si>
  <si>
    <t>Phúc Thọ - Hà Nội</t>
  </si>
  <si>
    <t>Phù Yên - Sơn La</t>
  </si>
  <si>
    <t>Thanh Sơn - Phú Thọ</t>
  </si>
  <si>
    <t>Mỹ Đức - Hà Nội</t>
  </si>
  <si>
    <t>Đan Phượng - Hà Nội</t>
  </si>
  <si>
    <t>Hương Sơn - Hà Tĩnh</t>
  </si>
  <si>
    <t>Cẩm Phả - Quảng Ninh</t>
  </si>
  <si>
    <t>Hiệp Hòa - Bắc Giang</t>
  </si>
  <si>
    <t>Thanh Oai - Hà Nội</t>
  </si>
  <si>
    <t>Thạch An - Cao Bằng</t>
  </si>
  <si>
    <t>Tam Đảo - Vĩnh Phúc</t>
  </si>
  <si>
    <t>Triệu Sơn - Thanh Hóa</t>
  </si>
  <si>
    <t>Vụ Bản - Nam Định</t>
  </si>
  <si>
    <t>Hoài Đức - Hà Nội</t>
  </si>
  <si>
    <t>Chương Mỹ - Hà Nội</t>
  </si>
  <si>
    <t>Hải Hậu -Nam Định</t>
  </si>
  <si>
    <t>Duy Tiên - Hà Nam</t>
  </si>
  <si>
    <t>Bình Xuyên - Vĩnh Phúc</t>
  </si>
  <si>
    <t>Quỳnh Phụ - Thái Bình</t>
  </si>
  <si>
    <t>Thiệu Hóa - Thanh Hóa</t>
  </si>
  <si>
    <t>Nga Sơn - Thanh Hóa</t>
  </si>
  <si>
    <t>Xuân Trường - Nam Định</t>
  </si>
  <si>
    <t>Giao Thủy - Nam Định</t>
  </si>
  <si>
    <t>Bình Gia - Lạng Sơn</t>
  </si>
  <si>
    <t>Ý Yên - Nam Định</t>
  </si>
  <si>
    <t>Yên Sơn - Tuyên Quang</t>
  </si>
  <si>
    <t>Phú Xuyên - Hà Nội</t>
  </si>
  <si>
    <t>Mỹ Đức  - Hà Nội</t>
  </si>
  <si>
    <t>TP Ninh Bình - Ninh Bình</t>
  </si>
  <si>
    <t>Quốc Oai - Hà Nội</t>
  </si>
  <si>
    <t>Khoái Châu - Hưng Yên</t>
  </si>
  <si>
    <t>Gia Lộc - Hải Dương</t>
  </si>
  <si>
    <t>Thường Tín - Hà Nội</t>
  </si>
  <si>
    <t>Kim Bảng - Hà Nam</t>
  </si>
  <si>
    <t>TP Lào Cai - Lào Cai</t>
  </si>
  <si>
    <t xml:space="preserve">Gia Viễn - Ninh Bình </t>
  </si>
  <si>
    <t xml:space="preserve">Sông Lô - Vĩnh Phúc </t>
  </si>
  <si>
    <t xml:space="preserve">Phổ Yên - Thái Nguyên </t>
  </si>
  <si>
    <t>TP Điện Biên - Điện Biên</t>
  </si>
  <si>
    <t xml:space="preserve">Giao Thủy - Nam Định </t>
  </si>
  <si>
    <t>Nam Định (Hoàng Mai - Hà Nội)</t>
  </si>
  <si>
    <t xml:space="preserve">Yên Lạc - Vĩnh Phúc </t>
  </si>
  <si>
    <t xml:space="preserve">Nam Sách - Hải Dương </t>
  </si>
  <si>
    <t xml:space="preserve">Đông Anh - Hà Nội </t>
  </si>
  <si>
    <t>Phú Xuyên - Hà Nội</t>
  </si>
  <si>
    <t>Bắc Từ Liêm - Hà Nội</t>
  </si>
  <si>
    <t>TÍN CHỈ KỲ 1</t>
  </si>
  <si>
    <t>TBC HỌC KỲ 1 -11</t>
  </si>
  <si>
    <t>Đã có CC</t>
  </si>
  <si>
    <t>11CX200458</t>
  </si>
  <si>
    <t>11CX200459</t>
  </si>
  <si>
    <t>11CX200460</t>
  </si>
  <si>
    <t>Hà Minh</t>
  </si>
  <si>
    <t>Ngũ Việt</t>
  </si>
  <si>
    <t>Trần Xuân</t>
  </si>
  <si>
    <t>Thanh</t>
  </si>
  <si>
    <t>23/06/1994</t>
  </si>
  <si>
    <t>29/08/1998</t>
  </si>
  <si>
    <t>11/01/2001</t>
  </si>
  <si>
    <t>TP Yên Bái - Yên Bái</t>
  </si>
  <si>
    <t>Cầu Giấy - Hà Nội</t>
  </si>
  <si>
    <t>CX20.5</t>
  </si>
  <si>
    <t>TÍN CHỈ TÍCH LŨY KỲ 1</t>
  </si>
  <si>
    <t>TBC TÍCH LŨY KỲ 1 -11</t>
  </si>
  <si>
    <t xml:space="preserve">XÉT LÊN LỚP
KỲ 1 
(TBC TÍCH LŨY)
</t>
  </si>
  <si>
    <t>STT</t>
  </si>
  <si>
    <t>SS hiện tại</t>
  </si>
  <si>
    <t>Tổng</t>
  </si>
  <si>
    <t>Phòng Đào tạo và CTHSSV</t>
  </si>
  <si>
    <t>Người lập biểu</t>
  </si>
  <si>
    <t>Vũ Thanh Thủy</t>
  </si>
  <si>
    <t>Tạ Thị Thu Hồng</t>
  </si>
  <si>
    <t xml:space="preserve"> Điểm TBC HKI</t>
  </si>
  <si>
    <t>Xét tiến độ 
học tập</t>
  </si>
  <si>
    <t>Cảnh báo KQHT lần 1</t>
  </si>
  <si>
    <t>CKT17</t>
  </si>
  <si>
    <t xml:space="preserve">XÉT LÊN LỚP
03.7.2020 (Họp HĐ)
</t>
  </si>
  <si>
    <t xml:space="preserve">XÉT LÊN LỚP (TBC HỌC KỲ)
03.7.2020
</t>
  </si>
  <si>
    <t>Lên lớp</t>
  </si>
  <si>
    <t>Được 
học tiếp</t>
  </si>
  <si>
    <t>THI CHCT-L1</t>
  </si>
  <si>
    <t>THI CHCT-L2</t>
  </si>
  <si>
    <t>TB CHCT-L1</t>
  </si>
  <si>
    <t>CHCT (Điểm chữ)</t>
  </si>
  <si>
    <t>CHCT (Điểm 4)</t>
  </si>
  <si>
    <t>CHCT -11</t>
  </si>
  <si>
    <t>CHCT (3TC)</t>
  </si>
  <si>
    <t>THI KCBTCT-L1</t>
  </si>
  <si>
    <t>THI KCBTCT-L2</t>
  </si>
  <si>
    <t>TB KCBTCT-L1</t>
  </si>
  <si>
    <t>KCBTCT (3TC)</t>
  </si>
  <si>
    <t>KCBTCT (Điểm chữ)</t>
  </si>
  <si>
    <t>KCBTCT (Điểm 4)</t>
  </si>
  <si>
    <t>KCBTCT -11</t>
  </si>
  <si>
    <t>THI CHĐ NM-L1</t>
  </si>
  <si>
    <t>THI CHĐ NM-L2</t>
  </si>
  <si>
    <t>TB CHĐ NM-L1</t>
  </si>
  <si>
    <t>CHĐ NM (2TC)</t>
  </si>
  <si>
    <t>CHĐ NM (Điểm chữ)</t>
  </si>
  <si>
    <t>CHĐ NM (Điểm 4)</t>
  </si>
  <si>
    <t>CHĐ NM -11</t>
  </si>
  <si>
    <t>CHĐ NM(2TC)</t>
  </si>
  <si>
    <t>THI PLXD-L1</t>
  </si>
  <si>
    <t>THI PLXD-L2</t>
  </si>
  <si>
    <t>TB PLXD-L1</t>
  </si>
  <si>
    <t>PLXD (2TC)</t>
  </si>
  <si>
    <t>PLXD (2TC)11</t>
  </si>
  <si>
    <t>PLXD (Điểm chữ)</t>
  </si>
  <si>
    <t>PLXD - 11</t>
  </si>
  <si>
    <t>THI NGOẠI NGỮ 2-L1</t>
  </si>
  <si>
    <t>THI NGOẠI NGỮ 2-L2</t>
  </si>
  <si>
    <t>TB NGOẠI NGỮ 2-L1</t>
  </si>
  <si>
    <t>NGOẠI NGỮ 2 (2TC)</t>
  </si>
  <si>
    <t>NGOẠI NGỮ 2 (2TC)11</t>
  </si>
  <si>
    <t>NGOẠI NGỮ 2 (Điểm chữ)</t>
  </si>
  <si>
    <t>NGOẠI NGỮ 2 (Điểm 4)</t>
  </si>
  <si>
    <t>NGOẠI NGỮ 2-11</t>
  </si>
  <si>
    <t>KCBTCT (3TC)11</t>
  </si>
  <si>
    <t>CẤU TẠO KT (3TC)11</t>
  </si>
  <si>
    <t>CHCT (3TC)11</t>
  </si>
  <si>
    <t>CHĐ NM (2TC)11</t>
  </si>
  <si>
    <t>TIN AUTOCAD (2TC)11</t>
  </si>
  <si>
    <t>THI KTĐNCT-L1</t>
  </si>
  <si>
    <t>THI KTĐNCT-L2</t>
  </si>
  <si>
    <t>TB KTĐNCT-L1</t>
  </si>
  <si>
    <t>KTĐNCT (3TC)</t>
  </si>
  <si>
    <t>KTĐNCT (3TC)11</t>
  </si>
  <si>
    <t>KTĐNCT (Điểm chữ)</t>
  </si>
  <si>
    <t>KTĐNCT (Điểm 4)</t>
  </si>
  <si>
    <t>KTĐNCT -11</t>
  </si>
  <si>
    <t>TÍN CHỈ KỲ 2</t>
  </si>
  <si>
    <t>TBC HỌC KỲ 2 -11</t>
  </si>
  <si>
    <t>DTXD (Điểm 4)</t>
  </si>
  <si>
    <t>DTXD (Điểm chữ)</t>
  </si>
  <si>
    <t>DTXD (2TC)</t>
  </si>
  <si>
    <t>TB DTXD-L1</t>
  </si>
  <si>
    <t>THI DTXD-L2</t>
  </si>
  <si>
    <t>THI DTXD-L1</t>
  </si>
  <si>
    <t>TÍN CHỈ TÍCH LŨY KỲ 2</t>
  </si>
  <si>
    <t>TÍN CHỈ NĂM 1</t>
  </si>
  <si>
    <t>TÍN CHỈ TÍCH LŨY 2 KỲ</t>
  </si>
  <si>
    <t>TBC TÍCH LŨY 2 KỲ -11</t>
  </si>
  <si>
    <t xml:space="preserve">XÉT LÊN LỚP
NĂM 1
</t>
  </si>
  <si>
    <t xml:space="preserve">XÉT LÊN LỚP (TBC HỌC KỲ)
15.09.20
</t>
  </si>
  <si>
    <t xml:space="preserve">XÉT LÊN LỚP
NĂM 1
15.9.2020
</t>
  </si>
  <si>
    <t>Tổng SV bị Cảnh báo KQHT và không ĐKTC</t>
  </si>
  <si>
    <t>Xếp hạng năm đào tạo</t>
  </si>
  <si>
    <t>Cảnh báo KQHT</t>
  </si>
  <si>
    <t>11CX190427</t>
  </si>
  <si>
    <t>BTHT theo QĐ số 186 ngày 27/6/2020 chuyển từ CX19.4 xuống</t>
  </si>
  <si>
    <t>Chuyển từ lớp CX20.5 sang lớp CX20.2 theo QĐ số 252 ngày 25/8/2020</t>
  </si>
  <si>
    <t>Chuyển từ lớp CX20.2 sang lớp CX20.4 theo QĐ số 245 ngày 14/8/2020</t>
  </si>
  <si>
    <t>CTN1</t>
  </si>
  <si>
    <t>Ghi 
chú</t>
  </si>
  <si>
    <t>TRẮC ĐỊA (3TC)111</t>
  </si>
  <si>
    <t>THI KC THÉP-L1</t>
  </si>
  <si>
    <t>THI KC THÉP-L2</t>
  </si>
  <si>
    <t>TB KC THÉP-L1</t>
  </si>
  <si>
    <t>KC THÉP (2TC)11</t>
  </si>
  <si>
    <t>TB KTTC (P1)-L1</t>
  </si>
  <si>
    <t>THI KTTC (P1)-L1</t>
  </si>
  <si>
    <t>THI KTTC (P1)-L2</t>
  </si>
  <si>
    <t>KTTC-P1 (3TC)</t>
  </si>
  <si>
    <t>KTTC1-P1 (Điểm chữ)</t>
  </si>
  <si>
    <t>KTTC-P1 (3TC)11</t>
  </si>
  <si>
    <t>KTTC1-P1 (Điểm 4)</t>
  </si>
  <si>
    <t>KTTC1 (P1)-11</t>
  </si>
  <si>
    <t>KTTC1-P1 (3TC)</t>
  </si>
  <si>
    <t>KTTC1-P1(3TC)</t>
  </si>
  <si>
    <t>THI KTTC (P2)-L1</t>
  </si>
  <si>
    <t>THI KTTC (P2)-L2</t>
  </si>
  <si>
    <t>TB KTTC (P2)-L1</t>
  </si>
  <si>
    <t>KTTC-P2 (1TC)</t>
  </si>
  <si>
    <t>KTTC1-P2 (Điểm chữ)</t>
  </si>
  <si>
    <t>KTTC-P2 (1TC)11</t>
  </si>
  <si>
    <t>KTTC1-P2 (Điểm 4)</t>
  </si>
  <si>
    <t>KTTC1 (P2)-11</t>
  </si>
  <si>
    <t>KTTC1-P2 (1TC)</t>
  </si>
  <si>
    <t>KTTC1-P2(1TC)</t>
  </si>
  <si>
    <t>THI ATLĐ -L1</t>
  </si>
  <si>
    <t>THI ATLĐ -L2</t>
  </si>
  <si>
    <t>TB ATLĐ -L1</t>
  </si>
  <si>
    <t>AN TOÀN LĐ (2TC)</t>
  </si>
  <si>
    <t>AN TOÀN LĐ (2TC)11</t>
  </si>
  <si>
    <t>ATLĐ (Điểm chữ)</t>
  </si>
  <si>
    <t>ATLĐ (Điểm 4)</t>
  </si>
  <si>
    <t>AN TOÀN LĐ -11</t>
  </si>
  <si>
    <t>ATLĐ(2TC)</t>
  </si>
  <si>
    <t>ATLĐ (2TC)</t>
  </si>
  <si>
    <t>DỰ TOÁN XD -11</t>
  </si>
  <si>
    <t>DỰ TOÁN XD (2TC)</t>
  </si>
  <si>
    <t>DỰ TOÁN XD (2TC)11</t>
  </si>
  <si>
    <t>THI TCTCCTXD -L1</t>
  </si>
  <si>
    <t>THI TCTC CTXD -L2</t>
  </si>
  <si>
    <t>TB TCTC CTXD -L1</t>
  </si>
  <si>
    <t>TCTC CTXD (Điểm chữ)</t>
  </si>
  <si>
    <t>TCTC CTXD (Điểm 4)</t>
  </si>
  <si>
    <t>TCTC CTXD -11</t>
  </si>
  <si>
    <t>TCTC CTXD (2TC)</t>
  </si>
  <si>
    <t>TCTC CTXD (2TC)11</t>
  </si>
  <si>
    <t>TCTC CTXD(2TC)</t>
  </si>
  <si>
    <t>THI ĐỌC BẢN VẼ XD -L1</t>
  </si>
  <si>
    <t>THI TT,QTCTXD -L1</t>
  </si>
  <si>
    <t>THI TT,QTCTXD -L2</t>
  </si>
  <si>
    <t>TB TT,QTCTXD -L1</t>
  </si>
  <si>
    <t>TT,QTCTXD (2TC)</t>
  </si>
  <si>
    <t>TT,QTCTXD (2TC)11</t>
  </si>
  <si>
    <t>TT,QTCTXD (Điểm chữ)</t>
  </si>
  <si>
    <t>TT,QTCTXD (Điểm 4)</t>
  </si>
  <si>
    <t>TT,QTCTXD -11</t>
  </si>
  <si>
    <t>TT,QTCTXD(2TC)</t>
  </si>
  <si>
    <t>THI ĐATCTCCTXD -L1</t>
  </si>
  <si>
    <t>THI ĐATCTC CTXD -L2</t>
  </si>
  <si>
    <t>TB ĐA TCTC CTXD -L1</t>
  </si>
  <si>
    <t>ĐA TCTC CTXD (1TC)</t>
  </si>
  <si>
    <t>ĐA TCTC CTXD (1TC)11</t>
  </si>
  <si>
    <t>ĐA TCTCCTXD (Điểm chữ)</t>
  </si>
  <si>
    <t>ĐA TCTC CTXD (Điểm 4)</t>
  </si>
  <si>
    <t>ĐA TCTC CTXD -11</t>
  </si>
  <si>
    <t>THI ĐỌC BVXD -L2</t>
  </si>
  <si>
    <t>TB ĐỌC BVXD -L1</t>
  </si>
  <si>
    <t>ĐỌC BVXD (1TC)</t>
  </si>
  <si>
    <t>ĐỌC BVXD (1TC)11</t>
  </si>
  <si>
    <t>ĐỌC BVXD (Điểm chữ)</t>
  </si>
  <si>
    <t>ĐỌC BVXD (Điểm 4)</t>
  </si>
  <si>
    <t>ĐỌC BVXD -11</t>
  </si>
  <si>
    <t>ĐỌC BVXD(1TC)</t>
  </si>
  <si>
    <t>ĐA TCTC CTXD(1TC)</t>
  </si>
  <si>
    <t>11CX180232</t>
  </si>
  <si>
    <t>Trần Hưng</t>
  </si>
  <si>
    <t>CX21.1</t>
  </si>
  <si>
    <t>11CX210102</t>
  </si>
  <si>
    <t>11CX190627</t>
  </si>
  <si>
    <t>11CX190342</t>
  </si>
  <si>
    <t>Dương Hoàng</t>
  </si>
  <si>
    <t>Bùi Xuân</t>
  </si>
  <si>
    <t>11CX190224</t>
  </si>
  <si>
    <t>11CX190232</t>
  </si>
  <si>
    <t>Mãi</t>
  </si>
  <si>
    <t>27/07/1999</t>
  </si>
  <si>
    <t>Tứ Kỳ - Hải Dương</t>
  </si>
  <si>
    <t>TÍN CHỈ KỲ 3</t>
  </si>
  <si>
    <t>TBC HỌC KỲ 3 (Thang 4)</t>
  </si>
  <si>
    <t>TBC HỌC KỲ 3 (Thang 10)</t>
  </si>
  <si>
    <t>TBC HỌC KỲ 3 -11</t>
  </si>
  <si>
    <t>BTHT theo QĐ số 253 ngày 01.9.20 từ CX19.5 xuống (CX18.2 xuống CX19.5)</t>
  </si>
  <si>
    <t>07/09/1999</t>
  </si>
  <si>
    <t>Nghĩa Đàn - Nghệ An</t>
  </si>
  <si>
    <t>Chuyển từ lớp CX19.6 xuống theo QĐ số 274 ngày 18.09.2020</t>
  </si>
  <si>
    <t>27/10/1998</t>
  </si>
  <si>
    <t>11CX180717</t>
  </si>
  <si>
    <t xml:space="preserve">Phạm Tuấn </t>
  </si>
  <si>
    <t>Chuyển từ lớp CX19.5 xuống theo QĐ số 281 ngày 09.9.2020</t>
  </si>
  <si>
    <t>Hậu Lộc - Thanh Hóa</t>
  </si>
  <si>
    <t>Chuyển từ lớp CX19.2 xuống theo QĐ số 276 ngày 09.9.2020</t>
  </si>
  <si>
    <t>27/01/2000</t>
  </si>
  <si>
    <t>Chuyển từ lớp CX19.2 xuống theo QĐ số 277 ngày 08.9.2020</t>
  </si>
  <si>
    <t>03/08/1998</t>
  </si>
  <si>
    <t>11CX190415</t>
  </si>
  <si>
    <t>Phạm Đức</t>
  </si>
  <si>
    <t>Chuyển từ lớp CX19.4 xuống theo QĐ số 279 ngày 09.9.2020</t>
  </si>
  <si>
    <t>12/03/2000</t>
  </si>
  <si>
    <t>Thanh Chương - Nghệ An</t>
  </si>
  <si>
    <t>11CX190209</t>
  </si>
  <si>
    <t>Hai</t>
  </si>
  <si>
    <t>Chuyển từ lớp CX19.3 xuống theo QĐ số 339B ngày 16.10.2020</t>
  </si>
  <si>
    <t>04/02/2000</t>
  </si>
  <si>
    <t>Vĩnh Tường - Vĩnh Phúc</t>
  </si>
  <si>
    <t>Chuyển từ lớp CX19.2 xuống theo QĐ số 402 ngày 10.12.2020</t>
  </si>
  <si>
    <t>07/10/2000</t>
  </si>
  <si>
    <t>Tĩnh Gia - Thanh Hóa</t>
  </si>
  <si>
    <t>BV ĐA DỰ TOÁN XD-L1</t>
  </si>
  <si>
    <t>BV ĐA DỰ TOÁN XD-L2</t>
  </si>
  <si>
    <t>TB ĐA DỰ TOÁN XD -L1</t>
  </si>
  <si>
    <t>ĐA DỰ TOÁN XD (2TC)</t>
  </si>
  <si>
    <t>ĐA DỰ TOÁN XD (Điểm chữ)</t>
  </si>
  <si>
    <t>ĐA DỰ TOÁN XD (Điểm 4)</t>
  </si>
  <si>
    <t>BV ĐA TT, QTCTXD-L1</t>
  </si>
  <si>
    <t>BV ĐA TT,QTCTXD-L2</t>
  </si>
  <si>
    <t>TB ĐA TT,QTCTXD -L1</t>
  </si>
  <si>
    <t>ĐA TT,QTCTXD (1TC)</t>
  </si>
  <si>
    <t>ĐA TT,QTCTXD (Điểm chữ)</t>
  </si>
  <si>
    <t>ĐA TT,QTCTXD (Điểm 4)</t>
  </si>
  <si>
    <t>ĐA TT,QTCTXD(1TC)</t>
  </si>
  <si>
    <t>BV ĐA KTTC-P1(THÂN)-L1</t>
  </si>
  <si>
    <t>BV ĐA KTTC-P1(THÂN)-L2</t>
  </si>
  <si>
    <t>TB ĐA KTTC-P1(THÂN) -L1</t>
  </si>
  <si>
    <t>ĐA KTTC-P1(THÂN) (1TC)</t>
  </si>
  <si>
    <t>ĐA KTTC-P1(THÂN) (Điểm chữ)</t>
  </si>
  <si>
    <t>ĐA KTTC-P1(THÂN) (Điểm 4)</t>
  </si>
  <si>
    <t>ĐA KTTC-P1(THÂN) (1TC)11</t>
  </si>
  <si>
    <t>ĐA DỰ TOÁN XD (2TC)11</t>
  </si>
  <si>
    <t>ĐA TT,QTCTXD (1TC)11</t>
  </si>
  <si>
    <t xml:space="preserve">XÉT LÊN LỚP (TBC HỌC KỲ 3)
</t>
  </si>
  <si>
    <t>TÍN CHỈ TÍCH LŨY KỲ 3</t>
  </si>
  <si>
    <t>TÍN CHỈ 3KỲ</t>
  </si>
  <si>
    <t>TÍN CHỈ TÍCH LŨY 3 KỲ</t>
  </si>
  <si>
    <t>TBC TÍCH LŨY 3 KỲ -11</t>
  </si>
  <si>
    <t>TBC TL KỲ 3 (Thang 10)</t>
  </si>
  <si>
    <t>TB TÍCH LŨY KỲ 3 (Thang 4)</t>
  </si>
  <si>
    <t xml:space="preserve">XÉT LÊN LỚP TBC TÍCH LŨY
3 KỲ
</t>
  </si>
  <si>
    <t>BV ĐA KTTC-P2(PHẦN NGẦM)-L1</t>
  </si>
  <si>
    <t>BV ĐA KTTC-P2(PHẦN NGẦM)-L2</t>
  </si>
  <si>
    <t>TB ĐA KTTC-P2(PHẦN NGẦM) -L1</t>
  </si>
  <si>
    <t>ĐA KTTC-P2(PHẦN NGẦM) (1TC)</t>
  </si>
  <si>
    <t>ĐA KTTC-P2(PHẦN NGẦM) (Điểm chữ)</t>
  </si>
  <si>
    <t>ĐA KTTC-P2(PHẦN NGẦM) (Điểm 4)</t>
  </si>
  <si>
    <t xml:space="preserve">XÉT LÊN LỚP
15.4.2021
</t>
  </si>
  <si>
    <t>ĐA LẬP HS TKBVTC (Kiến trúc) (3TC)</t>
  </si>
  <si>
    <t>BV ĐA LẬP HSTKBVTC (Kiến trúc)-L1</t>
  </si>
  <si>
    <t>BV ĐA LẬP HSTKBVTC (Kiến trúc)-L2</t>
  </si>
  <si>
    <t>TB ĐA LẬP HSTKBVTC (Kiến trúc) -L1</t>
  </si>
  <si>
    <t>ĐA LẬP HSTKBVTC (Kiến trúc) (3TC)11</t>
  </si>
  <si>
    <t>ĐA LẬP HSTKBVTC (Kiến trúc) (Điểm chữ)</t>
  </si>
  <si>
    <t>ĐA LẬP HSTKBVTC (Kiến trúc) (Điểm 4)</t>
  </si>
  <si>
    <t>ĐA LẬP HSTKBVTC (Kiến trúc) (3TC)</t>
  </si>
  <si>
    <t>ĐA LẬP HSTKBVTC (Kiến trúc)(3TC)</t>
  </si>
  <si>
    <t>BV ĐA LẬP HSTKBVTC (KC,Đ,N)-L1</t>
  </si>
  <si>
    <t>TB ĐA LẬP HSTKBVTC (KC,Đ,N) -L1</t>
  </si>
  <si>
    <t>BV ĐA LẬP HSTKBVTC (KC,Đ,N)-L2</t>
  </si>
  <si>
    <t>ĐA LẬP HS TKBVTC (KC,Đ,N) (2TC)</t>
  </si>
  <si>
    <t>ĐA LẬP HSTKBVTC (KC,Đ,N) (2TC)11</t>
  </si>
  <si>
    <t>ĐA LẬP HSTKBVTC (KC,Đ,N) (Điểm chữ)</t>
  </si>
  <si>
    <t>ĐA LẬP HSTKBVTC (KC,Đ,N) (Điểm 4)</t>
  </si>
  <si>
    <t>ĐA LẬP HSTKBVTC (KC,Đ,N) (2TC)</t>
  </si>
  <si>
    <t>ĐA LẬP HSTKBVTC (KC,Đ,N)(2TC)</t>
  </si>
  <si>
    <t>Cảnh báo KQHT lần 2</t>
  </si>
  <si>
    <t>CB1,2</t>
  </si>
  <si>
    <t>Xét tiến độ 
học tập kỳ I</t>
  </si>
  <si>
    <t>11CX190220</t>
  </si>
  <si>
    <t>BTHT theo QĐ số 171 ngày 14/4/2021 chuyển từ CX19.2 xuống</t>
  </si>
  <si>
    <t>11CX190529</t>
  </si>
  <si>
    <t>BTHT theo QĐ số 172 ngày 14/4/2021 chuyển từ CX19.5 xuống</t>
  </si>
  <si>
    <t>GDTC1</t>
  </si>
  <si>
    <t>GDQP1</t>
  </si>
  <si>
    <t>CHÍNH TRỊ (4TC)11</t>
  </si>
  <si>
    <t>PHÁP LUẬT ĐC (2TC)11</t>
  </si>
  <si>
    <t>NGOẠI NGỮ 1 (3TC)11</t>
  </si>
  <si>
    <t>VẼ XD1 (3TC)11</t>
  </si>
  <si>
    <t>VLXD (2TC)11</t>
  </si>
  <si>
    <t>TIN HỌC (3TC)11</t>
  </si>
  <si>
    <t>TBC HỌC KỲ 1 (Thang 4)</t>
  </si>
  <si>
    <t>TBC HỌC KỲ 1 (Thang 10)</t>
  </si>
  <si>
    <t>TBC TÍCH LŨY KỲ 1 (Thang 4)</t>
  </si>
  <si>
    <t>TBC TÍCH LŨY KỲ 1 (Thang 10)</t>
  </si>
  <si>
    <t>TBC HỌC KỲ 2 (Thang 4)</t>
  </si>
  <si>
    <t>TBC HỌC KỲ 2 (Thang 10)</t>
  </si>
  <si>
    <t>TB TÍCH LŨY KỲ 2 (Thang 4)</t>
  </si>
  <si>
    <t>TB TÍCH LŨY KỲ 2 (Thang 10)</t>
  </si>
  <si>
    <t>TBC TÍCH LŨY 2 KỲ (Thang 4)</t>
  </si>
  <si>
    <t>TBC TÍCH LŨY 2 KỲ (Thang 10)</t>
  </si>
  <si>
    <t>TBC TÍCH LŨY 3 KỲ (Thang 4)</t>
  </si>
  <si>
    <t>TBC TÍCH LŨY 3 KỲ (Thang 10)</t>
  </si>
  <si>
    <t>KTĐNCT(3TC)</t>
  </si>
  <si>
    <t>BV TT DT, TT, QTCT-L1</t>
  </si>
  <si>
    <t>BV TTDT, TT, QTCT-L2</t>
  </si>
  <si>
    <t>TB TTDT, TT, QTCT -L1</t>
  </si>
  <si>
    <t>TTDT, TT, QTCT (4TC)</t>
  </si>
  <si>
    <t>TTDT, TT, QTCT (4TC)11</t>
  </si>
  <si>
    <t>TTDT, TT, QTCT (Điểm chữ)</t>
  </si>
  <si>
    <t>TTDT, TT, QTCT (Điểm 4)</t>
  </si>
  <si>
    <t>TTDT, TT, QTCT(4TC)</t>
  </si>
  <si>
    <t>THI TTKTV1 -L1</t>
  </si>
  <si>
    <t>THI TTKTV1 -L2</t>
  </si>
  <si>
    <t>TB TTKTV1 -L1</t>
  </si>
  <si>
    <t>TTKTV1 (4TC)</t>
  </si>
  <si>
    <t>TTKTV1 (4TC)11</t>
  </si>
  <si>
    <t>TTKTV1 (Điểm chữ)</t>
  </si>
  <si>
    <t>TTKTV1 (Điểm 4)</t>
  </si>
  <si>
    <t>TTKTV1 -11</t>
  </si>
  <si>
    <t>THI TTKTV2 -L1</t>
  </si>
  <si>
    <t>THI TTKTV2 -L2</t>
  </si>
  <si>
    <t>TB TTKTV2 -L1</t>
  </si>
  <si>
    <t>TTKTV2 (6TC)</t>
  </si>
  <si>
    <t>TTKTV2 (6TC)11</t>
  </si>
  <si>
    <t>TTKTV2 (Điểm chữ)</t>
  </si>
  <si>
    <t>TTKTV2 (Điểm 4)</t>
  </si>
  <si>
    <t>TTKTV2 -11</t>
  </si>
  <si>
    <t>THI TTKTV3 -L1</t>
  </si>
  <si>
    <t>THI TTKTV3 -L2</t>
  </si>
  <si>
    <t>TB TTKTV3 -L1</t>
  </si>
  <si>
    <t>TTKTV3 (6TC)</t>
  </si>
  <si>
    <t>TTKTV3 (6TC)11</t>
  </si>
  <si>
    <t>TTKTV3 (Điểm chữ)</t>
  </si>
  <si>
    <t>TTKTV3 (Điểm 4)</t>
  </si>
  <si>
    <t>TTKTV3 -11</t>
  </si>
  <si>
    <t>THI TTXDCB (MĐ1) -L1</t>
  </si>
  <si>
    <t>THI TTXDCB (MĐ1) -L2</t>
  </si>
  <si>
    <t>TB TTXDCB (MĐ1) -L1</t>
  </si>
  <si>
    <t>TTXDCB (MĐ1) (1TC)</t>
  </si>
  <si>
    <t>TTXDCB (MĐ1) (1TC)11</t>
  </si>
  <si>
    <t>TTXDCB (MĐ1) (Điểm chữ)</t>
  </si>
  <si>
    <t>TTXDCB (MĐ1) (Điểm 4)</t>
  </si>
  <si>
    <t>TTXDCB (MĐ1) -11</t>
  </si>
  <si>
    <t>TTXDCB (MĐ1)  (1TC)</t>
  </si>
  <si>
    <t>THI TTXDCB (MĐ2) -L1</t>
  </si>
  <si>
    <t>THI TTXDCB (MĐ2) -L2</t>
  </si>
  <si>
    <t>TB TTXDCB (MĐ2) -L1</t>
  </si>
  <si>
    <t>TTXDCB (MĐ2) (1TC)</t>
  </si>
  <si>
    <t>TTXDCB (MĐ2) (1TC)11</t>
  </si>
  <si>
    <t>TTXDCB (MĐ2) (Điểm chữ)</t>
  </si>
  <si>
    <t>TTXDCB (MĐ2) (Điểm 4)</t>
  </si>
  <si>
    <t>TTXDCB (MĐ2) -11</t>
  </si>
  <si>
    <t>TTXDCB (MĐ2)  (1TC)</t>
  </si>
  <si>
    <t>THI TTXDCB (MĐ3) -L1</t>
  </si>
  <si>
    <t>THI TTXDCB (MĐ3) -L2</t>
  </si>
  <si>
    <t>TB TTXDCB (MĐ3) -L1</t>
  </si>
  <si>
    <t>TTXDCB (MĐ3) (2TC)</t>
  </si>
  <si>
    <t>TTXDCB (MĐ3) (2TC)11</t>
  </si>
  <si>
    <t>TTXDCB (MĐ3) (Điểm chữ)</t>
  </si>
  <si>
    <t>TTXDCB (MĐ3) (Điểm 4)</t>
  </si>
  <si>
    <t>TTXDCB (MĐ3) -11</t>
  </si>
  <si>
    <t>TTXDCB (MĐ3)  (2TC)</t>
  </si>
  <si>
    <t>THI TTXDCB (MĐ4) -L1</t>
  </si>
  <si>
    <t>THI TTXDCB (MĐ4) -L2</t>
  </si>
  <si>
    <t>TB TTXDCB (MĐ4) -L1</t>
  </si>
  <si>
    <t>TTXDCB (MĐ4) (1TC)11</t>
  </si>
  <si>
    <t>TTXDCB (MĐ4) (1TC)</t>
  </si>
  <si>
    <t>TTXDCB (MĐ4) (Điểm chữ)</t>
  </si>
  <si>
    <t>TTXDCB (MĐ4) (Điểm 4)</t>
  </si>
  <si>
    <t>TTXDCB (MĐ4) -11</t>
  </si>
  <si>
    <t>TTXDCB (MĐ4)  (1TC)</t>
  </si>
  <si>
    <t>ĐATN PHẦN KIẾN TRÚC</t>
  </si>
  <si>
    <t>ĐATN PHẦN KẾT CẤU</t>
  </si>
  <si>
    <t>ĐATN (Điểm 10)</t>
  </si>
  <si>
    <t>ĐATN (Điểm 10)11</t>
  </si>
  <si>
    <t>ĐATN (Điểm chữ)</t>
  </si>
  <si>
    <t>ĐATN (Điểm 4)</t>
  </si>
  <si>
    <t>ĐATN -11</t>
  </si>
  <si>
    <t>ĐATN (5TC)</t>
  </si>
  <si>
    <t>TÍN CHỈ 5 KỲ</t>
  </si>
  <si>
    <t>TÍN CHỈ KỲ 4</t>
  </si>
  <si>
    <t>TBC HỌC KỲ 4 (Thang 10)</t>
  </si>
  <si>
    <t>TBC HỌC KỲ 4 (Thang 4)</t>
  </si>
  <si>
    <t>TBC HỌC KỲ 4 -11</t>
  </si>
  <si>
    <t>TÍN CHỈ TÍCH LŨY KỲ 4</t>
  </si>
  <si>
    <t xml:space="preserve">XÉT LÊN LỚP (TBC HỌC KỲ 4)
</t>
  </si>
  <si>
    <t>TBC TL KỲ 4 (Thang 10)</t>
  </si>
  <si>
    <t>TB TÍCH LŨY KỲ 4 (Thang 4)</t>
  </si>
  <si>
    <t>TÍN CHỈ 4 KỲ</t>
  </si>
  <si>
    <t>TÍN CHỈ TÍCH LŨY 4 KỲ</t>
  </si>
  <si>
    <t>TBC TÍCH LŨY 4 KỲ (Thang 4)</t>
  </si>
  <si>
    <t>TBC TÍCH LŨY 4 KỲ -11</t>
  </si>
  <si>
    <t xml:space="preserve">XÉT LÊN LỚP TBC TÍCH LŨY
4 KỲ
</t>
  </si>
  <si>
    <t>Vị trí việc làm 1</t>
  </si>
  <si>
    <t>Vị trí việc làm 2</t>
  </si>
  <si>
    <t>TỔNG HỢP DANH SÁCH VỊ TRÍ VIỆC LÀM KHÓA 2019-2022</t>
  </si>
  <si>
    <t>GDQP (3TC)</t>
  </si>
  <si>
    <t>xx</t>
  </si>
  <si>
    <t>x</t>
  </si>
  <si>
    <t>Môn nợ</t>
  </si>
  <si>
    <t>TBC HỌC KỲ 5 (Thang 10)</t>
  </si>
  <si>
    <t>TBC HỌC KỲ 5 (Thang 4)</t>
  </si>
  <si>
    <t>TBC HỌC KỲ 5 -11</t>
  </si>
  <si>
    <t xml:space="preserve">XÉT LÊN LỚP (TBC HỌC KỲ 5)
</t>
  </si>
  <si>
    <t>TBC TÍCH LŨY 4 KỲ (Thang 10)</t>
  </si>
  <si>
    <t>THI TT VẼ CM1 -L1</t>
  </si>
  <si>
    <t>THI TT VẼ CM1 -L2</t>
  </si>
  <si>
    <t>TB TT VẼ CM1 -L1</t>
  </si>
  <si>
    <t>TT VẼ CM1 (6TC)</t>
  </si>
  <si>
    <t>TT VẼ CM1 (6TC)11</t>
  </si>
  <si>
    <t>TT VẼ CM1 (Điểm chữ)</t>
  </si>
  <si>
    <t>TT VẼ CM1 (Điểm 4)</t>
  </si>
  <si>
    <t>TT VẼ CM1 -11</t>
  </si>
  <si>
    <t>TT VẼ CM1(6TC)</t>
  </si>
  <si>
    <t>THI TT VẼ CM2 -L1</t>
  </si>
  <si>
    <t>THI TT VẼ CM2 -L2</t>
  </si>
  <si>
    <t>TB TT VẼ CM2 -L1</t>
  </si>
  <si>
    <t>TT VẼ CM2 (6TC)</t>
  </si>
  <si>
    <t>TT VẼ CM2 (6TC)11</t>
  </si>
  <si>
    <t>TT VẼ CM2 (Điểm chữ)</t>
  </si>
  <si>
    <t>TT VẼ CM2 (Điểm 4)</t>
  </si>
  <si>
    <t>TT VẼ CM2 -11</t>
  </si>
  <si>
    <t>28/11/1998</t>
  </si>
  <si>
    <t xml:space="preserve">XÉT LÊN LỚP 01.10.2021
</t>
  </si>
  <si>
    <t>VT1</t>
  </si>
  <si>
    <t>VT2</t>
  </si>
  <si>
    <t>Thuận Châu - Sơn La</t>
  </si>
  <si>
    <t>xxx</t>
  </si>
  <si>
    <t>xxxx</t>
  </si>
  <si>
    <t>Đủ điều kiện làm ĐATN</t>
  </si>
  <si>
    <t>Nợ ĐAKTTC, ĐATCTCCTXD</t>
  </si>
  <si>
    <t>Nợ quá 10%</t>
  </si>
  <si>
    <t xml:space="preserve">ĐA DTXD; TTDT,TT,QTCTXD; </t>
  </si>
  <si>
    <t xml:space="preserve">ĐIỂM GVHD </t>
  </si>
  <si>
    <t xml:space="preserve">ĐIỂM BV ĐATN </t>
  </si>
  <si>
    <t>ĐATN PHẦN DỰ TOÁN</t>
  </si>
  <si>
    <t>VTVL</t>
  </si>
  <si>
    <t>TỔNG HỢP DANH SÁCH XÉT TIẾN ĐỘ HỌC TẬP KHÓA 2019-2022
HỌC KỲ I NĂM HỌC 2021 - 2022 (Xét 09/3/2022)</t>
  </si>
  <si>
    <t>DANH SÁCH XÉT TIẾN ĐỘ HỌC TẬP KHÓA 2019-2022
HỌC KỲ I NĂM HỌC 2021 - 2022 (Xét 09/3/2022)</t>
  </si>
  <si>
    <t>Số tín chỉ tích lũy 5 kỳ</t>
  </si>
  <si>
    <t xml:space="preserve"> Điểm TBC tích lũy 5 kỳ</t>
  </si>
  <si>
    <t>Không ĐKTC</t>
  </si>
  <si>
    <t>11CK080112</t>
  </si>
  <si>
    <t>Vũ Hoàng</t>
  </si>
  <si>
    <t>11CK080127</t>
  </si>
  <si>
    <t>11CK080151</t>
  </si>
  <si>
    <t>Phí Bá</t>
  </si>
  <si>
    <t>Nợ HP kỳ I (21-22)</t>
  </si>
  <si>
    <t xml:space="preserve">Cảnh báo KQHT 
lần 1 và không ĐKTC </t>
  </si>
  <si>
    <t xml:space="preserve">Cảnh báo KQHT 
lần 2 và không ĐKTC </t>
  </si>
  <si>
    <t>CB1,2; Không ĐKTC
Nợ HP kỳ I (21-22)</t>
  </si>
  <si>
    <t>CB1,2; Không ĐKTC</t>
  </si>
  <si>
    <t>CB1,2; Không ĐKTC
Nợ HP kỳ II (20-21)</t>
  </si>
  <si>
    <t>CB1,2; Nợ HP kỳ I (21-22)</t>
  </si>
  <si>
    <t>CB1,2; Nợ HP kỳ II (20-21)</t>
  </si>
</sst>
</file>

<file path=xl/styles.xml><?xml version="1.0" encoding="utf-8"?>
<styleSheet xmlns="http://schemas.openxmlformats.org/spreadsheetml/2006/main">
  <numFmts count="1">
    <numFmt numFmtId="164" formatCode="0.0"/>
  </numFmts>
  <fonts count="54">
    <font>
      <sz val="10"/>
      <name val="Arial"/>
    </font>
    <font>
      <sz val="13.5"/>
      <name val="Times New Roman"/>
      <family val="1"/>
    </font>
    <font>
      <b/>
      <sz val="13.5"/>
      <name val="Times New Roman"/>
      <family val="1"/>
    </font>
    <font>
      <sz val="13"/>
      <name val="Times New Roman"/>
      <family val="1"/>
    </font>
    <font>
      <i/>
      <sz val="13.5"/>
      <name val="Times New Roman"/>
      <family val="1"/>
    </font>
    <font>
      <sz val="13"/>
      <name val="Arial"/>
      <family val="2"/>
    </font>
    <font>
      <sz val="13"/>
      <color indexed="8"/>
      <name val="Times New Roman"/>
      <family val="1"/>
      <charset val="163"/>
    </font>
    <font>
      <sz val="13"/>
      <name val="Times New Roman"/>
      <family val="1"/>
      <charset val="163"/>
    </font>
    <font>
      <sz val="13.5"/>
      <color rgb="FFFF0000"/>
      <name val="Times New Roman"/>
      <family val="1"/>
    </font>
    <font>
      <b/>
      <sz val="13.5"/>
      <color rgb="FFFF0000"/>
      <name val="Times New Roman"/>
      <family val="1"/>
    </font>
    <font>
      <b/>
      <sz val="13"/>
      <color rgb="FF0000CC"/>
      <name val="Times New Roman"/>
      <family val="1"/>
    </font>
    <font>
      <b/>
      <sz val="13.5"/>
      <color rgb="FF0000CC"/>
      <name val="Times New Roman"/>
      <family val="1"/>
    </font>
    <font>
      <b/>
      <sz val="13.5"/>
      <name val="Times New Roman"/>
      <family val="1"/>
      <charset val="163"/>
    </font>
    <font>
      <sz val="13.5"/>
      <color rgb="FF0000CC"/>
      <name val="Times New Roman"/>
      <family val="1"/>
      <charset val="163"/>
    </font>
    <font>
      <sz val="13.5"/>
      <name val="Times New Roman"/>
      <family val="1"/>
      <charset val="163"/>
    </font>
    <font>
      <i/>
      <sz val="13.5"/>
      <color rgb="FFFF0000"/>
      <name val="Times New Roman"/>
      <family val="1"/>
    </font>
    <font>
      <sz val="10"/>
      <name val="Times New Roman"/>
      <family val="1"/>
    </font>
    <font>
      <b/>
      <sz val="13.5"/>
      <color rgb="FFFF00FF"/>
      <name val="Times New Roman"/>
      <family val="1"/>
      <charset val="163"/>
    </font>
    <font>
      <sz val="13"/>
      <color theme="1"/>
      <name val="Times New Roman"/>
      <family val="1"/>
    </font>
    <font>
      <sz val="10"/>
      <name val="Arial"/>
      <family val="2"/>
    </font>
    <font>
      <sz val="13"/>
      <color indexed="8"/>
      <name val="Times New Roman"/>
      <family val="1"/>
    </font>
    <font>
      <sz val="13.5"/>
      <color rgb="FF0000CC"/>
      <name val="Times New Roman"/>
      <family val="1"/>
    </font>
    <font>
      <sz val="10"/>
      <color indexed="8"/>
      <name val="Times New Roman"/>
      <family val="1"/>
      <charset val="163"/>
    </font>
    <font>
      <b/>
      <sz val="13"/>
      <name val="Times New Roman"/>
      <family val="1"/>
    </font>
    <font>
      <b/>
      <sz val="13"/>
      <color rgb="FFFF0000"/>
      <name val="Times New Roman"/>
      <family val="1"/>
    </font>
    <font>
      <b/>
      <sz val="13"/>
      <name val="Times New Roman"/>
      <family val="1"/>
      <charset val="163"/>
    </font>
    <font>
      <sz val="10"/>
      <color rgb="FFFF0000"/>
      <name val="Times New Roman"/>
      <family val="1"/>
    </font>
    <font>
      <b/>
      <sz val="13"/>
      <color rgb="FFCC00FF"/>
      <name val="Times New Roman"/>
      <family val="1"/>
    </font>
    <font>
      <b/>
      <sz val="13.5"/>
      <color rgb="FFCC00FF"/>
      <name val="Times New Roman"/>
      <family val="1"/>
    </font>
    <font>
      <sz val="12"/>
      <color rgb="FFFF0000"/>
      <name val="Times New Roman"/>
      <family val="1"/>
    </font>
    <font>
      <b/>
      <sz val="14"/>
      <name val="Times New Roman"/>
      <family val="1"/>
    </font>
    <font>
      <b/>
      <sz val="16"/>
      <name val="Times New Roman"/>
      <family val="1"/>
    </font>
    <font>
      <b/>
      <sz val="12.5"/>
      <name val="Arial"/>
      <family val="2"/>
    </font>
    <font>
      <sz val="16"/>
      <name val="Times New Roman"/>
      <family val="1"/>
    </font>
    <font>
      <sz val="14"/>
      <name val="Times New Roman"/>
      <family val="1"/>
    </font>
    <font>
      <sz val="12.5"/>
      <name val="Arial"/>
      <family val="2"/>
    </font>
    <font>
      <b/>
      <sz val="12"/>
      <name val="Times New Roman"/>
      <family val="1"/>
    </font>
    <font>
      <b/>
      <sz val="12.5"/>
      <name val="Times New Roman"/>
      <family val="1"/>
    </font>
    <font>
      <b/>
      <sz val="12"/>
      <name val="Arial"/>
      <family val="2"/>
    </font>
    <font>
      <sz val="11"/>
      <name val="Times New Roman"/>
      <family val="1"/>
    </font>
    <font>
      <sz val="12.5"/>
      <name val="Times New Roman"/>
      <family val="1"/>
    </font>
    <font>
      <sz val="13"/>
      <color theme="8" tint="-0.499984740745262"/>
      <name val="Times New Roman"/>
      <family val="1"/>
      <charset val="163"/>
    </font>
    <font>
      <sz val="13.5"/>
      <color theme="8" tint="-0.499984740745262"/>
      <name val="Times New Roman"/>
      <family val="1"/>
      <charset val="163"/>
    </font>
    <font>
      <sz val="12"/>
      <name val="Times New Roman"/>
      <family val="1"/>
    </font>
    <font>
      <sz val="11"/>
      <color rgb="FFFF0000"/>
      <name val="Times New Roman"/>
      <family val="1"/>
    </font>
    <font>
      <sz val="13"/>
      <color rgb="FFFF0000"/>
      <name val="Times New Roman"/>
      <family val="1"/>
    </font>
    <font>
      <b/>
      <sz val="13.5"/>
      <color rgb="FFFF00FF"/>
      <name val="Times New Roman"/>
      <family val="1"/>
    </font>
    <font>
      <b/>
      <sz val="13"/>
      <color rgb="FFFF00FF"/>
      <name val="Times New Roman"/>
      <family val="1"/>
    </font>
    <font>
      <b/>
      <sz val="13.5"/>
      <color rgb="FFFF0000"/>
      <name val="Times New Roman"/>
      <family val="1"/>
      <charset val="163"/>
    </font>
    <font>
      <b/>
      <sz val="13.5"/>
      <color rgb="FF0000FF"/>
      <name val="Times New Roman"/>
      <family val="1"/>
      <charset val="163"/>
    </font>
    <font>
      <i/>
      <sz val="13"/>
      <name val="Times New Roman"/>
      <family val="1"/>
    </font>
    <font>
      <b/>
      <sz val="13"/>
      <color indexed="10"/>
      <name val="Times New Roman"/>
      <family val="1"/>
      <charset val="163"/>
    </font>
    <font>
      <sz val="12"/>
      <name val="Times New Roman"/>
      <family val="1"/>
      <charset val="163"/>
    </font>
    <font>
      <sz val="13"/>
      <color rgb="FF00000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FFF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99CCFF"/>
        <bgColor indexed="64"/>
      </patternFill>
    </fill>
    <fill>
      <patternFill patternType="solid">
        <fgColor rgb="FF92D050"/>
        <bgColor indexed="64"/>
      </patternFill>
    </fill>
    <fill>
      <patternFill patternType="solid">
        <fgColor theme="6" tint="0.79998168889431442"/>
        <bgColor indexed="64"/>
      </patternFill>
    </fill>
    <fill>
      <patternFill patternType="solid">
        <fgColor theme="3" tint="0.39997558519241921"/>
        <bgColor indexed="64"/>
      </patternFill>
    </fill>
  </fills>
  <borders count="4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hair">
        <color indexed="64"/>
      </bottom>
      <diagonal/>
    </border>
  </borders>
  <cellStyleXfs count="7">
    <xf numFmtId="0" fontId="0" fillId="0" borderId="0"/>
    <xf numFmtId="0" fontId="5" fillId="0" borderId="0"/>
    <xf numFmtId="0" fontId="19" fillId="0" borderId="0"/>
    <xf numFmtId="0" fontId="19" fillId="0" borderId="0"/>
    <xf numFmtId="0" fontId="19" fillId="0" borderId="0"/>
    <xf numFmtId="0" fontId="19" fillId="0" borderId="0"/>
    <xf numFmtId="0" fontId="19" fillId="0" borderId="0"/>
  </cellStyleXfs>
  <cellXfs count="428">
    <xf numFmtId="0" fontId="0" fillId="0" borderId="0" xfId="0"/>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6" xfId="0" applyFont="1" applyBorder="1" applyAlignment="1">
      <alignment horizontal="center" textRotation="90"/>
    </xf>
    <xf numFmtId="0" fontId="1" fillId="0" borderId="2" xfId="0" applyFont="1" applyBorder="1" applyAlignment="1">
      <alignment horizontal="center" textRotation="90"/>
    </xf>
    <xf numFmtId="0" fontId="1" fillId="0" borderId="2" xfId="0" applyFont="1" applyBorder="1" applyAlignment="1">
      <alignment textRotation="90"/>
    </xf>
    <xf numFmtId="0" fontId="4" fillId="0" borderId="5" xfId="0" applyFont="1" applyBorder="1" applyAlignment="1">
      <alignment textRotation="90"/>
    </xf>
    <xf numFmtId="0" fontId="1" fillId="0" borderId="0" xfId="0" applyFont="1"/>
    <xf numFmtId="0" fontId="3" fillId="0" borderId="13" xfId="0" applyFont="1" applyBorder="1"/>
    <xf numFmtId="0" fontId="3" fillId="0" borderId="1" xfId="0" applyFont="1" applyBorder="1" applyAlignment="1">
      <alignment horizontal="center"/>
    </xf>
    <xf numFmtId="0" fontId="4" fillId="0" borderId="14" xfId="0" applyFont="1" applyBorder="1" applyAlignment="1">
      <alignment horizontal="center" textRotation="90"/>
    </xf>
    <xf numFmtId="164" fontId="8" fillId="3" borderId="1" xfId="0" applyNumberFormat="1" applyFont="1" applyFill="1" applyBorder="1" applyAlignment="1">
      <alignment horizontal="center"/>
    </xf>
    <xf numFmtId="0" fontId="2" fillId="0" borderId="9" xfId="0" applyFont="1" applyBorder="1" applyAlignment="1">
      <alignment horizontal="center" vertical="center"/>
    </xf>
    <xf numFmtId="164" fontId="8" fillId="3" borderId="12" xfId="0" applyNumberFormat="1" applyFont="1" applyFill="1" applyBorder="1" applyAlignment="1">
      <alignment horizontal="center"/>
    </xf>
    <xf numFmtId="164" fontId="8" fillId="3" borderId="20" xfId="0" applyNumberFormat="1" applyFont="1" applyFill="1" applyBorder="1" applyAlignment="1">
      <alignment horizontal="center"/>
    </xf>
    <xf numFmtId="164" fontId="8" fillId="3" borderId="23" xfId="0" applyNumberFormat="1" applyFont="1" applyFill="1" applyBorder="1" applyAlignment="1">
      <alignment horizontal="center"/>
    </xf>
    <xf numFmtId="164" fontId="1" fillId="0" borderId="10" xfId="0" applyNumberFormat="1" applyFont="1" applyBorder="1" applyAlignment="1">
      <alignment horizontal="center"/>
    </xf>
    <xf numFmtId="164" fontId="1" fillId="3" borderId="11" xfId="0" applyNumberFormat="1" applyFont="1" applyFill="1" applyBorder="1" applyAlignment="1">
      <alignment horizontal="center"/>
    </xf>
    <xf numFmtId="164" fontId="1" fillId="3" borderId="8" xfId="0" applyNumberFormat="1" applyFont="1" applyFill="1" applyBorder="1" applyAlignment="1">
      <alignment horizontal="center"/>
    </xf>
    <xf numFmtId="1" fontId="1" fillId="3" borderId="10" xfId="0" applyNumberFormat="1" applyFont="1" applyFill="1" applyBorder="1" applyAlignment="1">
      <alignment horizontal="center" vertical="center"/>
    </xf>
    <xf numFmtId="1" fontId="1" fillId="3" borderId="10" xfId="0" applyNumberFormat="1" applyFont="1" applyFill="1" applyBorder="1" applyAlignment="1">
      <alignment horizontal="center"/>
    </xf>
    <xf numFmtId="1" fontId="1"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xf>
    <xf numFmtId="164" fontId="12" fillId="4" borderId="10" xfId="0" applyNumberFormat="1" applyFont="1" applyFill="1" applyBorder="1" applyAlignment="1">
      <alignment horizontal="center"/>
    </xf>
    <xf numFmtId="164" fontId="1" fillId="0" borderId="1" xfId="0" applyNumberFormat="1" applyFont="1" applyBorder="1" applyAlignment="1">
      <alignment horizontal="center"/>
    </xf>
    <xf numFmtId="164" fontId="12" fillId="4" borderId="1" xfId="0" applyNumberFormat="1" applyFont="1" applyFill="1" applyBorder="1" applyAlignment="1">
      <alignment horizontal="center"/>
    </xf>
    <xf numFmtId="164" fontId="12" fillId="2" borderId="7" xfId="0" applyNumberFormat="1" applyFont="1" applyFill="1" applyBorder="1" applyAlignment="1">
      <alignment horizontal="center"/>
    </xf>
    <xf numFmtId="164" fontId="12" fillId="2" borderId="1" xfId="0" applyNumberFormat="1" applyFont="1" applyFill="1" applyBorder="1" applyAlignment="1">
      <alignment horizontal="center"/>
    </xf>
    <xf numFmtId="164" fontId="13" fillId="2" borderId="7" xfId="0" applyNumberFormat="1" applyFont="1" applyFill="1" applyBorder="1" applyAlignment="1">
      <alignment horizontal="center"/>
    </xf>
    <xf numFmtId="164" fontId="13" fillId="2" borderId="1" xfId="0" applyNumberFormat="1" applyFont="1" applyFill="1" applyBorder="1" applyAlignment="1">
      <alignment horizontal="center"/>
    </xf>
    <xf numFmtId="0" fontId="9" fillId="4" borderId="2" xfId="0" applyFont="1" applyFill="1" applyBorder="1" applyAlignment="1">
      <alignment textRotation="90"/>
    </xf>
    <xf numFmtId="0" fontId="11" fillId="3" borderId="3" xfId="0" applyFont="1" applyFill="1" applyBorder="1" applyAlignment="1">
      <alignment textRotation="90"/>
    </xf>
    <xf numFmtId="0" fontId="2" fillId="3" borderId="3" xfId="0" applyFont="1" applyFill="1" applyBorder="1" applyAlignment="1">
      <alignment textRotation="90"/>
    </xf>
    <xf numFmtId="0" fontId="10" fillId="3" borderId="9" xfId="0" applyFont="1" applyFill="1" applyBorder="1" applyAlignment="1">
      <alignment horizontal="center" textRotation="90"/>
    </xf>
    <xf numFmtId="2" fontId="13" fillId="0" borderId="1" xfId="0" applyNumberFormat="1" applyFont="1" applyBorder="1" applyAlignment="1">
      <alignment horizontal="center"/>
    </xf>
    <xf numFmtId="164" fontId="14" fillId="2" borderId="7" xfId="0" applyNumberFormat="1" applyFont="1" applyFill="1" applyBorder="1" applyAlignment="1">
      <alignment horizontal="center"/>
    </xf>
    <xf numFmtId="164" fontId="14" fillId="2" borderId="1" xfId="0" applyNumberFormat="1" applyFont="1" applyFill="1" applyBorder="1" applyAlignment="1">
      <alignment horizontal="center"/>
    </xf>
    <xf numFmtId="0" fontId="11" fillId="3" borderId="9" xfId="0" applyFont="1" applyFill="1" applyBorder="1" applyAlignment="1">
      <alignment horizontal="center" textRotation="90"/>
    </xf>
    <xf numFmtId="164" fontId="2" fillId="4" borderId="10" xfId="0" applyNumberFormat="1" applyFont="1" applyFill="1" applyBorder="1" applyAlignment="1">
      <alignment horizontal="center"/>
    </xf>
    <xf numFmtId="2" fontId="1" fillId="0" borderId="1" xfId="0" applyNumberFormat="1" applyFont="1" applyBorder="1" applyAlignment="1">
      <alignment horizontal="center"/>
    </xf>
    <xf numFmtId="49" fontId="6" fillId="3" borderId="7" xfId="0" applyNumberFormat="1" applyFont="1" applyFill="1" applyBorder="1" applyAlignment="1">
      <alignment horizontal="center"/>
    </xf>
    <xf numFmtId="49" fontId="6" fillId="3" borderId="1" xfId="0" applyNumberFormat="1" applyFont="1" applyFill="1" applyBorder="1" applyAlignment="1">
      <alignment horizontal="center"/>
    </xf>
    <xf numFmtId="164" fontId="1" fillId="5" borderId="8" xfId="0" applyNumberFormat="1" applyFont="1" applyFill="1" applyBorder="1" applyAlignment="1">
      <alignment horizontal="center"/>
    </xf>
    <xf numFmtId="1" fontId="1" fillId="6" borderId="1" xfId="0" applyNumberFormat="1" applyFont="1" applyFill="1" applyBorder="1" applyAlignment="1">
      <alignment horizontal="center" vertical="center"/>
    </xf>
    <xf numFmtId="0" fontId="3" fillId="0" borderId="1" xfId="0" applyFont="1" applyBorder="1"/>
    <xf numFmtId="49" fontId="6" fillId="3" borderId="17" xfId="0" applyNumberFormat="1" applyFont="1" applyFill="1" applyBorder="1" applyAlignment="1">
      <alignment horizontal="center"/>
    </xf>
    <xf numFmtId="0" fontId="1" fillId="0" borderId="1" xfId="0" applyFont="1" applyBorder="1"/>
    <xf numFmtId="0" fontId="16" fillId="0" borderId="1" xfId="0" applyFont="1" applyBorder="1"/>
    <xf numFmtId="0" fontId="4" fillId="0" borderId="3" xfId="0" applyFont="1" applyBorder="1" applyAlignment="1">
      <alignment textRotation="90"/>
    </xf>
    <xf numFmtId="0" fontId="4" fillId="0" borderId="25" xfId="0" applyFont="1" applyBorder="1" applyAlignment="1">
      <alignment horizontal="center" textRotation="90"/>
    </xf>
    <xf numFmtId="164" fontId="1"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0" fontId="4" fillId="0" borderId="12" xfId="0" applyFont="1" applyBorder="1" applyAlignment="1">
      <alignment horizontal="center" textRotation="90"/>
    </xf>
    <xf numFmtId="1" fontId="1" fillId="6" borderId="1" xfId="0" applyNumberFormat="1" applyFont="1" applyFill="1" applyBorder="1" applyAlignment="1">
      <alignment horizontal="center"/>
    </xf>
    <xf numFmtId="164" fontId="17" fillId="2" borderId="7" xfId="0" applyNumberFormat="1" applyFont="1" applyFill="1" applyBorder="1" applyAlignment="1">
      <alignment horizontal="center"/>
    </xf>
    <xf numFmtId="164" fontId="17" fillId="2" borderId="1" xfId="0" applyNumberFormat="1" applyFont="1" applyFill="1" applyBorder="1" applyAlignment="1">
      <alignment horizontal="center"/>
    </xf>
    <xf numFmtId="164" fontId="1" fillId="3" borderId="13" xfId="0" applyNumberFormat="1" applyFont="1" applyFill="1" applyBorder="1" applyAlignment="1">
      <alignment horizontal="center"/>
    </xf>
    <xf numFmtId="164" fontId="14" fillId="5" borderId="8" xfId="0" applyNumberFormat="1" applyFont="1" applyFill="1" applyBorder="1" applyAlignment="1">
      <alignment horizontal="center"/>
    </xf>
    <xf numFmtId="164" fontId="14" fillId="0" borderId="8" xfId="0" applyNumberFormat="1" applyFont="1" applyBorder="1" applyAlignment="1">
      <alignment horizontal="center"/>
    </xf>
    <xf numFmtId="0" fontId="4" fillId="0" borderId="27" xfId="0" applyFont="1" applyBorder="1" applyAlignment="1">
      <alignment horizontal="center" textRotation="90"/>
    </xf>
    <xf numFmtId="0" fontId="4" fillId="7" borderId="28" xfId="0" applyFont="1" applyFill="1" applyBorder="1" applyAlignment="1">
      <alignment textRotation="90"/>
    </xf>
    <xf numFmtId="0" fontId="4" fillId="7" borderId="15" xfId="0" applyFont="1" applyFill="1" applyBorder="1" applyAlignment="1">
      <alignment horizontal="center" textRotation="90"/>
    </xf>
    <xf numFmtId="0" fontId="4" fillId="7" borderId="14" xfId="0" applyFont="1" applyFill="1" applyBorder="1" applyAlignment="1">
      <alignment horizontal="center" textRotation="90"/>
    </xf>
    <xf numFmtId="0" fontId="4" fillId="7" borderId="5" xfId="0" applyFont="1" applyFill="1" applyBorder="1" applyAlignment="1">
      <alignment textRotation="90"/>
    </xf>
    <xf numFmtId="0" fontId="4" fillId="0" borderId="7" xfId="0" applyFont="1" applyBorder="1" applyAlignment="1">
      <alignment textRotation="90"/>
    </xf>
    <xf numFmtId="0" fontId="4" fillId="0" borderId="1" xfId="0" applyFont="1" applyBorder="1" applyAlignment="1">
      <alignment horizontal="center" textRotation="90"/>
    </xf>
    <xf numFmtId="0" fontId="4" fillId="7" borderId="29" xfId="0" applyFont="1" applyFill="1" applyBorder="1" applyAlignment="1">
      <alignment textRotation="90"/>
    </xf>
    <xf numFmtId="0" fontId="4" fillId="7" borderId="30" xfId="0" applyFont="1" applyFill="1" applyBorder="1" applyAlignment="1">
      <alignment horizontal="center" textRotation="90"/>
    </xf>
    <xf numFmtId="0" fontId="4" fillId="7" borderId="3" xfId="0" applyFont="1" applyFill="1" applyBorder="1" applyAlignment="1">
      <alignment textRotation="90"/>
    </xf>
    <xf numFmtId="0" fontId="4" fillId="7" borderId="12" xfId="0" applyFont="1" applyFill="1" applyBorder="1" applyAlignment="1">
      <alignment horizontal="center" textRotation="90"/>
    </xf>
    <xf numFmtId="0" fontId="3" fillId="0" borderId="17" xfId="0" applyFont="1" applyBorder="1" applyAlignment="1">
      <alignment horizontal="center"/>
    </xf>
    <xf numFmtId="0" fontId="3" fillId="0" borderId="18" xfId="0" applyFont="1" applyBorder="1"/>
    <xf numFmtId="164" fontId="13" fillId="2" borderId="17" xfId="0" applyNumberFormat="1" applyFont="1" applyFill="1" applyBorder="1" applyAlignment="1">
      <alignment horizontal="center"/>
    </xf>
    <xf numFmtId="164" fontId="14" fillId="2" borderId="17" xfId="0" applyNumberFormat="1" applyFont="1" applyFill="1" applyBorder="1" applyAlignment="1">
      <alignment horizontal="center"/>
    </xf>
    <xf numFmtId="2" fontId="13" fillId="0" borderId="17" xfId="0" applyNumberFormat="1" applyFont="1" applyBorder="1" applyAlignment="1">
      <alignment horizontal="center"/>
    </xf>
    <xf numFmtId="164" fontId="1" fillId="3" borderId="31" xfId="0" applyNumberFormat="1" applyFont="1" applyFill="1" applyBorder="1" applyAlignment="1">
      <alignment horizontal="center"/>
    </xf>
    <xf numFmtId="1" fontId="1" fillId="3" borderId="20" xfId="0" applyNumberFormat="1" applyFont="1" applyFill="1" applyBorder="1" applyAlignment="1">
      <alignment horizontal="center" vertical="center"/>
    </xf>
    <xf numFmtId="1" fontId="1" fillId="3" borderId="20" xfId="0" applyNumberFormat="1" applyFont="1" applyFill="1" applyBorder="1" applyAlignment="1">
      <alignment horizontal="center"/>
    </xf>
    <xf numFmtId="164" fontId="1" fillId="0" borderId="20" xfId="0" applyNumberFormat="1" applyFont="1" applyBorder="1" applyAlignment="1">
      <alignment horizontal="center"/>
    </xf>
    <xf numFmtId="164" fontId="12" fillId="4" borderId="20" xfId="0" applyNumberFormat="1" applyFont="1" applyFill="1" applyBorder="1" applyAlignment="1">
      <alignment horizontal="center"/>
    </xf>
    <xf numFmtId="164" fontId="12" fillId="2" borderId="17" xfId="0" applyNumberFormat="1" applyFont="1" applyFill="1" applyBorder="1" applyAlignment="1">
      <alignment horizontal="center"/>
    </xf>
    <xf numFmtId="0" fontId="4" fillId="0" borderId="23" xfId="0" applyFont="1" applyBorder="1" applyAlignment="1">
      <alignment horizontal="center" textRotation="90"/>
    </xf>
    <xf numFmtId="0" fontId="4" fillId="7" borderId="27" xfId="0" applyFont="1" applyFill="1" applyBorder="1" applyAlignment="1">
      <alignment horizontal="center" textRotation="90"/>
    </xf>
    <xf numFmtId="0" fontId="4" fillId="0" borderId="17" xfId="0" applyFont="1" applyBorder="1" applyAlignment="1">
      <alignment horizontal="center" textRotation="90"/>
    </xf>
    <xf numFmtId="0" fontId="4" fillId="7" borderId="32" xfId="0" applyFont="1" applyFill="1" applyBorder="1" applyAlignment="1">
      <alignment horizontal="center" textRotation="90"/>
    </xf>
    <xf numFmtId="164" fontId="17" fillId="2" borderId="17" xfId="0" applyNumberFormat="1" applyFont="1" applyFill="1" applyBorder="1" applyAlignment="1">
      <alignment horizontal="center"/>
    </xf>
    <xf numFmtId="0" fontId="4" fillId="7" borderId="23" xfId="0" applyFont="1" applyFill="1" applyBorder="1" applyAlignment="1">
      <alignment horizontal="center" textRotation="90"/>
    </xf>
    <xf numFmtId="0" fontId="18" fillId="0" borderId="7" xfId="0" applyFont="1" applyFill="1" applyBorder="1" applyAlignment="1">
      <alignment horizontal="center" vertical="center"/>
    </xf>
    <xf numFmtId="0" fontId="18" fillId="0" borderId="7" xfId="0" applyFont="1" applyFill="1" applyBorder="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xf>
    <xf numFmtId="0" fontId="18" fillId="0" borderId="22" xfId="0" applyFont="1" applyFill="1" applyBorder="1" applyAlignment="1">
      <alignment horizontal="left"/>
    </xf>
    <xf numFmtId="0" fontId="18" fillId="0" borderId="12" xfId="0" applyFont="1" applyFill="1" applyBorder="1" applyAlignment="1">
      <alignment horizontal="left"/>
    </xf>
    <xf numFmtId="49" fontId="18" fillId="0" borderId="7" xfId="2" applyNumberFormat="1" applyFont="1" applyFill="1" applyBorder="1" applyAlignment="1">
      <alignment horizontal="center"/>
    </xf>
    <xf numFmtId="49" fontId="18" fillId="0" borderId="1" xfId="2" applyNumberFormat="1" applyFont="1" applyFill="1" applyBorder="1" applyAlignment="1">
      <alignment horizontal="center"/>
    </xf>
    <xf numFmtId="49" fontId="18" fillId="0" borderId="1" xfId="0" applyNumberFormat="1" applyFont="1" applyBorder="1" applyAlignment="1">
      <alignment horizontal="center"/>
    </xf>
    <xf numFmtId="0" fontId="3" fillId="0" borderId="7" xfId="1" applyFont="1" applyBorder="1" applyAlignment="1">
      <alignment horizontal="center"/>
    </xf>
    <xf numFmtId="0" fontId="3" fillId="0" borderId="1" xfId="1" applyFont="1" applyBorder="1" applyAlignment="1">
      <alignment horizontal="center"/>
    </xf>
    <xf numFmtId="0" fontId="3" fillId="3" borderId="1" xfId="1" applyFont="1" applyFill="1" applyBorder="1" applyAlignment="1">
      <alignment horizontal="center"/>
    </xf>
    <xf numFmtId="49" fontId="18" fillId="0" borderId="1" xfId="3" applyNumberFormat="1" applyFont="1" applyFill="1" applyBorder="1" applyAlignment="1">
      <alignment horizontal="center"/>
    </xf>
    <xf numFmtId="49" fontId="18" fillId="0" borderId="1" xfId="3" applyNumberFormat="1" applyFont="1" applyBorder="1" applyAlignment="1">
      <alignment horizontal="center"/>
    </xf>
    <xf numFmtId="0" fontId="20" fillId="0" borderId="1" xfId="1" applyFont="1" applyBorder="1" applyAlignment="1">
      <alignment horizontal="center"/>
    </xf>
    <xf numFmtId="0" fontId="20" fillId="0" borderId="1" xfId="1" applyFont="1" applyFill="1" applyBorder="1" applyAlignment="1">
      <alignment horizontal="center"/>
    </xf>
    <xf numFmtId="49" fontId="18" fillId="0" borderId="1" xfId="4" applyNumberFormat="1" applyFont="1" applyFill="1" applyBorder="1" applyAlignment="1">
      <alignment horizontal="center"/>
    </xf>
    <xf numFmtId="0" fontId="18" fillId="0" borderId="1" xfId="1" applyFont="1" applyFill="1" applyBorder="1" applyAlignment="1">
      <alignment horizontal="center"/>
    </xf>
    <xf numFmtId="49" fontId="18" fillId="0" borderId="1" xfId="5" applyNumberFormat="1" applyFont="1" applyFill="1" applyBorder="1" applyAlignment="1">
      <alignment horizontal="center"/>
    </xf>
    <xf numFmtId="49" fontId="18" fillId="0" borderId="1" xfId="0" applyNumberFormat="1" applyFont="1" applyFill="1" applyBorder="1" applyAlignment="1">
      <alignment horizontal="center"/>
    </xf>
    <xf numFmtId="49" fontId="18" fillId="0" borderId="1" xfId="6" applyNumberFormat="1" applyFont="1" applyFill="1" applyBorder="1" applyAlignment="1">
      <alignment horizontal="center"/>
    </xf>
    <xf numFmtId="49" fontId="18" fillId="0" borderId="12" xfId="0" applyNumberFormat="1" applyFont="1" applyFill="1" applyBorder="1" applyAlignment="1">
      <alignment horizontal="center"/>
    </xf>
    <xf numFmtId="1" fontId="21" fillId="3" borderId="1" xfId="0" applyNumberFormat="1" applyFont="1" applyFill="1" applyBorder="1" applyAlignment="1">
      <alignment horizontal="center" vertical="center"/>
    </xf>
    <xf numFmtId="164" fontId="8" fillId="5" borderId="1" xfId="0" applyNumberFormat="1" applyFont="1" applyFill="1" applyBorder="1" applyAlignment="1">
      <alignment horizontal="center"/>
    </xf>
    <xf numFmtId="1" fontId="1" fillId="8" borderId="1" xfId="0" applyNumberFormat="1" applyFont="1" applyFill="1" applyBorder="1" applyAlignment="1">
      <alignment horizontal="center" vertical="center"/>
    </xf>
    <xf numFmtId="49" fontId="22" fillId="3" borderId="1" xfId="0" applyNumberFormat="1" applyFont="1" applyFill="1" applyBorder="1" applyAlignment="1">
      <alignment horizontal="left"/>
    </xf>
    <xf numFmtId="0" fontId="24" fillId="0" borderId="9" xfId="0" applyFont="1" applyBorder="1" applyAlignment="1">
      <alignment horizontal="center" textRotation="90"/>
    </xf>
    <xf numFmtId="1" fontId="23" fillId="0" borderId="12" xfId="0" applyNumberFormat="1" applyFont="1" applyBorder="1" applyAlignment="1">
      <alignment horizontal="center"/>
    </xf>
    <xf numFmtId="2" fontId="24" fillId="0" borderId="1" xfId="0" applyNumberFormat="1" applyFont="1" applyBorder="1" applyAlignment="1">
      <alignment horizontal="center"/>
    </xf>
    <xf numFmtId="2" fontId="10" fillId="0" borderId="1" xfId="0" applyNumberFormat="1" applyFont="1" applyBorder="1" applyAlignment="1">
      <alignment horizontal="center"/>
    </xf>
    <xf numFmtId="0" fontId="25" fillId="0" borderId="16" xfId="0" applyFont="1" applyBorder="1" applyAlignment="1">
      <alignment horizontal="center" textRotation="90"/>
    </xf>
    <xf numFmtId="164" fontId="26" fillId="3" borderId="12" xfId="0" applyNumberFormat="1" applyFont="1" applyFill="1" applyBorder="1" applyAlignment="1">
      <alignment horizontal="center"/>
    </xf>
    <xf numFmtId="164" fontId="8" fillId="5" borderId="8" xfId="0" applyNumberFormat="1" applyFont="1" applyFill="1" applyBorder="1" applyAlignment="1">
      <alignment horizontal="center"/>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xf>
    <xf numFmtId="164" fontId="8" fillId="0" borderId="10" xfId="0" applyNumberFormat="1" applyFont="1" applyBorder="1" applyAlignment="1">
      <alignment horizontal="center"/>
    </xf>
    <xf numFmtId="164" fontId="9" fillId="4" borderId="10" xfId="0" applyNumberFormat="1" applyFont="1" applyFill="1" applyBorder="1" applyAlignment="1">
      <alignment horizontal="center"/>
    </xf>
    <xf numFmtId="164" fontId="8"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2" fontId="8" fillId="0" borderId="1" xfId="0" applyNumberFormat="1" applyFont="1" applyBorder="1" applyAlignment="1">
      <alignment horizontal="center"/>
    </xf>
    <xf numFmtId="0" fontId="15" fillId="0" borderId="1" xfId="0" applyFont="1" applyBorder="1" applyAlignment="1">
      <alignment horizontal="center" textRotation="90"/>
    </xf>
    <xf numFmtId="164" fontId="8" fillId="0" borderId="1" xfId="0" applyNumberFormat="1" applyFont="1" applyBorder="1" applyAlignment="1">
      <alignment horizontal="center"/>
    </xf>
    <xf numFmtId="164" fontId="9" fillId="4" borderId="1" xfId="0" applyNumberFormat="1" applyFont="1" applyFill="1" applyBorder="1" applyAlignment="1">
      <alignment horizontal="center"/>
    </xf>
    <xf numFmtId="0" fontId="3" fillId="0" borderId="13" xfId="0" applyFont="1" applyFill="1" applyBorder="1" applyAlignment="1">
      <alignment horizontal="left"/>
    </xf>
    <xf numFmtId="0" fontId="23" fillId="0" borderId="7" xfId="0" applyFont="1" applyBorder="1" applyAlignment="1">
      <alignment horizontal="center" vertical="center" wrapText="1"/>
    </xf>
    <xf numFmtId="0" fontId="23" fillId="9" borderId="9" xfId="0" applyFont="1" applyFill="1" applyBorder="1" applyAlignment="1">
      <alignment horizontal="center" textRotation="90"/>
    </xf>
    <xf numFmtId="0" fontId="27" fillId="3" borderId="9" xfId="0" applyFont="1" applyFill="1" applyBorder="1" applyAlignment="1">
      <alignment horizontal="center" textRotation="90"/>
    </xf>
    <xf numFmtId="0" fontId="3" fillId="0" borderId="13" xfId="0" applyFont="1" applyBorder="1" applyAlignment="1">
      <alignment horizontal="center"/>
    </xf>
    <xf numFmtId="1" fontId="2" fillId="9" borderId="13" xfId="0" applyNumberFormat="1" applyFont="1" applyFill="1" applyBorder="1" applyAlignment="1">
      <alignment horizontal="center"/>
    </xf>
    <xf numFmtId="2" fontId="28" fillId="3" borderId="13" xfId="0" applyNumberFormat="1" applyFont="1" applyFill="1" applyBorder="1" applyAlignment="1">
      <alignment horizontal="center"/>
    </xf>
    <xf numFmtId="0" fontId="3" fillId="0" borderId="19" xfId="0" applyFont="1" applyBorder="1" applyAlignment="1">
      <alignment horizontal="center"/>
    </xf>
    <xf numFmtId="0" fontId="23" fillId="3" borderId="9" xfId="0" applyFont="1" applyFill="1" applyBorder="1" applyAlignment="1">
      <alignment horizontal="center" textRotation="90"/>
    </xf>
    <xf numFmtId="2" fontId="23" fillId="0" borderId="1" xfId="0" applyNumberFormat="1" applyFont="1" applyBorder="1" applyAlignment="1">
      <alignment horizontal="center"/>
    </xf>
    <xf numFmtId="0" fontId="4" fillId="7" borderId="28" xfId="0" applyFont="1" applyFill="1" applyBorder="1" applyAlignment="1">
      <alignment horizontal="center" textRotation="90"/>
    </xf>
    <xf numFmtId="0" fontId="2" fillId="0" borderId="9" xfId="0" applyFont="1" applyBorder="1" applyAlignment="1">
      <alignment horizontal="center" vertical="justify" textRotation="90"/>
    </xf>
    <xf numFmtId="0" fontId="2" fillId="0" borderId="16" xfId="0" applyFont="1" applyBorder="1" applyAlignment="1">
      <alignment horizontal="center" vertical="justify" textRotation="90"/>
    </xf>
    <xf numFmtId="0" fontId="15" fillId="0" borderId="12" xfId="0" applyFont="1" applyBorder="1" applyAlignment="1">
      <alignment horizontal="center" textRotation="90"/>
    </xf>
    <xf numFmtId="0" fontId="15" fillId="7" borderId="14" xfId="0" applyFont="1" applyFill="1" applyBorder="1" applyAlignment="1">
      <alignment horizontal="center" textRotation="90"/>
    </xf>
    <xf numFmtId="1" fontId="8" fillId="6" borderId="1" xfId="0" applyNumberFormat="1" applyFont="1" applyFill="1" applyBorder="1" applyAlignment="1">
      <alignment horizontal="center" vertical="center"/>
    </xf>
    <xf numFmtId="164" fontId="2" fillId="4" borderId="1" xfId="0" applyNumberFormat="1" applyFont="1" applyFill="1" applyBorder="1" applyAlignment="1">
      <alignment horizontal="center"/>
    </xf>
    <xf numFmtId="164" fontId="1"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164" fontId="29" fillId="3" borderId="12" xfId="0" applyNumberFormat="1" applyFont="1" applyFill="1" applyBorder="1" applyAlignment="1">
      <alignment horizontal="left"/>
    </xf>
    <xf numFmtId="0" fontId="16" fillId="0" borderId="0" xfId="0" applyFont="1"/>
    <xf numFmtId="0" fontId="2" fillId="0" borderId="9" xfId="0" applyFont="1" applyBorder="1" applyAlignment="1">
      <alignment horizontal="center" vertical="center" wrapText="1"/>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3" fillId="0" borderId="0" xfId="0" applyFont="1"/>
    <xf numFmtId="0" fontId="30" fillId="0" borderId="0" xfId="0" applyFont="1" applyFill="1" applyBorder="1" applyAlignment="1"/>
    <xf numFmtId="0" fontId="31" fillId="0" borderId="0" xfId="0" applyFont="1" applyFill="1" applyBorder="1" applyAlignment="1"/>
    <xf numFmtId="0" fontId="32" fillId="0" borderId="0" xfId="0" applyFont="1" applyFill="1"/>
    <xf numFmtId="0" fontId="33" fillId="0" borderId="0" xfId="0" applyFont="1" applyFill="1" applyBorder="1" applyAlignment="1">
      <alignment horizontal="center" wrapText="1"/>
    </xf>
    <xf numFmtId="0" fontId="34" fillId="0" borderId="0" xfId="0" applyFont="1" applyFill="1" applyBorder="1" applyAlignment="1"/>
    <xf numFmtId="0" fontId="33" fillId="0" borderId="0" xfId="0" applyFont="1" applyFill="1" applyBorder="1" applyAlignment="1"/>
    <xf numFmtId="0" fontId="35" fillId="0" borderId="0" xfId="0" applyFont="1" applyFill="1" applyBorder="1"/>
    <xf numFmtId="0" fontId="36" fillId="0" borderId="9"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0" xfId="0" applyFont="1" applyFill="1" applyAlignment="1">
      <alignment vertical="center"/>
    </xf>
    <xf numFmtId="0" fontId="35" fillId="0" borderId="0" xfId="0" applyFont="1"/>
    <xf numFmtId="0" fontId="35" fillId="0" borderId="0" xfId="0" applyFont="1" applyFill="1" applyAlignment="1">
      <alignment horizontal="center"/>
    </xf>
    <xf numFmtId="0" fontId="35" fillId="0" borderId="0" xfId="0" applyFont="1" applyFill="1"/>
    <xf numFmtId="0" fontId="40" fillId="0" borderId="0" xfId="0" applyFont="1" applyAlignment="1">
      <alignment horizont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9" fillId="3" borderId="13" xfId="0" applyFont="1" applyFill="1" applyBorder="1" applyAlignment="1">
      <alignment horizontal="center" vertical="center"/>
    </xf>
    <xf numFmtId="0" fontId="18" fillId="0" borderId="12" xfId="0" applyFont="1" applyFill="1" applyBorder="1" applyAlignment="1">
      <alignment horizontal="left" vertical="center"/>
    </xf>
    <xf numFmtId="0" fontId="1" fillId="0" borderId="19" xfId="0" applyFont="1" applyBorder="1" applyAlignment="1">
      <alignment horizontal="center" vertical="center"/>
    </xf>
    <xf numFmtId="164" fontId="21" fillId="2" borderId="7" xfId="0" applyNumberFormat="1" applyFont="1" applyFill="1" applyBorder="1" applyAlignment="1">
      <alignment horizontal="center"/>
    </xf>
    <xf numFmtId="0" fontId="23" fillId="0" borderId="37" xfId="0" applyFont="1" applyBorder="1" applyAlignment="1">
      <alignment horizontal="center" textRotation="90"/>
    </xf>
    <xf numFmtId="1" fontId="2" fillId="0" borderId="24" xfId="0" applyNumberFormat="1" applyFont="1" applyBorder="1" applyAlignment="1">
      <alignment horizontal="center"/>
    </xf>
    <xf numFmtId="2" fontId="9" fillId="0" borderId="1" xfId="0" applyNumberFormat="1" applyFont="1" applyBorder="1" applyAlignment="1">
      <alignment horizontal="center"/>
    </xf>
    <xf numFmtId="2" fontId="11" fillId="0" borderId="1" xfId="0" applyNumberFormat="1" applyFont="1" applyBorder="1" applyAlignment="1">
      <alignment horizontal="center"/>
    </xf>
    <xf numFmtId="0" fontId="3" fillId="0" borderId="14" xfId="0" applyFont="1" applyBorder="1" applyAlignment="1">
      <alignment horizontal="center"/>
    </xf>
    <xf numFmtId="164" fontId="8" fillId="3" borderId="8" xfId="0" applyNumberFormat="1" applyFont="1" applyFill="1" applyBorder="1" applyAlignment="1">
      <alignment horizontal="center"/>
    </xf>
    <xf numFmtId="0" fontId="15" fillId="0" borderId="14" xfId="0" applyFont="1" applyBorder="1" applyAlignment="1">
      <alignment horizontal="center" textRotation="90"/>
    </xf>
    <xf numFmtId="1" fontId="21" fillId="3" borderId="1" xfId="0" applyNumberFormat="1" applyFont="1" applyFill="1" applyBorder="1" applyAlignment="1">
      <alignment horizontal="center"/>
    </xf>
    <xf numFmtId="1" fontId="21" fillId="6" borderId="1" xfId="0" applyNumberFormat="1" applyFont="1" applyFill="1" applyBorder="1" applyAlignment="1">
      <alignment horizontal="center"/>
    </xf>
    <xf numFmtId="0" fontId="41" fillId="0" borderId="16" xfId="0" applyFont="1" applyBorder="1" applyAlignment="1">
      <alignment horizontal="center" textRotation="90"/>
    </xf>
    <xf numFmtId="0" fontId="23" fillId="0" borderId="16" xfId="0" applyFont="1" applyBorder="1" applyAlignment="1">
      <alignment horizontal="center" textRotation="90"/>
    </xf>
    <xf numFmtId="0" fontId="10" fillId="0" borderId="7" xfId="0" applyFont="1" applyBorder="1" applyAlignment="1">
      <alignment horizontal="center" vertical="center" wrapText="1"/>
    </xf>
    <xf numFmtId="1" fontId="42" fillId="0" borderId="12" xfId="0" applyNumberFormat="1" applyFont="1" applyBorder="1" applyAlignment="1">
      <alignment horizontal="center"/>
    </xf>
    <xf numFmtId="1" fontId="2" fillId="0" borderId="12" xfId="0" applyNumberFormat="1" applyFont="1" applyBorder="1" applyAlignment="1">
      <alignment horizontal="center"/>
    </xf>
    <xf numFmtId="164" fontId="8" fillId="5" borderId="12" xfId="0" applyNumberFormat="1" applyFont="1" applyFill="1" applyBorder="1" applyAlignment="1">
      <alignment horizontal="center"/>
    </xf>
    <xf numFmtId="0" fontId="43" fillId="0" borderId="17" xfId="0" applyFont="1" applyBorder="1" applyAlignment="1">
      <alignment horizontal="center" vertical="center"/>
    </xf>
    <xf numFmtId="0" fontId="43" fillId="0" borderId="1" xfId="0" applyFont="1" applyBorder="1" applyAlignment="1">
      <alignment horizontal="center" vertical="center"/>
    </xf>
    <xf numFmtId="0" fontId="43" fillId="0" borderId="19" xfId="0" applyFont="1" applyBorder="1" applyAlignment="1">
      <alignment horizontal="center" vertical="center"/>
    </xf>
    <xf numFmtId="0" fontId="36" fillId="0" borderId="36" xfId="0" applyFont="1" applyBorder="1" applyAlignment="1">
      <alignment horizontal="center" vertical="center"/>
    </xf>
    <xf numFmtId="0" fontId="3" fillId="0" borderId="7" xfId="0" applyFont="1" applyBorder="1" applyAlignment="1">
      <alignment horizontal="center" vertical="center"/>
    </xf>
    <xf numFmtId="0" fontId="3" fillId="3" borderId="13" xfId="0" applyFont="1" applyFill="1" applyBorder="1" applyAlignment="1">
      <alignment horizontal="center" vertical="center"/>
    </xf>
    <xf numFmtId="0" fontId="3" fillId="3" borderId="24" xfId="0" applyFont="1" applyFill="1" applyBorder="1" applyAlignment="1">
      <alignment horizontal="center" vertical="center"/>
    </xf>
    <xf numFmtId="1" fontId="3" fillId="3" borderId="12" xfId="0" applyNumberFormat="1" applyFont="1" applyFill="1" applyBorder="1" applyAlignment="1">
      <alignment horizontal="center" vertical="center"/>
    </xf>
    <xf numFmtId="0" fontId="18" fillId="3" borderId="12" xfId="0" applyFont="1" applyFill="1" applyBorder="1" applyAlignment="1">
      <alignment horizontal="left" vertical="center"/>
    </xf>
    <xf numFmtId="0" fontId="18" fillId="3" borderId="1" xfId="0" applyFont="1" applyFill="1" applyBorder="1" applyAlignment="1">
      <alignment horizontal="center" vertical="center"/>
    </xf>
    <xf numFmtId="0" fontId="1" fillId="0" borderId="14" xfId="0" applyFont="1" applyBorder="1" applyAlignment="1">
      <alignment horizontal="center"/>
    </xf>
    <xf numFmtId="0" fontId="1" fillId="0" borderId="38" xfId="0" applyFont="1" applyBorder="1" applyAlignment="1">
      <alignment horizontal="center" vertical="center"/>
    </xf>
    <xf numFmtId="0" fontId="1" fillId="0" borderId="6" xfId="0" applyFont="1" applyBorder="1" applyAlignment="1">
      <alignment horizontal="center" vertical="justify" textRotation="90"/>
    </xf>
    <xf numFmtId="0" fontId="1" fillId="0" borderId="2" xfId="0" applyFont="1" applyBorder="1" applyAlignment="1">
      <alignment horizontal="center" vertical="justify" textRotation="90"/>
    </xf>
    <xf numFmtId="0" fontId="9" fillId="4" borderId="2" xfId="0" applyFont="1" applyFill="1" applyBorder="1" applyAlignment="1">
      <alignment horizontal="center" vertical="justify" textRotation="90"/>
    </xf>
    <xf numFmtId="0" fontId="11" fillId="3" borderId="3" xfId="0" applyFont="1" applyFill="1" applyBorder="1" applyAlignment="1">
      <alignment horizontal="center" vertical="justify" textRotation="90"/>
    </xf>
    <xf numFmtId="0" fontId="2" fillId="3" borderId="3" xfId="0" applyFont="1" applyFill="1" applyBorder="1" applyAlignment="1">
      <alignment horizontal="center" vertical="justify" textRotation="90"/>
    </xf>
    <xf numFmtId="0" fontId="11" fillId="3" borderId="9" xfId="0" applyFont="1" applyFill="1" applyBorder="1" applyAlignment="1">
      <alignment horizontal="center" vertical="justify" textRotation="90"/>
    </xf>
    <xf numFmtId="0" fontId="4" fillId="0" borderId="3" xfId="0" applyFont="1" applyBorder="1" applyAlignment="1">
      <alignment horizontal="center" vertical="justify" textRotation="90"/>
    </xf>
    <xf numFmtId="0" fontId="4" fillId="7" borderId="5" xfId="0" applyFont="1" applyFill="1" applyBorder="1" applyAlignment="1">
      <alignment horizontal="center" vertical="justify" textRotation="90"/>
    </xf>
    <xf numFmtId="0" fontId="45" fillId="0" borderId="13" xfId="0" applyFont="1" applyBorder="1" applyAlignment="1">
      <alignment horizontal="center"/>
    </xf>
    <xf numFmtId="0" fontId="47" fillId="0" borderId="9" xfId="0" applyFont="1" applyBorder="1" applyAlignment="1">
      <alignment horizontal="center" textRotation="90"/>
    </xf>
    <xf numFmtId="2" fontId="46" fillId="0" borderId="1" xfId="0" applyNumberFormat="1" applyFont="1" applyBorder="1" applyAlignment="1">
      <alignment horizontal="center"/>
    </xf>
    <xf numFmtId="164" fontId="21" fillId="2" borderId="1" xfId="0" applyNumberFormat="1" applyFont="1" applyFill="1" applyBorder="1" applyAlignment="1">
      <alignment horizontal="center"/>
    </xf>
    <xf numFmtId="0" fontId="1" fillId="3" borderId="39" xfId="0" applyFont="1" applyFill="1" applyBorder="1" applyAlignment="1">
      <alignment horizontal="center" textRotation="90"/>
    </xf>
    <xf numFmtId="0" fontId="1" fillId="0" borderId="7" xfId="0" applyFont="1" applyBorder="1" applyAlignment="1">
      <alignment horizontal="center" textRotation="90"/>
    </xf>
    <xf numFmtId="0" fontId="1" fillId="0" borderId="7" xfId="0" applyFont="1" applyBorder="1" applyAlignment="1">
      <alignment textRotation="90"/>
    </xf>
    <xf numFmtId="0" fontId="9" fillId="4" borderId="7" xfId="0" applyFont="1" applyFill="1" applyBorder="1" applyAlignment="1">
      <alignment textRotation="90"/>
    </xf>
    <xf numFmtId="0" fontId="11" fillId="3" borderId="22" xfId="0" applyFont="1" applyFill="1" applyBorder="1" applyAlignment="1">
      <alignment textRotation="90"/>
    </xf>
    <xf numFmtId="0" fontId="2" fillId="3" borderId="22" xfId="0" applyFont="1" applyFill="1" applyBorder="1" applyAlignment="1">
      <alignment textRotation="90"/>
    </xf>
    <xf numFmtId="0" fontId="11" fillId="3" borderId="7" xfId="0" applyFont="1" applyFill="1" applyBorder="1" applyAlignment="1">
      <alignment horizontal="center" textRotation="90"/>
    </xf>
    <xf numFmtId="0" fontId="4" fillId="0" borderId="22" xfId="0" applyFont="1" applyBorder="1" applyAlignment="1">
      <alignment textRotation="90"/>
    </xf>
    <xf numFmtId="0" fontId="1" fillId="0" borderId="39" xfId="0" applyFont="1" applyBorder="1" applyAlignment="1">
      <alignment horizontal="center" vertical="justify" textRotation="90"/>
    </xf>
    <xf numFmtId="0" fontId="1" fillId="0" borderId="7" xfId="0" applyFont="1" applyBorder="1" applyAlignment="1">
      <alignment horizontal="center" vertical="justify" textRotation="90"/>
    </xf>
    <xf numFmtId="0" fontId="9" fillId="4" borderId="7" xfId="0" applyFont="1" applyFill="1" applyBorder="1" applyAlignment="1">
      <alignment horizontal="center" vertical="justify" textRotation="90"/>
    </xf>
    <xf numFmtId="0" fontId="11" fillId="3" borderId="22" xfId="0" applyFont="1" applyFill="1" applyBorder="1" applyAlignment="1">
      <alignment horizontal="center" vertical="justify" textRotation="90"/>
    </xf>
    <xf numFmtId="0" fontId="2" fillId="3" borderId="22" xfId="0" applyFont="1" applyFill="1" applyBorder="1" applyAlignment="1">
      <alignment horizontal="center" vertical="justify" textRotation="90"/>
    </xf>
    <xf numFmtId="0" fontId="11" fillId="3" borderId="7" xfId="0" applyFont="1" applyFill="1" applyBorder="1" applyAlignment="1">
      <alignment horizontal="center" vertical="justify" textRotation="90"/>
    </xf>
    <xf numFmtId="0" fontId="4" fillId="0" borderId="22" xfId="0" applyFont="1" applyBorder="1" applyAlignment="1">
      <alignment horizontal="center" vertical="justify" textRotation="90"/>
    </xf>
    <xf numFmtId="0" fontId="4" fillId="7" borderId="28" xfId="0" applyFont="1" applyFill="1" applyBorder="1" applyAlignment="1">
      <alignment horizontal="center" vertical="justify" textRotation="90"/>
    </xf>
    <xf numFmtId="0" fontId="24" fillId="3" borderId="9" xfId="0" applyFont="1" applyFill="1" applyBorder="1" applyAlignment="1">
      <alignment horizontal="center" textRotation="90"/>
    </xf>
    <xf numFmtId="2" fontId="9" fillId="3" borderId="13" xfId="0" applyNumberFormat="1" applyFont="1" applyFill="1" applyBorder="1" applyAlignment="1">
      <alignment horizontal="center"/>
    </xf>
    <xf numFmtId="0" fontId="15" fillId="7" borderId="30" xfId="0" applyFont="1" applyFill="1" applyBorder="1" applyAlignment="1">
      <alignment horizontal="center" textRotation="90"/>
    </xf>
    <xf numFmtId="2" fontId="47" fillId="0" borderId="1" xfId="0" applyNumberFormat="1" applyFont="1" applyBorder="1" applyAlignment="1">
      <alignment horizontal="center"/>
    </xf>
    <xf numFmtId="2" fontId="11" fillId="3" borderId="13" xfId="0" applyNumberFormat="1" applyFont="1" applyFill="1" applyBorder="1" applyAlignment="1">
      <alignment horizontal="center"/>
    </xf>
    <xf numFmtId="1" fontId="23" fillId="9" borderId="13" xfId="0" applyNumberFormat="1" applyFont="1" applyFill="1" applyBorder="1" applyAlignment="1">
      <alignment horizontal="center"/>
    </xf>
    <xf numFmtId="2" fontId="10" fillId="3" borderId="13" xfId="0" applyNumberFormat="1" applyFont="1" applyFill="1" applyBorder="1" applyAlignment="1">
      <alignment horizontal="center"/>
    </xf>
    <xf numFmtId="2" fontId="27" fillId="3" borderId="13" xfId="0" applyNumberFormat="1" applyFont="1" applyFill="1" applyBorder="1" applyAlignment="1">
      <alignment horizontal="center"/>
    </xf>
    <xf numFmtId="0" fontId="10" fillId="0" borderId="9" xfId="0" applyFont="1" applyBorder="1" applyAlignment="1">
      <alignment horizontal="center" textRotation="90"/>
    </xf>
    <xf numFmtId="2" fontId="2" fillId="0" borderId="1" xfId="0" applyNumberFormat="1" applyFont="1" applyBorder="1" applyAlignment="1">
      <alignment horizontal="center"/>
    </xf>
    <xf numFmtId="1" fontId="8" fillId="8"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0" fontId="4" fillId="7" borderId="22" xfId="0" applyFont="1" applyFill="1" applyBorder="1" applyAlignment="1">
      <alignment horizontal="center" vertical="justify" textRotation="90"/>
    </xf>
    <xf numFmtId="0" fontId="1" fillId="0" borderId="21" xfId="0" applyFont="1" applyBorder="1" applyAlignment="1">
      <alignment horizontal="center" vertical="justify" textRotation="90"/>
    </xf>
    <xf numFmtId="1" fontId="1" fillId="8" borderId="1" xfId="0" applyNumberFormat="1" applyFont="1" applyFill="1" applyBorder="1" applyAlignment="1">
      <alignment horizontal="center"/>
    </xf>
    <xf numFmtId="0" fontId="2" fillId="0" borderId="36" xfId="0" applyFont="1" applyBorder="1" applyAlignment="1">
      <alignment horizontal="center" vertical="center"/>
    </xf>
    <xf numFmtId="0" fontId="23" fillId="0" borderId="0" xfId="0" applyFont="1" applyAlignment="1">
      <alignment horizontal="center"/>
    </xf>
    <xf numFmtId="0" fontId="1" fillId="0" borderId="40" xfId="0" applyFont="1" applyBorder="1" applyAlignment="1">
      <alignment horizontal="center" textRotation="90"/>
    </xf>
    <xf numFmtId="0" fontId="48" fillId="0" borderId="2" xfId="0" applyFont="1" applyBorder="1" applyAlignment="1">
      <alignment horizontal="center" vertical="justify" textRotation="90"/>
    </xf>
    <xf numFmtId="0" fontId="49" fillId="0" borderId="2" xfId="0" applyFont="1" applyBorder="1" applyAlignment="1">
      <alignment textRotation="90"/>
    </xf>
    <xf numFmtId="0" fontId="12" fillId="0" borderId="2" xfId="0" applyFont="1" applyBorder="1" applyAlignment="1">
      <alignment textRotation="90"/>
    </xf>
    <xf numFmtId="0" fontId="11" fillId="3" borderId="2" xfId="0" applyFont="1" applyFill="1" applyBorder="1" applyAlignment="1">
      <alignment horizontal="center" vertical="justify" textRotation="90"/>
    </xf>
    <xf numFmtId="0" fontId="7" fillId="10" borderId="9" xfId="0" applyFont="1" applyFill="1" applyBorder="1" applyAlignment="1">
      <alignment horizontal="center" textRotation="90"/>
    </xf>
    <xf numFmtId="164" fontId="1" fillId="0" borderId="13" xfId="0" applyNumberFormat="1" applyFont="1" applyBorder="1" applyAlignment="1">
      <alignment horizontal="center"/>
    </xf>
    <xf numFmtId="164" fontId="14" fillId="0" borderId="1" xfId="0" applyNumberFormat="1" applyFont="1" applyBorder="1" applyAlignment="1">
      <alignment horizontal="center"/>
    </xf>
    <xf numFmtId="0" fontId="50" fillId="0" borderId="12" xfId="0" applyFont="1" applyBorder="1" applyAlignment="1">
      <alignment horizontal="center" textRotation="90"/>
    </xf>
    <xf numFmtId="0" fontId="50" fillId="7" borderId="14" xfId="0" applyFont="1" applyFill="1" applyBorder="1" applyAlignment="1">
      <alignment horizontal="center" textRotation="90"/>
    </xf>
    <xf numFmtId="1" fontId="14" fillId="10" borderId="1" xfId="0" applyNumberFormat="1" applyFont="1" applyFill="1" applyBorder="1" applyAlignment="1">
      <alignment horizontal="center"/>
    </xf>
    <xf numFmtId="0" fontId="23" fillId="0" borderId="34" xfId="0" applyFont="1" applyBorder="1" applyAlignment="1">
      <alignment horizontal="center" textRotation="90"/>
    </xf>
    <xf numFmtId="1" fontId="2" fillId="0" borderId="8" xfId="0" applyNumberFormat="1" applyFont="1" applyBorder="1" applyAlignment="1">
      <alignment horizontal="center"/>
    </xf>
    <xf numFmtId="0" fontId="9" fillId="3" borderId="2" xfId="0" applyFont="1" applyFill="1" applyBorder="1" applyAlignment="1">
      <alignment horizontal="center" vertical="justify" textRotation="90"/>
    </xf>
    <xf numFmtId="0" fontId="2" fillId="3" borderId="2" xfId="0" applyFont="1" applyFill="1" applyBorder="1" applyAlignment="1">
      <alignment horizontal="center" vertical="justify" textRotation="90"/>
    </xf>
    <xf numFmtId="1" fontId="51" fillId="0" borderId="1" xfId="0" applyNumberFormat="1" applyFont="1" applyBorder="1" applyAlignment="1">
      <alignment horizontal="center" vertical="center"/>
    </xf>
    <xf numFmtId="0" fontId="14" fillId="3" borderId="1" xfId="0" applyFont="1" applyFill="1" applyBorder="1" applyAlignment="1">
      <alignment horizontal="center" vertical="center"/>
    </xf>
    <xf numFmtId="0" fontId="2" fillId="5" borderId="2" xfId="0" applyFont="1" applyFill="1" applyBorder="1" applyAlignment="1">
      <alignment horizontal="center" vertical="justify" textRotation="90"/>
    </xf>
    <xf numFmtId="0" fontId="16" fillId="0" borderId="1" xfId="0" applyFont="1" applyBorder="1" applyAlignment="1">
      <alignment horizontal="center" vertical="center"/>
    </xf>
    <xf numFmtId="49" fontId="18" fillId="0" borderId="1" xfId="2"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0" fontId="3" fillId="0" borderId="1" xfId="1" applyFont="1" applyBorder="1" applyAlignment="1">
      <alignment horizontal="center" vertical="center"/>
    </xf>
    <xf numFmtId="0" fontId="3" fillId="3" borderId="1" xfId="1" applyFont="1" applyFill="1" applyBorder="1" applyAlignment="1">
      <alignment horizontal="center" vertical="center"/>
    </xf>
    <xf numFmtId="49" fontId="18" fillId="0" borderId="1" xfId="0" applyNumberFormat="1" applyFont="1" applyBorder="1" applyAlignment="1">
      <alignment horizontal="center" vertical="center"/>
    </xf>
    <xf numFmtId="49" fontId="18" fillId="0" borderId="1" xfId="3" applyNumberFormat="1" applyFont="1" applyFill="1" applyBorder="1" applyAlignment="1">
      <alignment horizontal="center" vertical="center"/>
    </xf>
    <xf numFmtId="0" fontId="20" fillId="0" borderId="1" xfId="1" applyFont="1" applyBorder="1" applyAlignment="1">
      <alignment horizontal="center" vertical="center"/>
    </xf>
    <xf numFmtId="0" fontId="20" fillId="0" borderId="1" xfId="1" applyFont="1" applyFill="1" applyBorder="1" applyAlignment="1">
      <alignment horizontal="center" vertical="center"/>
    </xf>
    <xf numFmtId="49" fontId="18" fillId="0" borderId="1" xfId="3" applyNumberFormat="1" applyFont="1" applyBorder="1" applyAlignment="1">
      <alignment horizontal="center" vertical="center"/>
    </xf>
    <xf numFmtId="0" fontId="3" fillId="0" borderId="13" xfId="0" applyFont="1" applyBorder="1" applyAlignment="1">
      <alignment horizontal="center" vertical="center"/>
    </xf>
    <xf numFmtId="49" fontId="18" fillId="0" borderId="1" xfId="4" applyNumberFormat="1" applyFont="1" applyFill="1" applyBorder="1" applyAlignment="1">
      <alignment horizontal="center" vertical="center"/>
    </xf>
    <xf numFmtId="0" fontId="18" fillId="0" borderId="1" xfId="1" applyFont="1" applyFill="1" applyBorder="1" applyAlignment="1">
      <alignment horizontal="center" vertical="center"/>
    </xf>
    <xf numFmtId="49" fontId="22" fillId="3" borderId="1" xfId="0" applyNumberFormat="1" applyFont="1" applyFill="1" applyBorder="1" applyAlignment="1">
      <alignment horizontal="center" vertical="center"/>
    </xf>
    <xf numFmtId="49" fontId="18" fillId="0" borderId="1" xfId="5"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1" xfId="6"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52" fillId="3" borderId="1" xfId="0"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xf numFmtId="0" fontId="3" fillId="5" borderId="13" xfId="0" applyFont="1" applyFill="1" applyBorder="1" applyAlignment="1">
      <alignment horizontal="left" vertical="center"/>
    </xf>
    <xf numFmtId="0" fontId="2" fillId="0" borderId="2" xfId="0" applyFont="1" applyBorder="1" applyAlignment="1">
      <alignment horizontal="center" vertical="center"/>
    </xf>
    <xf numFmtId="164" fontId="26" fillId="3" borderId="1" xfId="0" applyNumberFormat="1" applyFont="1" applyFill="1" applyBorder="1" applyAlignment="1">
      <alignment horizontal="center"/>
    </xf>
    <xf numFmtId="0" fontId="10" fillId="3" borderId="9" xfId="0" applyFont="1" applyFill="1" applyBorder="1" applyAlignment="1">
      <alignment horizontal="center" vertical="justify" textRotation="90"/>
    </xf>
    <xf numFmtId="0" fontId="4" fillId="0" borderId="5" xfId="0" applyFont="1" applyBorder="1" applyAlignment="1">
      <alignment horizontal="center" vertical="justify" textRotation="90"/>
    </xf>
    <xf numFmtId="49" fontId="6" fillId="3" borderId="7" xfId="0" applyNumberFormat="1" applyFont="1" applyFill="1" applyBorder="1" applyAlignment="1">
      <alignment horizontal="center" vertical="center"/>
    </xf>
    <xf numFmtId="49" fontId="18" fillId="0" borderId="7" xfId="2" applyNumberFormat="1" applyFont="1" applyFill="1" applyBorder="1" applyAlignment="1">
      <alignment horizontal="center" vertical="center"/>
    </xf>
    <xf numFmtId="0" fontId="3" fillId="0" borderId="7" xfId="1" applyFont="1" applyBorder="1" applyAlignment="1">
      <alignment horizontal="center" vertical="center"/>
    </xf>
    <xf numFmtId="0" fontId="18" fillId="0" borderId="22" xfId="0" applyFont="1" applyFill="1" applyBorder="1" applyAlignment="1">
      <alignment horizontal="left" vertical="center"/>
    </xf>
    <xf numFmtId="0" fontId="45" fillId="3" borderId="13" xfId="0" applyFont="1" applyFill="1" applyBorder="1" applyAlignment="1">
      <alignment horizontal="left" vertical="center"/>
    </xf>
    <xf numFmtId="1" fontId="51" fillId="0" borderId="17" xfId="0" applyNumberFormat="1" applyFont="1" applyBorder="1" applyAlignment="1">
      <alignment horizontal="center" vertical="center"/>
    </xf>
    <xf numFmtId="164" fontId="1" fillId="5" borderId="13" xfId="0" applyNumberFormat="1" applyFont="1" applyFill="1" applyBorder="1" applyAlignment="1">
      <alignment horizontal="center"/>
    </xf>
    <xf numFmtId="0" fontId="15" fillId="7" borderId="12" xfId="0" applyFont="1" applyFill="1" applyBorder="1" applyAlignment="1">
      <alignment horizontal="center" textRotation="90"/>
    </xf>
    <xf numFmtId="164" fontId="1" fillId="0" borderId="8" xfId="0" applyNumberFormat="1" applyFont="1" applyBorder="1" applyAlignment="1">
      <alignment horizontal="center"/>
    </xf>
    <xf numFmtId="0" fontId="45" fillId="5" borderId="13" xfId="0" applyFont="1" applyFill="1" applyBorder="1" applyAlignment="1">
      <alignment horizontal="left"/>
    </xf>
    <xf numFmtId="0" fontId="3" fillId="3" borderId="13" xfId="0" applyFont="1" applyFill="1" applyBorder="1" applyAlignment="1">
      <alignment horizontal="left"/>
    </xf>
    <xf numFmtId="1" fontId="3" fillId="3" borderId="1" xfId="0" applyNumberFormat="1" applyFont="1" applyFill="1" applyBorder="1" applyAlignment="1">
      <alignment horizontal="center" vertical="center"/>
    </xf>
    <xf numFmtId="0" fontId="39"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3" xfId="0" applyFont="1" applyFill="1" applyBorder="1" applyAlignment="1">
      <alignment horizontal="left" vertical="center"/>
    </xf>
    <xf numFmtId="0" fontId="45" fillId="5" borderId="13" xfId="0" applyFont="1" applyFill="1" applyBorder="1" applyAlignment="1">
      <alignment horizontal="left" vertical="center"/>
    </xf>
    <xf numFmtId="0" fontId="2" fillId="0" borderId="36" xfId="0" applyFont="1" applyBorder="1" applyAlignment="1">
      <alignment horizontal="center" vertical="center"/>
    </xf>
    <xf numFmtId="0" fontId="3" fillId="11" borderId="13" xfId="0" applyFont="1" applyFill="1" applyBorder="1" applyAlignment="1">
      <alignment horizontal="left" vertical="center"/>
    </xf>
    <xf numFmtId="0" fontId="3" fillId="12" borderId="13" xfId="0" applyFont="1" applyFill="1" applyBorder="1" applyAlignment="1">
      <alignment horizontal="left" vertical="center"/>
    </xf>
    <xf numFmtId="0" fontId="3" fillId="13" borderId="13" xfId="0" applyFont="1" applyFill="1" applyBorder="1" applyAlignment="1">
      <alignment horizontal="left" vertical="center"/>
    </xf>
    <xf numFmtId="1" fontId="1" fillId="14" borderId="1" xfId="0" applyNumberFormat="1" applyFont="1" applyFill="1" applyBorder="1" applyAlignment="1">
      <alignment horizontal="center"/>
    </xf>
    <xf numFmtId="0" fontId="2" fillId="0" borderId="2" xfId="0" applyFont="1" applyBorder="1" applyAlignment="1">
      <alignment horizontal="center" vertical="center"/>
    </xf>
    <xf numFmtId="0" fontId="45" fillId="5" borderId="21" xfId="0" applyFont="1" applyFill="1" applyBorder="1" applyAlignment="1">
      <alignment horizontal="left" vertical="center"/>
    </xf>
    <xf numFmtId="0" fontId="45" fillId="15" borderId="13" xfId="0" applyFont="1" applyFill="1" applyBorder="1" applyAlignment="1">
      <alignment horizontal="left" vertical="center"/>
    </xf>
    <xf numFmtId="0" fontId="2" fillId="0" borderId="36" xfId="0" applyFont="1" applyBorder="1" applyAlignment="1">
      <alignment horizontal="center" vertical="center"/>
    </xf>
    <xf numFmtId="164" fontId="44" fillId="5" borderId="12" xfId="0" applyNumberFormat="1" applyFont="1" applyFill="1" applyBorder="1" applyAlignment="1">
      <alignment horizontal="left"/>
    </xf>
    <xf numFmtId="164" fontId="14" fillId="5" borderId="1" xfId="0" applyNumberFormat="1" applyFont="1" applyFill="1" applyBorder="1" applyAlignment="1">
      <alignment horizontal="center"/>
    </xf>
    <xf numFmtId="1" fontId="1" fillId="5" borderId="1" xfId="0" applyNumberFormat="1" applyFont="1" applyFill="1" applyBorder="1" applyAlignment="1">
      <alignment horizontal="center"/>
    </xf>
    <xf numFmtId="0" fontId="45" fillId="5" borderId="21" xfId="0" applyFont="1" applyFill="1" applyBorder="1" applyAlignment="1">
      <alignment horizontal="left"/>
    </xf>
    <xf numFmtId="164" fontId="1" fillId="5" borderId="1" xfId="0" applyNumberFormat="1" applyFont="1" applyFill="1" applyBorder="1" applyAlignment="1">
      <alignment horizontal="center"/>
    </xf>
    <xf numFmtId="0" fontId="3" fillId="0" borderId="13" xfId="0" applyFont="1" applyFill="1" applyBorder="1" applyAlignment="1">
      <alignment horizontal="left" vertical="center"/>
    </xf>
    <xf numFmtId="0" fontId="2" fillId="0" borderId="36" xfId="0" applyFont="1" applyBorder="1" applyAlignment="1">
      <alignment horizontal="center" vertical="center"/>
    </xf>
    <xf numFmtId="0" fontId="2" fillId="0" borderId="2" xfId="0" applyFont="1" applyBorder="1" applyAlignment="1">
      <alignment horizontal="center" vertical="center" textRotation="90"/>
    </xf>
    <xf numFmtId="0" fontId="10" fillId="3" borderId="2" xfId="0" applyFont="1" applyFill="1" applyBorder="1" applyAlignment="1">
      <alignment horizontal="center" textRotation="90"/>
    </xf>
    <xf numFmtId="0" fontId="2" fillId="0" borderId="3" xfId="0" applyFont="1" applyBorder="1" applyAlignment="1">
      <alignment horizontal="center" vertical="center" textRotation="90"/>
    </xf>
    <xf numFmtId="0" fontId="11" fillId="3" borderId="2" xfId="0" applyFont="1" applyFill="1" applyBorder="1" applyAlignment="1">
      <alignment horizontal="center" textRotation="90"/>
    </xf>
    <xf numFmtId="0" fontId="4" fillId="0" borderId="2" xfId="0" applyFont="1" applyBorder="1" applyAlignment="1">
      <alignment textRotation="90"/>
    </xf>
    <xf numFmtId="0" fontId="25" fillId="0" borderId="3" xfId="0" applyFont="1" applyBorder="1" applyAlignment="1">
      <alignment horizontal="center" textRotation="90"/>
    </xf>
    <xf numFmtId="0" fontId="47" fillId="0" borderId="2" xfId="0" applyFont="1" applyBorder="1" applyAlignment="1">
      <alignment horizontal="center" textRotation="90"/>
    </xf>
    <xf numFmtId="0" fontId="24" fillId="0" borderId="2" xfId="0" applyFont="1" applyBorder="1" applyAlignment="1">
      <alignment horizontal="center" textRotation="90"/>
    </xf>
    <xf numFmtId="0" fontId="23" fillId="0" borderId="2" xfId="0" applyFont="1" applyBorder="1" applyAlignment="1">
      <alignment horizontal="center" vertical="center" wrapText="1"/>
    </xf>
    <xf numFmtId="0" fontId="23" fillId="9" borderId="2" xfId="0" applyFont="1" applyFill="1" applyBorder="1" applyAlignment="1">
      <alignment horizontal="center" textRotation="90"/>
    </xf>
    <xf numFmtId="0" fontId="27" fillId="3" borderId="2" xfId="0" applyFont="1" applyFill="1" applyBorder="1" applyAlignment="1">
      <alignment horizontal="center" textRotation="90"/>
    </xf>
    <xf numFmtId="0" fontId="23" fillId="3" borderId="2" xfId="0" applyFont="1" applyFill="1" applyBorder="1" applyAlignment="1">
      <alignment horizontal="center" textRotation="90"/>
    </xf>
    <xf numFmtId="0" fontId="23" fillId="0" borderId="26" xfId="0" applyFont="1" applyBorder="1" applyAlignment="1">
      <alignment horizontal="center" textRotation="90"/>
    </xf>
    <xf numFmtId="0" fontId="41" fillId="0" borderId="3" xfId="0" applyFont="1" applyBorder="1" applyAlignment="1">
      <alignment horizontal="center" textRotation="90"/>
    </xf>
    <xf numFmtId="0" fontId="23" fillId="0" borderId="3" xfId="0" applyFont="1" applyBorder="1" applyAlignment="1">
      <alignment horizontal="center" textRotation="90"/>
    </xf>
    <xf numFmtId="0" fontId="10" fillId="0" borderId="2" xfId="0" applyFont="1" applyBorder="1" applyAlignment="1">
      <alignment horizontal="center" textRotation="90"/>
    </xf>
    <xf numFmtId="0" fontId="10" fillId="0" borderId="2" xfId="0" applyFont="1" applyBorder="1" applyAlignment="1">
      <alignment horizontal="center" vertical="center" wrapText="1"/>
    </xf>
    <xf numFmtId="0" fontId="24" fillId="3" borderId="2" xfId="0" applyFont="1" applyFill="1" applyBorder="1" applyAlignment="1">
      <alignment horizontal="center" textRotation="90"/>
    </xf>
    <xf numFmtId="0" fontId="1" fillId="3" borderId="6" xfId="0" applyFont="1" applyFill="1" applyBorder="1" applyAlignment="1">
      <alignment horizontal="center" textRotation="90"/>
    </xf>
    <xf numFmtId="0" fontId="23" fillId="0" borderId="6" xfId="0" applyFont="1" applyBorder="1" applyAlignment="1">
      <alignment horizontal="center" textRotation="90"/>
    </xf>
    <xf numFmtId="0" fontId="1" fillId="0" borderId="4" xfId="0" applyFont="1" applyBorder="1" applyAlignment="1">
      <alignment horizontal="center" vertical="justify" textRotation="90"/>
    </xf>
    <xf numFmtId="0" fontId="7" fillId="10" borderId="2" xfId="0" applyFont="1" applyFill="1" applyBorder="1" applyAlignment="1">
      <alignment horizontal="center" textRotation="90"/>
    </xf>
    <xf numFmtId="0" fontId="3" fillId="0" borderId="7" xfId="0" applyFont="1" applyBorder="1" applyAlignment="1">
      <alignment horizontal="center"/>
    </xf>
    <xf numFmtId="164" fontId="8" fillId="3" borderId="7" xfId="0" applyNumberFormat="1" applyFont="1" applyFill="1" applyBorder="1" applyAlignment="1">
      <alignment horizontal="center"/>
    </xf>
    <xf numFmtId="164" fontId="12" fillId="4" borderId="7" xfId="0" applyNumberFormat="1" applyFont="1" applyFill="1" applyBorder="1" applyAlignment="1">
      <alignment horizontal="center"/>
    </xf>
    <xf numFmtId="2" fontId="13" fillId="0" borderId="7" xfId="0" applyNumberFormat="1" applyFont="1" applyBorder="1" applyAlignment="1">
      <alignment horizontal="center"/>
    </xf>
    <xf numFmtId="0" fontId="4" fillId="0" borderId="28" xfId="0" applyFont="1" applyBorder="1" applyAlignment="1">
      <alignment horizontal="center" textRotation="90"/>
    </xf>
    <xf numFmtId="164" fontId="8" fillId="3" borderId="22" xfId="0" applyNumberFormat="1" applyFont="1" applyFill="1" applyBorder="1" applyAlignment="1">
      <alignment horizontal="center"/>
    </xf>
    <xf numFmtId="164" fontId="1" fillId="3" borderId="39" xfId="0" applyNumberFormat="1" applyFont="1" applyFill="1" applyBorder="1" applyAlignment="1">
      <alignment horizontal="center"/>
    </xf>
    <xf numFmtId="1" fontId="1" fillId="3" borderId="7" xfId="0" applyNumberFormat="1" applyFont="1" applyFill="1" applyBorder="1" applyAlignment="1">
      <alignment horizontal="center" vertical="center"/>
    </xf>
    <xf numFmtId="1" fontId="1" fillId="3" borderId="7" xfId="0" applyNumberFormat="1" applyFont="1" applyFill="1" applyBorder="1" applyAlignment="1">
      <alignment horizontal="center"/>
    </xf>
    <xf numFmtId="164" fontId="1" fillId="0" borderId="7" xfId="0" applyNumberFormat="1" applyFont="1" applyBorder="1" applyAlignment="1">
      <alignment horizontal="center"/>
    </xf>
    <xf numFmtId="0" fontId="4" fillId="0" borderId="22" xfId="0" applyFont="1" applyBorder="1" applyAlignment="1">
      <alignment horizontal="center" textRotation="90"/>
    </xf>
    <xf numFmtId="0" fontId="4" fillId="0" borderId="7" xfId="0" applyFont="1" applyBorder="1" applyAlignment="1">
      <alignment horizontal="center" textRotation="90"/>
    </xf>
    <xf numFmtId="0" fontId="4" fillId="7" borderId="42" xfId="0" applyFont="1" applyFill="1" applyBorder="1" applyAlignment="1">
      <alignment horizontal="center" textRotation="90"/>
    </xf>
    <xf numFmtId="0" fontId="4" fillId="7" borderId="22" xfId="0" applyFont="1" applyFill="1" applyBorder="1" applyAlignment="1">
      <alignment horizontal="center" textRotation="90"/>
    </xf>
    <xf numFmtId="1" fontId="23" fillId="0" borderId="22" xfId="0" applyNumberFormat="1" applyFont="1" applyBorder="1" applyAlignment="1">
      <alignment horizontal="center"/>
    </xf>
    <xf numFmtId="2" fontId="47" fillId="0" borderId="7" xfId="0" applyNumberFormat="1" applyFont="1" applyBorder="1" applyAlignment="1">
      <alignment horizontal="center"/>
    </xf>
    <xf numFmtId="2" fontId="24" fillId="0" borderId="7" xfId="0" applyNumberFormat="1" applyFont="1" applyBorder="1" applyAlignment="1">
      <alignment horizontal="center"/>
    </xf>
    <xf numFmtId="2" fontId="10" fillId="0" borderId="7" xfId="0" applyNumberFormat="1" applyFont="1" applyBorder="1" applyAlignment="1">
      <alignment horizontal="center"/>
    </xf>
    <xf numFmtId="0" fontId="3" fillId="0" borderId="21" xfId="0" applyFont="1" applyBorder="1" applyAlignment="1">
      <alignment horizontal="center"/>
    </xf>
    <xf numFmtId="1" fontId="23" fillId="9" borderId="21" xfId="0" applyNumberFormat="1" applyFont="1" applyFill="1" applyBorder="1" applyAlignment="1">
      <alignment horizontal="center"/>
    </xf>
    <xf numFmtId="2" fontId="10" fillId="3" borderId="21" xfId="0" applyNumberFormat="1" applyFont="1" applyFill="1" applyBorder="1" applyAlignment="1">
      <alignment horizontal="center"/>
    </xf>
    <xf numFmtId="2" fontId="27" fillId="3" borderId="21" xfId="0" applyNumberFormat="1" applyFont="1" applyFill="1" applyBorder="1" applyAlignment="1">
      <alignment horizontal="center"/>
    </xf>
    <xf numFmtId="2" fontId="23" fillId="0" borderId="7" xfId="0" applyNumberFormat="1" applyFont="1" applyBorder="1" applyAlignment="1">
      <alignment horizontal="center"/>
    </xf>
    <xf numFmtId="0" fontId="1" fillId="0" borderId="28" xfId="0" applyFont="1" applyBorder="1" applyAlignment="1">
      <alignment horizontal="center"/>
    </xf>
    <xf numFmtId="1" fontId="2" fillId="0" borderId="43" xfId="0" applyNumberFormat="1" applyFont="1" applyBorder="1" applyAlignment="1">
      <alignment horizontal="center"/>
    </xf>
    <xf numFmtId="2" fontId="46" fillId="0" borderId="7" xfId="0" applyNumberFormat="1" applyFont="1" applyBorder="1" applyAlignment="1">
      <alignment horizontal="center"/>
    </xf>
    <xf numFmtId="2" fontId="9" fillId="0" borderId="7" xfId="0" applyNumberFormat="1" applyFont="1" applyBorder="1" applyAlignment="1">
      <alignment horizontal="center"/>
    </xf>
    <xf numFmtId="2" fontId="11" fillId="0" borderId="7" xfId="0" applyNumberFormat="1" applyFont="1" applyBorder="1" applyAlignment="1">
      <alignment horizontal="center"/>
    </xf>
    <xf numFmtId="1" fontId="2" fillId="9" borderId="21" xfId="0" applyNumberFormat="1" applyFont="1" applyFill="1" applyBorder="1" applyAlignment="1">
      <alignment horizontal="center"/>
    </xf>
    <xf numFmtId="2" fontId="11" fillId="3" borderId="21" xfId="0" applyNumberFormat="1" applyFont="1" applyFill="1" applyBorder="1" applyAlignment="1">
      <alignment horizontal="center"/>
    </xf>
    <xf numFmtId="2" fontId="28" fillId="3" borderId="21" xfId="0" applyNumberFormat="1" applyFont="1" applyFill="1" applyBorder="1" applyAlignment="1">
      <alignment horizontal="center"/>
    </xf>
    <xf numFmtId="1" fontId="42" fillId="0" borderId="22" xfId="0" applyNumberFormat="1" applyFont="1" applyBorder="1" applyAlignment="1">
      <alignment horizontal="center"/>
    </xf>
    <xf numFmtId="1" fontId="2" fillId="0" borderId="22" xfId="0" applyNumberFormat="1" applyFont="1" applyBorder="1" applyAlignment="1">
      <alignment horizontal="center"/>
    </xf>
    <xf numFmtId="164" fontId="2" fillId="4" borderId="7" xfId="0" applyNumberFormat="1" applyFont="1" applyFill="1" applyBorder="1" applyAlignment="1">
      <alignment horizontal="center"/>
    </xf>
    <xf numFmtId="164" fontId="2" fillId="2" borderId="7" xfId="0" applyNumberFormat="1" applyFont="1" applyFill="1" applyBorder="1" applyAlignment="1">
      <alignment horizontal="center"/>
    </xf>
    <xf numFmtId="2" fontId="1" fillId="0" borderId="7" xfId="0" applyNumberFormat="1" applyFont="1" applyBorder="1" applyAlignment="1">
      <alignment horizontal="center"/>
    </xf>
    <xf numFmtId="2" fontId="9" fillId="3" borderId="21" xfId="0" applyNumberFormat="1" applyFont="1" applyFill="1" applyBorder="1" applyAlignment="1">
      <alignment horizontal="center"/>
    </xf>
    <xf numFmtId="164" fontId="1" fillId="2" borderId="7" xfId="0" applyNumberFormat="1" applyFont="1" applyFill="1" applyBorder="1" applyAlignment="1">
      <alignment horizontal="center"/>
    </xf>
    <xf numFmtId="1" fontId="1" fillId="8" borderId="7" xfId="0" applyNumberFormat="1" applyFont="1" applyFill="1" applyBorder="1" applyAlignment="1">
      <alignment horizontal="center" vertical="center"/>
    </xf>
    <xf numFmtId="1" fontId="1" fillId="8" borderId="7" xfId="0" applyNumberFormat="1" applyFont="1" applyFill="1" applyBorder="1" applyAlignment="1">
      <alignment horizontal="center"/>
    </xf>
    <xf numFmtId="164" fontId="1" fillId="5" borderId="39" xfId="0" applyNumberFormat="1" applyFont="1" applyFill="1" applyBorder="1" applyAlignment="1">
      <alignment horizontal="center"/>
    </xf>
    <xf numFmtId="1" fontId="2" fillId="0" borderId="39" xfId="0" applyNumberFormat="1" applyFont="1" applyBorder="1" applyAlignment="1">
      <alignment horizontal="center"/>
    </xf>
    <xf numFmtId="0" fontId="45" fillId="0" borderId="21" xfId="0" applyFont="1" applyBorder="1" applyAlignment="1">
      <alignment horizontal="center"/>
    </xf>
    <xf numFmtId="164" fontId="1" fillId="3" borderId="21" xfId="0" applyNumberFormat="1" applyFont="1" applyFill="1" applyBorder="1" applyAlignment="1">
      <alignment horizontal="center"/>
    </xf>
    <xf numFmtId="164" fontId="1" fillId="0" borderId="21" xfId="0" applyNumberFormat="1" applyFont="1" applyBorder="1" applyAlignment="1">
      <alignment horizontal="center"/>
    </xf>
    <xf numFmtId="164" fontId="8" fillId="0" borderId="7" xfId="0" applyNumberFormat="1" applyFont="1" applyBorder="1" applyAlignment="1">
      <alignment horizontal="center"/>
    </xf>
    <xf numFmtId="0" fontId="50" fillId="0" borderId="22" xfId="0" applyFont="1" applyBorder="1" applyAlignment="1">
      <alignment horizontal="center" textRotation="90"/>
    </xf>
    <xf numFmtId="0" fontId="50" fillId="7" borderId="28" xfId="0" applyFont="1" applyFill="1" applyBorder="1" applyAlignment="1">
      <alignment horizontal="center" textRotation="90"/>
    </xf>
    <xf numFmtId="1" fontId="14" fillId="10" borderId="7" xfId="0" applyNumberFormat="1" applyFont="1" applyFill="1" applyBorder="1" applyAlignment="1">
      <alignment horizontal="center"/>
    </xf>
    <xf numFmtId="2" fontId="23" fillId="3" borderId="1" xfId="0" applyNumberFormat="1" applyFont="1" applyFill="1" applyBorder="1" applyAlignment="1">
      <alignment horizontal="center" vertical="center"/>
    </xf>
    <xf numFmtId="2" fontId="23" fillId="3" borderId="7" xfId="0" applyNumberFormat="1" applyFont="1" applyFill="1" applyBorder="1" applyAlignment="1">
      <alignment horizontal="center" vertical="center"/>
    </xf>
    <xf numFmtId="1" fontId="3" fillId="3" borderId="22" xfId="0" applyNumberFormat="1" applyFont="1" applyFill="1" applyBorder="1" applyAlignment="1">
      <alignment horizontal="center" vertical="center"/>
    </xf>
    <xf numFmtId="0" fontId="39" fillId="3" borderId="21" xfId="0" applyFont="1" applyFill="1" applyBorder="1" applyAlignment="1">
      <alignment horizontal="center" vertical="center"/>
    </xf>
    <xf numFmtId="0" fontId="45" fillId="3" borderId="21" xfId="0" applyFont="1" applyFill="1" applyBorder="1" applyAlignment="1">
      <alignment horizontal="left" vertical="center"/>
    </xf>
    <xf numFmtId="0" fontId="18" fillId="3" borderId="7" xfId="0" applyFont="1" applyFill="1" applyBorder="1" applyAlignment="1">
      <alignment horizontal="center" vertical="center"/>
    </xf>
    <xf numFmtId="0" fontId="18" fillId="3" borderId="22" xfId="0" applyFont="1" applyFill="1" applyBorder="1" applyAlignment="1">
      <alignment horizontal="left" vertical="center"/>
    </xf>
    <xf numFmtId="2" fontId="3" fillId="3" borderId="1" xfId="0" applyNumberFormat="1" applyFont="1" applyFill="1" applyBorder="1" applyAlignment="1">
      <alignment horizontal="center" vertical="center"/>
    </xf>
    <xf numFmtId="2" fontId="3" fillId="3" borderId="7" xfId="0" applyNumberFormat="1" applyFont="1" applyFill="1" applyBorder="1" applyAlignment="1">
      <alignment horizontal="center" vertical="center"/>
    </xf>
    <xf numFmtId="0" fontId="53" fillId="3" borderId="44" xfId="0" applyFont="1" applyFill="1" applyBorder="1" applyAlignment="1" applyProtection="1">
      <alignment horizontal="center" vertical="center"/>
    </xf>
    <xf numFmtId="0" fontId="53" fillId="3" borderId="45" xfId="0" applyFont="1" applyFill="1" applyBorder="1" applyAlignment="1" applyProtection="1">
      <alignment horizontal="left" vertical="center"/>
    </xf>
    <xf numFmtId="0" fontId="39" fillId="3" borderId="1"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 fillId="3" borderId="46" xfId="0" applyFont="1" applyFill="1" applyBorder="1" applyAlignment="1" applyProtection="1">
      <alignment horizontal="left" vertical="center"/>
    </xf>
    <xf numFmtId="0" fontId="2" fillId="0" borderId="0" xfId="0" applyFont="1" applyAlignment="1">
      <alignment horizontal="center" wrapText="1"/>
    </xf>
    <xf numFmtId="0" fontId="2" fillId="0" borderId="0" xfId="0" applyFont="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3" fillId="0" borderId="0" xfId="0" applyFont="1" applyAlignment="1">
      <alignment horizontal="center"/>
    </xf>
    <xf numFmtId="0" fontId="2" fillId="0" borderId="2"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30" fillId="0" borderId="0" xfId="0" applyFont="1" applyFill="1" applyBorder="1" applyAlignment="1">
      <alignment horizontal="center" wrapText="1"/>
    </xf>
  </cellXfs>
  <cellStyles count="7">
    <cellStyle name="Normal" xfId="0" builtinId="0"/>
    <cellStyle name="Normal 2" xfId="1"/>
    <cellStyle name="Normal 4" xfId="2"/>
    <cellStyle name="Normal 5" xfId="3"/>
    <cellStyle name="Normal 6" xfId="4"/>
    <cellStyle name="Normal 7" xfId="5"/>
    <cellStyle name="Normal 8" xfId="6"/>
  </cellStyles>
  <dxfs count="60">
    <dxf>
      <font>
        <color rgb="FFCC00FF"/>
      </font>
    </dxf>
    <dxf>
      <font>
        <condense val="0"/>
        <extend val="0"/>
        <color rgb="FF9C0006"/>
      </font>
    </dxf>
    <dxf>
      <font>
        <color rgb="FFFF00FF"/>
      </font>
    </dxf>
    <dxf>
      <font>
        <color rgb="FFFF00FF"/>
      </font>
    </dxf>
    <dxf>
      <font>
        <color rgb="FFFF00FF"/>
      </font>
    </dxf>
    <dxf>
      <font>
        <color rgb="FFFF0000"/>
      </font>
    </dxf>
    <dxf>
      <font>
        <color rgb="FFFF0000"/>
      </font>
    </dxf>
    <dxf>
      <font>
        <color rgb="FFFF0000"/>
      </font>
    </dxf>
    <dxf>
      <font>
        <color rgb="FFFF00FF"/>
      </font>
    </dxf>
    <dxf>
      <font>
        <color rgb="FFFF00FF"/>
      </font>
    </dxf>
    <dxf>
      <font>
        <color rgb="FFFF0000"/>
      </font>
    </dxf>
    <dxf>
      <font>
        <color rgb="FFFF00FF"/>
      </font>
    </dxf>
    <dxf>
      <font>
        <color rgb="FFFF00FF"/>
      </font>
    </dxf>
    <dxf>
      <font>
        <color auto="1"/>
      </font>
    </dxf>
    <dxf>
      <font>
        <color rgb="FFFF00FF"/>
      </font>
    </dxf>
    <dxf>
      <font>
        <color rgb="FFFF00FF"/>
      </font>
    </dxf>
    <dxf>
      <font>
        <color rgb="FFFF0000"/>
      </font>
    </dxf>
    <dxf>
      <font>
        <color rgb="FFFF0000"/>
      </font>
    </dxf>
    <dxf>
      <font>
        <color auto="1"/>
      </font>
    </dxf>
    <dxf>
      <font>
        <color rgb="FFFF00FF"/>
      </font>
    </dxf>
    <dxf>
      <font>
        <color rgb="FFFF00FF"/>
      </font>
    </dxf>
    <dxf>
      <font>
        <color rgb="FFFF00FF"/>
      </font>
    </dxf>
    <dxf>
      <font>
        <color rgb="FFFF00FF"/>
      </font>
    </dxf>
    <dxf>
      <font>
        <color rgb="FFFF00FF"/>
      </font>
    </dxf>
    <dxf>
      <font>
        <color rgb="FFCC00FF"/>
      </font>
    </dxf>
    <dxf>
      <font>
        <condense val="0"/>
        <extend val="0"/>
        <color rgb="FF9C0006"/>
      </font>
    </dxf>
    <dxf>
      <font>
        <color rgb="FFFF00FF"/>
      </font>
    </dxf>
    <dxf>
      <font>
        <color rgb="FFFF00FF"/>
      </font>
    </dxf>
    <dxf>
      <font>
        <color rgb="FFFF00FF"/>
      </font>
    </dxf>
    <dxf>
      <font>
        <color rgb="FFFF0000"/>
      </font>
    </dxf>
    <dxf>
      <font>
        <color rgb="FFFF0000"/>
      </font>
    </dxf>
    <dxf>
      <font>
        <color rgb="FFFF0000"/>
      </font>
    </dxf>
    <dxf>
      <font>
        <color rgb="FFFF00FF"/>
      </font>
    </dxf>
    <dxf>
      <font>
        <color rgb="FFFF00FF"/>
      </font>
    </dxf>
    <dxf>
      <font>
        <color rgb="FFFF0000"/>
      </font>
    </dxf>
    <dxf>
      <font>
        <color rgb="FFFF00FF"/>
      </font>
    </dxf>
    <dxf>
      <font>
        <color rgb="FFFF00FF"/>
      </font>
    </dxf>
    <dxf>
      <font>
        <color auto="1"/>
      </font>
    </dxf>
    <dxf>
      <font>
        <color rgb="FFFF00FF"/>
      </font>
    </dxf>
    <dxf>
      <font>
        <color rgb="FFFF00FF"/>
      </font>
    </dxf>
    <dxf>
      <font>
        <color rgb="FFFF0000"/>
      </font>
    </dxf>
    <dxf>
      <font>
        <color rgb="FFFF0000"/>
      </font>
    </dxf>
    <dxf>
      <font>
        <color auto="1"/>
      </font>
    </dxf>
    <dxf>
      <font>
        <color rgb="FFFF00FF"/>
      </font>
    </dxf>
    <dxf>
      <font>
        <color rgb="FFFF00FF"/>
      </font>
    </dxf>
    <dxf>
      <font>
        <color rgb="FFFF00FF"/>
      </font>
    </dxf>
    <dxf>
      <font>
        <color rgb="FFFF00FF"/>
      </font>
    </dxf>
    <dxf>
      <font>
        <color rgb="FFFF00FF"/>
      </font>
    </dxf>
    <dxf>
      <font>
        <color theme="1"/>
      </font>
    </dxf>
    <dxf>
      <font>
        <color theme="1"/>
      </font>
    </dxf>
    <dxf>
      <font>
        <color theme="1"/>
      </font>
    </dxf>
    <dxf>
      <font>
        <color rgb="FFFF00FF"/>
      </font>
    </dxf>
    <dxf>
      <font>
        <condense val="0"/>
        <extend val="0"/>
        <color indexed="14"/>
      </font>
    </dxf>
    <dxf>
      <font>
        <condense val="0"/>
        <extend val="0"/>
        <color auto="1"/>
      </font>
    </dxf>
    <dxf>
      <font>
        <color rgb="FFFF0000"/>
      </font>
    </dxf>
    <dxf>
      <font>
        <color rgb="FFFF00FF"/>
      </font>
    </dxf>
    <dxf>
      <font>
        <color rgb="FFFF00FF"/>
      </font>
    </dxf>
    <dxf>
      <font>
        <color rgb="FFFF0000"/>
      </font>
    </dxf>
    <dxf>
      <font>
        <color rgb="FFFF00FF"/>
      </font>
    </dxf>
    <dxf>
      <font>
        <color rgb="FFFF00FF"/>
      </font>
    </dxf>
  </dxfs>
  <tableStyles count="0" defaultTableStyle="TableStyleMedium9" defaultPivotStyle="PivotStyleLight16"/>
  <colors>
    <mruColors>
      <color rgb="FFFFFF00"/>
      <color rgb="FFFF0000"/>
      <color rgb="FF99CCFF"/>
      <color rgb="FF0000CC"/>
      <color rgb="FFFF00FF"/>
      <color rgb="FFCCECFF"/>
      <color rgb="FF66CCFF"/>
      <color rgb="FF009900"/>
      <color rgb="FF3366FF"/>
      <color rgb="FFFF00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M96"/>
  <sheetViews>
    <sheetView workbookViewId="0">
      <pane xSplit="6" ySplit="1" topLeftCell="Y24" activePane="bottomRight" state="frozen"/>
      <selection pane="topRight" activeCell="G1" sqref="G1"/>
      <selection pane="bottomLeft" activeCell="A2" sqref="A2"/>
      <selection pane="bottomRight" activeCell="A97" sqref="A97:XFD108"/>
    </sheetView>
  </sheetViews>
  <sheetFormatPr defaultRowHeight="17.25"/>
  <cols>
    <col min="1" max="1" width="7.5703125" style="8" customWidth="1"/>
    <col min="2" max="2" width="5" style="8" customWidth="1"/>
    <col min="3" max="3" width="10.28515625" style="8" customWidth="1"/>
    <col min="4" max="4" width="14.85546875" style="8" customWidth="1"/>
    <col min="5" max="5" width="23.28515625" style="8" customWidth="1"/>
    <col min="6" max="6" width="14.85546875" style="8" customWidth="1"/>
    <col min="7" max="7" width="10.7109375" style="8" customWidth="1"/>
    <col min="8" max="8" width="14.28515625" style="8" customWidth="1"/>
    <col min="9" max="9" width="9.85546875" style="8" customWidth="1"/>
    <col min="10" max="10" width="32.42578125" style="8" customWidth="1"/>
    <col min="11" max="12" width="5.7109375" style="8" customWidth="1"/>
    <col min="13" max="13" width="5" style="8" customWidth="1"/>
    <col min="14" max="14" width="6" style="8" customWidth="1"/>
    <col min="15" max="15" width="5.7109375" style="8" customWidth="1"/>
    <col min="16" max="18" width="5.140625" style="8" customWidth="1"/>
    <col min="19" max="19" width="4.85546875" style="8" customWidth="1"/>
    <col min="20" max="20" width="5.5703125" style="8" customWidth="1"/>
    <col min="21" max="21" width="6.42578125" style="8" customWidth="1"/>
    <col min="22" max="44" width="5.140625" style="8" customWidth="1"/>
    <col min="45" max="55" width="5.85546875" style="8" customWidth="1"/>
    <col min="56" max="88" width="5.42578125" style="8" customWidth="1"/>
    <col min="89" max="89" width="5.28515625" style="8" customWidth="1"/>
    <col min="90" max="90" width="6.28515625" style="8" customWidth="1"/>
    <col min="91" max="91" width="6.7109375" style="8" customWidth="1"/>
    <col min="92" max="92" width="5.28515625" style="8" customWidth="1"/>
    <col min="93" max="93" width="18" style="8" customWidth="1"/>
    <col min="94" max="94" width="5.28515625" style="8" customWidth="1"/>
    <col min="95" max="95" width="5.85546875" style="8" customWidth="1"/>
    <col min="96" max="97" width="5.7109375" style="8" customWidth="1"/>
    <col min="98" max="98" width="19.7109375" style="8" customWidth="1"/>
    <col min="99" max="99" width="17" style="8" customWidth="1"/>
    <col min="100" max="165" width="4.7109375" style="8" customWidth="1"/>
    <col min="166" max="188" width="4.42578125" style="8" customWidth="1"/>
    <col min="189" max="189" width="5.7109375" style="8" customWidth="1"/>
    <col min="190" max="190" width="5.85546875" style="8" customWidth="1"/>
    <col min="191" max="191" width="5.42578125" style="8" customWidth="1"/>
    <col min="192" max="192" width="18.140625" style="8" customWidth="1"/>
    <col min="193" max="193" width="4.5703125" style="8" customWidth="1"/>
    <col min="194" max="194" width="5.7109375" style="8" customWidth="1"/>
    <col min="195" max="195" width="5.85546875" style="8" customWidth="1"/>
    <col min="196" max="197" width="4.42578125" style="8" customWidth="1"/>
    <col min="198" max="198" width="6" style="8" customWidth="1"/>
    <col min="199" max="199" width="6.140625" style="8" customWidth="1"/>
    <col min="200" max="200" width="5.7109375" style="8" customWidth="1"/>
    <col min="201" max="201" width="11.7109375" style="8" customWidth="1"/>
    <col min="202" max="202" width="21.85546875" style="8" customWidth="1"/>
    <col min="203" max="235" width="4.7109375" style="8" customWidth="1"/>
    <col min="236" max="236" width="5.5703125" style="8" customWidth="1"/>
    <col min="237" max="302" width="4.7109375" style="8" customWidth="1"/>
    <col min="303" max="304" width="6.140625" style="8" customWidth="1"/>
    <col min="305" max="305" width="5.7109375" style="8" customWidth="1"/>
    <col min="306" max="306" width="19.28515625" style="8" customWidth="1"/>
    <col min="307" max="307" width="4.7109375" style="8" customWidth="1"/>
    <col min="308" max="308" width="6.28515625" style="8" customWidth="1"/>
    <col min="309" max="309" width="5.7109375" style="8" customWidth="1"/>
    <col min="310" max="310" width="4.5703125" style="8" customWidth="1"/>
    <col min="311" max="314" width="5.7109375" style="8" customWidth="1"/>
    <col min="315" max="315" width="18.7109375" style="8" customWidth="1"/>
    <col min="316" max="316" width="24.42578125" style="8" customWidth="1"/>
    <col min="317" max="404" width="4.7109375" style="8" customWidth="1"/>
    <col min="405" max="405" width="4.85546875" style="8" customWidth="1"/>
    <col min="406" max="407" width="5.85546875" style="8" customWidth="1"/>
    <col min="408" max="408" width="5.28515625" style="8" customWidth="1"/>
    <col min="409" max="409" width="20" style="8" customWidth="1"/>
    <col min="410" max="410" width="5" style="8" customWidth="1"/>
    <col min="411" max="411" width="6.28515625" style="8" customWidth="1"/>
    <col min="412" max="412" width="6.140625" style="8" customWidth="1"/>
    <col min="413" max="413" width="5.140625" style="8" customWidth="1"/>
    <col min="414" max="414" width="5.28515625" style="8" customWidth="1"/>
    <col min="415" max="415" width="6.28515625" style="8" customWidth="1"/>
    <col min="416" max="416" width="6.5703125" style="8" customWidth="1"/>
    <col min="417" max="417" width="5.42578125" style="8" customWidth="1"/>
    <col min="418" max="418" width="19.140625" style="8" customWidth="1"/>
    <col min="419" max="419" width="21.42578125" style="8" customWidth="1"/>
    <col min="420" max="441" width="4.7109375" style="8" customWidth="1"/>
    <col min="442" max="443" width="5.85546875" style="8" customWidth="1"/>
    <col min="444" max="450" width="5" style="8" customWidth="1"/>
    <col min="451" max="451" width="5.140625" style="8" customWidth="1"/>
    <col min="452" max="453" width="5.85546875" style="8" customWidth="1"/>
    <col min="454" max="454" width="5.42578125" style="8" customWidth="1"/>
    <col min="455" max="455" width="21.42578125" style="8" customWidth="1"/>
    <col min="456" max="16384" width="9.140625" style="8"/>
  </cols>
  <sheetData>
    <row r="1" spans="1:455" ht="222" customHeight="1">
      <c r="A1" s="1" t="s">
        <v>0</v>
      </c>
      <c r="B1" s="2"/>
      <c r="C1" s="2" t="s">
        <v>2</v>
      </c>
      <c r="D1" s="2" t="s">
        <v>1</v>
      </c>
      <c r="E1" s="2" t="s">
        <v>3</v>
      </c>
      <c r="F1" s="3" t="s">
        <v>4</v>
      </c>
      <c r="G1" s="1" t="s">
        <v>5</v>
      </c>
      <c r="H1" s="1" t="s">
        <v>6</v>
      </c>
      <c r="I1" s="1" t="s">
        <v>8</v>
      </c>
      <c r="J1" s="1" t="s">
        <v>7</v>
      </c>
      <c r="K1" s="142" t="s">
        <v>9</v>
      </c>
      <c r="L1" s="142" t="s">
        <v>37</v>
      </c>
      <c r="M1" s="210" t="s">
        <v>32</v>
      </c>
      <c r="N1" s="211" t="s">
        <v>34</v>
      </c>
      <c r="O1" s="296" t="s">
        <v>33</v>
      </c>
      <c r="P1" s="297" t="s">
        <v>37</v>
      </c>
      <c r="Q1" s="143" t="s">
        <v>10</v>
      </c>
      <c r="R1" s="143" t="s">
        <v>1017</v>
      </c>
      <c r="S1" s="32" t="s">
        <v>38</v>
      </c>
      <c r="T1" s="33" t="s">
        <v>39</v>
      </c>
      <c r="U1" s="34" t="s">
        <v>40</v>
      </c>
      <c r="V1" s="7" t="s">
        <v>41</v>
      </c>
      <c r="W1" s="4" t="s">
        <v>24</v>
      </c>
      <c r="X1" s="5" t="s">
        <v>116</v>
      </c>
      <c r="Y1" s="5" t="s">
        <v>117</v>
      </c>
      <c r="Z1" s="6" t="s">
        <v>118</v>
      </c>
      <c r="AA1" s="31" t="s">
        <v>125</v>
      </c>
      <c r="AB1" s="31" t="s">
        <v>905</v>
      </c>
      <c r="AC1" s="32" t="s">
        <v>119</v>
      </c>
      <c r="AD1" s="33" t="s">
        <v>120</v>
      </c>
      <c r="AE1" s="38" t="s">
        <v>121</v>
      </c>
      <c r="AF1" s="49" t="s">
        <v>125</v>
      </c>
      <c r="AG1" s="64" t="s">
        <v>125</v>
      </c>
      <c r="AH1" s="4" t="s">
        <v>24</v>
      </c>
      <c r="AI1" s="5" t="s">
        <v>42</v>
      </c>
      <c r="AJ1" s="5" t="s">
        <v>20</v>
      </c>
      <c r="AK1" s="6" t="s">
        <v>21</v>
      </c>
      <c r="AL1" s="31" t="s">
        <v>43</v>
      </c>
      <c r="AM1" s="31" t="s">
        <v>906</v>
      </c>
      <c r="AN1" s="32" t="s">
        <v>44</v>
      </c>
      <c r="AO1" s="33" t="s">
        <v>45</v>
      </c>
      <c r="AP1" s="38" t="s">
        <v>46</v>
      </c>
      <c r="AQ1" s="65" t="s">
        <v>47</v>
      </c>
      <c r="AR1" s="67" t="s">
        <v>47</v>
      </c>
      <c r="AS1" s="4" t="s">
        <v>24</v>
      </c>
      <c r="AT1" s="5" t="s">
        <v>15</v>
      </c>
      <c r="AU1" s="5" t="s">
        <v>16</v>
      </c>
      <c r="AV1" s="6" t="s">
        <v>17</v>
      </c>
      <c r="AW1" s="31" t="s">
        <v>28</v>
      </c>
      <c r="AX1" s="31" t="s">
        <v>907</v>
      </c>
      <c r="AY1" s="32" t="s">
        <v>25</v>
      </c>
      <c r="AZ1" s="33" t="s">
        <v>26</v>
      </c>
      <c r="BA1" s="34" t="s">
        <v>36</v>
      </c>
      <c r="BB1" s="49" t="s">
        <v>27</v>
      </c>
      <c r="BC1" s="64" t="s">
        <v>27</v>
      </c>
      <c r="BD1" s="4" t="s">
        <v>24</v>
      </c>
      <c r="BE1" s="5" t="s">
        <v>11</v>
      </c>
      <c r="BF1" s="5" t="s">
        <v>12</v>
      </c>
      <c r="BG1" s="6" t="s">
        <v>13</v>
      </c>
      <c r="BH1" s="31" t="s">
        <v>14</v>
      </c>
      <c r="BI1" s="31" t="s">
        <v>908</v>
      </c>
      <c r="BJ1" s="32" t="s">
        <v>29</v>
      </c>
      <c r="BK1" s="33" t="s">
        <v>30</v>
      </c>
      <c r="BL1" s="34" t="s">
        <v>35</v>
      </c>
      <c r="BM1" s="49" t="s">
        <v>14</v>
      </c>
      <c r="BN1" s="61" t="s">
        <v>14</v>
      </c>
      <c r="BO1" s="4" t="s">
        <v>24</v>
      </c>
      <c r="BP1" s="5" t="s">
        <v>54</v>
      </c>
      <c r="BQ1" s="5" t="s">
        <v>55</v>
      </c>
      <c r="BR1" s="6" t="s">
        <v>56</v>
      </c>
      <c r="BS1" s="31" t="s">
        <v>109</v>
      </c>
      <c r="BT1" s="31" t="s">
        <v>909</v>
      </c>
      <c r="BU1" s="32" t="s">
        <v>57</v>
      </c>
      <c r="BV1" s="33" t="s">
        <v>58</v>
      </c>
      <c r="BW1" s="38" t="s">
        <v>59</v>
      </c>
      <c r="BX1" s="49" t="s">
        <v>109</v>
      </c>
      <c r="BY1" s="69" t="s">
        <v>109</v>
      </c>
      <c r="BZ1" s="4" t="s">
        <v>24</v>
      </c>
      <c r="CA1" s="5" t="s">
        <v>126</v>
      </c>
      <c r="CB1" s="5" t="s">
        <v>127</v>
      </c>
      <c r="CC1" s="6" t="s">
        <v>128</v>
      </c>
      <c r="CD1" s="31" t="s">
        <v>129</v>
      </c>
      <c r="CE1" s="31" t="s">
        <v>910</v>
      </c>
      <c r="CF1" s="32" t="s">
        <v>130</v>
      </c>
      <c r="CG1" s="33" t="s">
        <v>31</v>
      </c>
      <c r="CH1" s="34" t="s">
        <v>131</v>
      </c>
      <c r="CI1" s="49" t="s">
        <v>132</v>
      </c>
      <c r="CJ1" s="64" t="s">
        <v>129</v>
      </c>
      <c r="CK1" s="118" t="s">
        <v>616</v>
      </c>
      <c r="CL1" s="216" t="s">
        <v>912</v>
      </c>
      <c r="CM1" s="114" t="s">
        <v>911</v>
      </c>
      <c r="CN1" s="34" t="s">
        <v>617</v>
      </c>
      <c r="CO1" s="132" t="s">
        <v>647</v>
      </c>
      <c r="CP1" s="133" t="s">
        <v>632</v>
      </c>
      <c r="CQ1" s="34" t="s">
        <v>914</v>
      </c>
      <c r="CR1" s="134" t="s">
        <v>913</v>
      </c>
      <c r="CS1" s="139" t="s">
        <v>633</v>
      </c>
      <c r="CT1" s="132" t="s">
        <v>634</v>
      </c>
      <c r="CU1" s="132" t="s">
        <v>646</v>
      </c>
      <c r="CV1" s="4" t="s">
        <v>24</v>
      </c>
      <c r="CW1" s="5" t="s">
        <v>48</v>
      </c>
      <c r="CX1" s="5" t="s">
        <v>22</v>
      </c>
      <c r="CY1" s="6" t="s">
        <v>23</v>
      </c>
      <c r="CZ1" s="31" t="s">
        <v>49</v>
      </c>
      <c r="DA1" s="31" t="s">
        <v>688</v>
      </c>
      <c r="DB1" s="32" t="s">
        <v>50</v>
      </c>
      <c r="DC1" s="33" t="s">
        <v>51</v>
      </c>
      <c r="DD1" s="38" t="s">
        <v>52</v>
      </c>
      <c r="DE1" s="49" t="s">
        <v>53</v>
      </c>
      <c r="DF1" s="64" t="s">
        <v>53</v>
      </c>
      <c r="DG1" s="4" t="s">
        <v>24</v>
      </c>
      <c r="DH1" s="5" t="s">
        <v>650</v>
      </c>
      <c r="DI1" s="5" t="s">
        <v>651</v>
      </c>
      <c r="DJ1" s="6" t="s">
        <v>652</v>
      </c>
      <c r="DK1" s="31" t="s">
        <v>656</v>
      </c>
      <c r="DL1" s="31" t="s">
        <v>689</v>
      </c>
      <c r="DM1" s="32" t="s">
        <v>653</v>
      </c>
      <c r="DN1" s="33" t="s">
        <v>654</v>
      </c>
      <c r="DO1" s="38" t="s">
        <v>655</v>
      </c>
      <c r="DP1" s="49" t="s">
        <v>656</v>
      </c>
      <c r="DQ1" s="64" t="s">
        <v>656</v>
      </c>
      <c r="DR1" s="4" t="s">
        <v>24</v>
      </c>
      <c r="DS1" s="5" t="s">
        <v>657</v>
      </c>
      <c r="DT1" s="5" t="s">
        <v>658</v>
      </c>
      <c r="DU1" s="6" t="s">
        <v>659</v>
      </c>
      <c r="DV1" s="31" t="s">
        <v>660</v>
      </c>
      <c r="DW1" s="31" t="s">
        <v>687</v>
      </c>
      <c r="DX1" s="32" t="s">
        <v>661</v>
      </c>
      <c r="DY1" s="33" t="s">
        <v>662</v>
      </c>
      <c r="DZ1" s="38" t="s">
        <v>663</v>
      </c>
      <c r="EA1" s="49" t="s">
        <v>660</v>
      </c>
      <c r="EB1" s="64" t="s">
        <v>660</v>
      </c>
      <c r="EC1" s="4" t="s">
        <v>24</v>
      </c>
      <c r="ED1" s="5" t="s">
        <v>664</v>
      </c>
      <c r="EE1" s="5" t="s">
        <v>665</v>
      </c>
      <c r="EF1" s="6" t="s">
        <v>666</v>
      </c>
      <c r="EG1" s="31" t="s">
        <v>667</v>
      </c>
      <c r="EH1" s="31" t="s">
        <v>690</v>
      </c>
      <c r="EI1" s="32" t="s">
        <v>668</v>
      </c>
      <c r="EJ1" s="33" t="s">
        <v>669</v>
      </c>
      <c r="EK1" s="38" t="s">
        <v>670</v>
      </c>
      <c r="EL1" s="49" t="s">
        <v>667</v>
      </c>
      <c r="EM1" s="64" t="s">
        <v>671</v>
      </c>
      <c r="EN1" s="4" t="s">
        <v>24</v>
      </c>
      <c r="EO1" s="5" t="s">
        <v>85</v>
      </c>
      <c r="EP1" s="5" t="s">
        <v>86</v>
      </c>
      <c r="EQ1" s="6" t="s">
        <v>87</v>
      </c>
      <c r="ER1" s="31" t="s">
        <v>88</v>
      </c>
      <c r="ES1" s="31" t="s">
        <v>691</v>
      </c>
      <c r="ET1" s="32" t="s">
        <v>89</v>
      </c>
      <c r="EU1" s="33" t="s">
        <v>90</v>
      </c>
      <c r="EV1" s="38" t="s">
        <v>91</v>
      </c>
      <c r="EW1" s="49" t="s">
        <v>88</v>
      </c>
      <c r="EX1" s="64" t="s">
        <v>88</v>
      </c>
      <c r="EY1" s="4" t="s">
        <v>24</v>
      </c>
      <c r="EZ1" s="5" t="s">
        <v>692</v>
      </c>
      <c r="FA1" s="5" t="s">
        <v>693</v>
      </c>
      <c r="FB1" s="6" t="s">
        <v>694</v>
      </c>
      <c r="FC1" s="31" t="s">
        <v>695</v>
      </c>
      <c r="FD1" s="31" t="s">
        <v>696</v>
      </c>
      <c r="FE1" s="32" t="s">
        <v>697</v>
      </c>
      <c r="FF1" s="33" t="s">
        <v>698</v>
      </c>
      <c r="FG1" s="38" t="s">
        <v>699</v>
      </c>
      <c r="FH1" s="49" t="s">
        <v>695</v>
      </c>
      <c r="FI1" s="64" t="s">
        <v>923</v>
      </c>
      <c r="FJ1" s="4" t="s">
        <v>24</v>
      </c>
      <c r="FK1" s="5" t="s">
        <v>672</v>
      </c>
      <c r="FL1" s="5" t="s">
        <v>673</v>
      </c>
      <c r="FM1" s="6" t="s">
        <v>674</v>
      </c>
      <c r="FN1" s="31" t="s">
        <v>675</v>
      </c>
      <c r="FO1" s="31" t="s">
        <v>676</v>
      </c>
      <c r="FP1" s="32" t="s">
        <v>677</v>
      </c>
      <c r="FQ1" s="33" t="s">
        <v>677</v>
      </c>
      <c r="FR1" s="38" t="s">
        <v>678</v>
      </c>
      <c r="FS1" s="49" t="s">
        <v>675</v>
      </c>
      <c r="FT1" s="64" t="s">
        <v>675</v>
      </c>
      <c r="FU1" s="4" t="s">
        <v>24</v>
      </c>
      <c r="FV1" s="5" t="s">
        <v>679</v>
      </c>
      <c r="FW1" s="5" t="s">
        <v>680</v>
      </c>
      <c r="FX1" s="6" t="s">
        <v>681</v>
      </c>
      <c r="FY1" s="31" t="s">
        <v>682</v>
      </c>
      <c r="FZ1" s="31" t="s">
        <v>683</v>
      </c>
      <c r="GA1" s="32" t="s">
        <v>684</v>
      </c>
      <c r="GB1" s="33" t="s">
        <v>685</v>
      </c>
      <c r="GC1" s="38" t="s">
        <v>686</v>
      </c>
      <c r="GD1" s="49" t="s">
        <v>682</v>
      </c>
      <c r="GE1" s="64" t="s">
        <v>682</v>
      </c>
      <c r="GF1" s="180" t="s">
        <v>700</v>
      </c>
      <c r="GG1" s="216" t="s">
        <v>916</v>
      </c>
      <c r="GH1" s="114" t="s">
        <v>915</v>
      </c>
      <c r="GI1" s="34" t="s">
        <v>701</v>
      </c>
      <c r="GJ1" s="132" t="s">
        <v>713</v>
      </c>
      <c r="GK1" s="133" t="s">
        <v>708</v>
      </c>
      <c r="GL1" s="34" t="s">
        <v>918</v>
      </c>
      <c r="GM1" s="134" t="s">
        <v>917</v>
      </c>
      <c r="GN1" s="189" t="s">
        <v>709</v>
      </c>
      <c r="GO1" s="190" t="s">
        <v>710</v>
      </c>
      <c r="GP1" s="243" t="s">
        <v>920</v>
      </c>
      <c r="GQ1" s="114" t="s">
        <v>919</v>
      </c>
      <c r="GR1" s="34" t="s">
        <v>711</v>
      </c>
      <c r="GS1" s="132" t="s">
        <v>712</v>
      </c>
      <c r="GT1" s="191" t="s">
        <v>714</v>
      </c>
      <c r="GU1" s="4" t="s">
        <v>24</v>
      </c>
      <c r="GV1" s="5" t="s">
        <v>78</v>
      </c>
      <c r="GW1" s="5" t="s">
        <v>79</v>
      </c>
      <c r="GX1" s="6" t="s">
        <v>80</v>
      </c>
      <c r="GY1" s="31" t="s">
        <v>81</v>
      </c>
      <c r="GZ1" s="31" t="s">
        <v>724</v>
      </c>
      <c r="HA1" s="32" t="s">
        <v>82</v>
      </c>
      <c r="HB1" s="33" t="s">
        <v>83</v>
      </c>
      <c r="HC1" s="38" t="s">
        <v>84</v>
      </c>
      <c r="HD1" s="49" t="s">
        <v>81</v>
      </c>
      <c r="HE1" s="64" t="s">
        <v>81</v>
      </c>
      <c r="HF1" s="4" t="s">
        <v>24</v>
      </c>
      <c r="HG1" s="5" t="s">
        <v>725</v>
      </c>
      <c r="HH1" s="5" t="s">
        <v>726</v>
      </c>
      <c r="HI1" s="6" t="s">
        <v>727</v>
      </c>
      <c r="HJ1" s="31" t="s">
        <v>95</v>
      </c>
      <c r="HK1" s="31" t="s">
        <v>728</v>
      </c>
      <c r="HL1" s="32" t="s">
        <v>92</v>
      </c>
      <c r="HM1" s="33" t="s">
        <v>93</v>
      </c>
      <c r="HN1" s="38" t="s">
        <v>94</v>
      </c>
      <c r="HO1" s="49" t="s">
        <v>95</v>
      </c>
      <c r="HP1" s="64" t="s">
        <v>95</v>
      </c>
      <c r="HQ1" s="4" t="s">
        <v>24</v>
      </c>
      <c r="HR1" s="5" t="s">
        <v>730</v>
      </c>
      <c r="HS1" s="5" t="s">
        <v>731</v>
      </c>
      <c r="HT1" s="6" t="s">
        <v>729</v>
      </c>
      <c r="HU1" s="31" t="s">
        <v>732</v>
      </c>
      <c r="HV1" s="31" t="s">
        <v>734</v>
      </c>
      <c r="HW1" s="32" t="s">
        <v>733</v>
      </c>
      <c r="HX1" s="33" t="s">
        <v>735</v>
      </c>
      <c r="HY1" s="38" t="s">
        <v>736</v>
      </c>
      <c r="HZ1" s="49" t="s">
        <v>737</v>
      </c>
      <c r="IA1" s="64" t="s">
        <v>738</v>
      </c>
      <c r="IB1" s="4" t="s">
        <v>24</v>
      </c>
      <c r="IC1" s="5" t="s">
        <v>739</v>
      </c>
      <c r="ID1" s="5" t="s">
        <v>740</v>
      </c>
      <c r="IE1" s="6" t="s">
        <v>741</v>
      </c>
      <c r="IF1" s="31" t="s">
        <v>742</v>
      </c>
      <c r="IG1" s="31" t="s">
        <v>744</v>
      </c>
      <c r="IH1" s="32" t="s">
        <v>743</v>
      </c>
      <c r="II1" s="33" t="s">
        <v>745</v>
      </c>
      <c r="IJ1" s="38" t="s">
        <v>746</v>
      </c>
      <c r="IK1" s="49" t="s">
        <v>747</v>
      </c>
      <c r="IL1" s="64" t="s">
        <v>748</v>
      </c>
      <c r="IM1" s="207" t="s">
        <v>24</v>
      </c>
      <c r="IN1" s="208" t="s">
        <v>749</v>
      </c>
      <c r="IO1" s="208" t="s">
        <v>750</v>
      </c>
      <c r="IP1" s="208" t="s">
        <v>751</v>
      </c>
      <c r="IQ1" s="209" t="s">
        <v>752</v>
      </c>
      <c r="IR1" s="209" t="s">
        <v>753</v>
      </c>
      <c r="IS1" s="210" t="s">
        <v>754</v>
      </c>
      <c r="IT1" s="211" t="s">
        <v>755</v>
      </c>
      <c r="IU1" s="212" t="s">
        <v>756</v>
      </c>
      <c r="IV1" s="213" t="s">
        <v>757</v>
      </c>
      <c r="IW1" s="214" t="s">
        <v>758</v>
      </c>
      <c r="IX1" s="4" t="s">
        <v>24</v>
      </c>
      <c r="IY1" s="5" t="s">
        <v>707</v>
      </c>
      <c r="IZ1" s="5" t="s">
        <v>706</v>
      </c>
      <c r="JA1" s="6" t="s">
        <v>705</v>
      </c>
      <c r="JB1" s="31" t="s">
        <v>760</v>
      </c>
      <c r="JC1" s="31" t="s">
        <v>761</v>
      </c>
      <c r="JD1" s="32" t="s">
        <v>703</v>
      </c>
      <c r="JE1" s="33" t="s">
        <v>702</v>
      </c>
      <c r="JF1" s="38" t="s">
        <v>759</v>
      </c>
      <c r="JG1" s="49" t="s">
        <v>704</v>
      </c>
      <c r="JH1" s="64" t="s">
        <v>704</v>
      </c>
      <c r="JI1" s="207" t="s">
        <v>24</v>
      </c>
      <c r="JJ1" s="208" t="s">
        <v>762</v>
      </c>
      <c r="JK1" s="208" t="s">
        <v>763</v>
      </c>
      <c r="JL1" s="208" t="s">
        <v>764</v>
      </c>
      <c r="JM1" s="209" t="s">
        <v>768</v>
      </c>
      <c r="JN1" s="209" t="s">
        <v>769</v>
      </c>
      <c r="JO1" s="210" t="s">
        <v>765</v>
      </c>
      <c r="JP1" s="211" t="s">
        <v>766</v>
      </c>
      <c r="JQ1" s="212" t="s">
        <v>767</v>
      </c>
      <c r="JR1" s="213" t="s">
        <v>768</v>
      </c>
      <c r="JS1" s="214" t="s">
        <v>770</v>
      </c>
      <c r="JT1" s="207" t="s">
        <v>24</v>
      </c>
      <c r="JU1" s="208" t="s">
        <v>771</v>
      </c>
      <c r="JV1" s="208" t="s">
        <v>789</v>
      </c>
      <c r="JW1" s="208" t="s">
        <v>790</v>
      </c>
      <c r="JX1" s="209" t="s">
        <v>791</v>
      </c>
      <c r="JY1" s="209" t="s">
        <v>792</v>
      </c>
      <c r="JZ1" s="210" t="s">
        <v>793</v>
      </c>
      <c r="KA1" s="211" t="s">
        <v>794</v>
      </c>
      <c r="KB1" s="212" t="s">
        <v>795</v>
      </c>
      <c r="KC1" s="213" t="s">
        <v>791</v>
      </c>
      <c r="KD1" s="214" t="s">
        <v>796</v>
      </c>
      <c r="KE1" s="207" t="s">
        <v>24</v>
      </c>
      <c r="KF1" s="208" t="s">
        <v>772</v>
      </c>
      <c r="KG1" s="208" t="s">
        <v>773</v>
      </c>
      <c r="KH1" s="208" t="s">
        <v>774</v>
      </c>
      <c r="KI1" s="209" t="s">
        <v>775</v>
      </c>
      <c r="KJ1" s="209" t="s">
        <v>776</v>
      </c>
      <c r="KK1" s="210" t="s">
        <v>777</v>
      </c>
      <c r="KL1" s="211" t="s">
        <v>778</v>
      </c>
      <c r="KM1" s="212" t="s">
        <v>779</v>
      </c>
      <c r="KN1" s="213" t="s">
        <v>780</v>
      </c>
      <c r="KO1" s="214" t="s">
        <v>780</v>
      </c>
      <c r="KP1" s="180" t="s">
        <v>811</v>
      </c>
      <c r="KQ1" s="216" t="s">
        <v>813</v>
      </c>
      <c r="KR1" s="114" t="s">
        <v>812</v>
      </c>
      <c r="KS1" s="34" t="s">
        <v>814</v>
      </c>
      <c r="KT1" s="132" t="s">
        <v>863</v>
      </c>
      <c r="KU1" s="133" t="s">
        <v>864</v>
      </c>
      <c r="KV1" s="216" t="s">
        <v>868</v>
      </c>
      <c r="KW1" s="235" t="s">
        <v>869</v>
      </c>
      <c r="KX1" s="189" t="s">
        <v>865</v>
      </c>
      <c r="KY1" s="190" t="s">
        <v>866</v>
      </c>
      <c r="KZ1" s="243" t="s">
        <v>922</v>
      </c>
      <c r="LA1" s="114" t="s">
        <v>921</v>
      </c>
      <c r="LB1" s="34" t="s">
        <v>867</v>
      </c>
      <c r="LC1" s="132" t="s">
        <v>870</v>
      </c>
      <c r="LD1" s="191" t="s">
        <v>877</v>
      </c>
      <c r="LE1" s="219" t="s">
        <v>24</v>
      </c>
      <c r="LF1" s="220" t="s">
        <v>854</v>
      </c>
      <c r="LG1" s="220" t="s">
        <v>855</v>
      </c>
      <c r="LH1" s="221" t="s">
        <v>856</v>
      </c>
      <c r="LI1" s="222" t="s">
        <v>857</v>
      </c>
      <c r="LJ1" s="222" t="s">
        <v>860</v>
      </c>
      <c r="LK1" s="223" t="s">
        <v>858</v>
      </c>
      <c r="LL1" s="224" t="s">
        <v>859</v>
      </c>
      <c r="LM1" s="225" t="s">
        <v>857</v>
      </c>
      <c r="LN1" s="226" t="s">
        <v>857</v>
      </c>
      <c r="LO1" s="61" t="s">
        <v>857</v>
      </c>
      <c r="LP1" s="219" t="s">
        <v>24</v>
      </c>
      <c r="LQ1" s="220" t="s">
        <v>871</v>
      </c>
      <c r="LR1" s="220" t="s">
        <v>872</v>
      </c>
      <c r="LS1" s="221" t="s">
        <v>873</v>
      </c>
      <c r="LT1" s="222" t="s">
        <v>874</v>
      </c>
      <c r="LU1" s="222" t="s">
        <v>874</v>
      </c>
      <c r="LV1" s="223" t="s">
        <v>875</v>
      </c>
      <c r="LW1" s="224" t="s">
        <v>876</v>
      </c>
      <c r="LX1" s="225" t="s">
        <v>874</v>
      </c>
      <c r="LY1" s="226" t="s">
        <v>874</v>
      </c>
      <c r="LZ1" s="61" t="s">
        <v>874</v>
      </c>
      <c r="MA1" s="227" t="s">
        <v>24</v>
      </c>
      <c r="MB1" s="228" t="s">
        <v>781</v>
      </c>
      <c r="MC1" s="228" t="s">
        <v>782</v>
      </c>
      <c r="MD1" s="228" t="s">
        <v>783</v>
      </c>
      <c r="ME1" s="229" t="s">
        <v>784</v>
      </c>
      <c r="MF1" s="229" t="s">
        <v>785</v>
      </c>
      <c r="MG1" s="230" t="s">
        <v>786</v>
      </c>
      <c r="MH1" s="231" t="s">
        <v>787</v>
      </c>
      <c r="MI1" s="232" t="s">
        <v>788</v>
      </c>
      <c r="MJ1" s="233" t="s">
        <v>784</v>
      </c>
      <c r="MK1" s="234" t="s">
        <v>797</v>
      </c>
      <c r="ML1" s="227" t="s">
        <v>24</v>
      </c>
      <c r="MM1" s="228" t="s">
        <v>956</v>
      </c>
      <c r="MN1" s="228" t="s">
        <v>957</v>
      </c>
      <c r="MO1" s="228" t="s">
        <v>958</v>
      </c>
      <c r="MP1" s="229" t="s">
        <v>959</v>
      </c>
      <c r="MQ1" s="229" t="s">
        <v>960</v>
      </c>
      <c r="MR1" s="230" t="s">
        <v>961</v>
      </c>
      <c r="MS1" s="231" t="s">
        <v>962</v>
      </c>
      <c r="MT1" s="232" t="s">
        <v>963</v>
      </c>
      <c r="MU1" s="233" t="s">
        <v>959</v>
      </c>
      <c r="MV1" s="234" t="s">
        <v>964</v>
      </c>
      <c r="MW1" s="227" t="s">
        <v>24</v>
      </c>
      <c r="MX1" s="228" t="s">
        <v>965</v>
      </c>
      <c r="MY1" s="228" t="s">
        <v>966</v>
      </c>
      <c r="MZ1" s="228" t="s">
        <v>967</v>
      </c>
      <c r="NA1" s="229" t="s">
        <v>968</v>
      </c>
      <c r="NB1" s="229" t="s">
        <v>969</v>
      </c>
      <c r="NC1" s="230" t="s">
        <v>970</v>
      </c>
      <c r="ND1" s="231" t="s">
        <v>971</v>
      </c>
      <c r="NE1" s="232" t="s">
        <v>972</v>
      </c>
      <c r="NF1" s="233" t="s">
        <v>968</v>
      </c>
      <c r="NG1" s="234" t="s">
        <v>973</v>
      </c>
      <c r="NH1" s="227" t="s">
        <v>24</v>
      </c>
      <c r="NI1" s="228" t="s">
        <v>974</v>
      </c>
      <c r="NJ1" s="228" t="s">
        <v>975</v>
      </c>
      <c r="NK1" s="228" t="s">
        <v>976</v>
      </c>
      <c r="NL1" s="229" t="s">
        <v>977</v>
      </c>
      <c r="NM1" s="229" t="s">
        <v>978</v>
      </c>
      <c r="NN1" s="230" t="s">
        <v>979</v>
      </c>
      <c r="NO1" s="231" t="s">
        <v>980</v>
      </c>
      <c r="NP1" s="232" t="s">
        <v>981</v>
      </c>
      <c r="NQ1" s="233" t="s">
        <v>977</v>
      </c>
      <c r="NR1" s="234" t="s">
        <v>982</v>
      </c>
      <c r="NS1" s="227" t="s">
        <v>24</v>
      </c>
      <c r="NT1" s="228" t="s">
        <v>983</v>
      </c>
      <c r="NU1" s="228" t="s">
        <v>984</v>
      </c>
      <c r="NV1" s="228" t="s">
        <v>985</v>
      </c>
      <c r="NW1" s="229" t="s">
        <v>987</v>
      </c>
      <c r="NX1" s="229" t="s">
        <v>986</v>
      </c>
      <c r="NY1" s="230" t="s">
        <v>988</v>
      </c>
      <c r="NZ1" s="231" t="s">
        <v>989</v>
      </c>
      <c r="OA1" s="232" t="s">
        <v>990</v>
      </c>
      <c r="OB1" s="233" t="s">
        <v>987</v>
      </c>
      <c r="OC1" s="234" t="s">
        <v>991</v>
      </c>
      <c r="OD1" s="248" t="s">
        <v>24</v>
      </c>
      <c r="OE1" s="228" t="s">
        <v>932</v>
      </c>
      <c r="OF1" s="228" t="s">
        <v>933</v>
      </c>
      <c r="OG1" s="228" t="s">
        <v>934</v>
      </c>
      <c r="OH1" s="229" t="s">
        <v>935</v>
      </c>
      <c r="OI1" s="229" t="s">
        <v>936</v>
      </c>
      <c r="OJ1" s="230" t="s">
        <v>937</v>
      </c>
      <c r="OK1" s="231" t="s">
        <v>938</v>
      </c>
      <c r="OL1" s="232" t="s">
        <v>939</v>
      </c>
      <c r="OM1" s="233" t="s">
        <v>935</v>
      </c>
      <c r="ON1" s="247" t="s">
        <v>935</v>
      </c>
      <c r="OO1" s="263" t="s">
        <v>1001</v>
      </c>
      <c r="OP1" s="216" t="s">
        <v>1002</v>
      </c>
      <c r="OQ1" s="114" t="s">
        <v>1003</v>
      </c>
      <c r="OR1" s="34" t="s">
        <v>1004</v>
      </c>
      <c r="OS1" s="132" t="s">
        <v>1006</v>
      </c>
      <c r="OT1" s="133" t="s">
        <v>1005</v>
      </c>
      <c r="OU1" s="216" t="s">
        <v>1007</v>
      </c>
      <c r="OV1" s="235" t="s">
        <v>1008</v>
      </c>
      <c r="OW1" s="189" t="s">
        <v>1009</v>
      </c>
      <c r="OX1" s="190" t="s">
        <v>1010</v>
      </c>
      <c r="OY1" s="243" t="s">
        <v>1025</v>
      </c>
      <c r="OZ1" s="114" t="s">
        <v>1011</v>
      </c>
      <c r="PA1" s="34" t="s">
        <v>1012</v>
      </c>
      <c r="PB1" s="132" t="s">
        <v>1013</v>
      </c>
      <c r="PC1" s="132" t="s">
        <v>1044</v>
      </c>
      <c r="PD1" s="248" t="s">
        <v>24</v>
      </c>
      <c r="PE1" s="228" t="s">
        <v>940</v>
      </c>
      <c r="PF1" s="228" t="s">
        <v>941</v>
      </c>
      <c r="PG1" s="228" t="s">
        <v>942</v>
      </c>
      <c r="PH1" s="229" t="s">
        <v>943</v>
      </c>
      <c r="PI1" s="229" t="s">
        <v>944</v>
      </c>
      <c r="PJ1" s="230" t="s">
        <v>945</v>
      </c>
      <c r="PK1" s="231" t="s">
        <v>946</v>
      </c>
      <c r="PL1" s="232" t="s">
        <v>947</v>
      </c>
      <c r="PM1" s="233" t="s">
        <v>943</v>
      </c>
      <c r="PN1" s="234" t="s">
        <v>943</v>
      </c>
      <c r="PO1" s="227" t="s">
        <v>24</v>
      </c>
      <c r="PP1" s="228" t="s">
        <v>948</v>
      </c>
      <c r="PQ1" s="228" t="s">
        <v>949</v>
      </c>
      <c r="PR1" s="228" t="s">
        <v>950</v>
      </c>
      <c r="PS1" s="229" t="s">
        <v>951</v>
      </c>
      <c r="PT1" s="229" t="s">
        <v>952</v>
      </c>
      <c r="PU1" s="230" t="s">
        <v>953</v>
      </c>
      <c r="PV1" s="231" t="s">
        <v>954</v>
      </c>
      <c r="PW1" s="232" t="s">
        <v>955</v>
      </c>
      <c r="PX1" s="233" t="s">
        <v>951</v>
      </c>
      <c r="PY1" s="234" t="s">
        <v>951</v>
      </c>
      <c r="PZ1" s="252" t="s">
        <v>1054</v>
      </c>
      <c r="QA1" s="5" t="s">
        <v>1055</v>
      </c>
      <c r="QB1" s="253" t="s">
        <v>994</v>
      </c>
      <c r="QC1" s="253" t="s">
        <v>995</v>
      </c>
      <c r="QD1" s="254" t="s">
        <v>996</v>
      </c>
      <c r="QE1" s="255" t="s">
        <v>997</v>
      </c>
      <c r="QF1" s="256" t="s">
        <v>998</v>
      </c>
      <c r="QG1" s="213" t="s">
        <v>999</v>
      </c>
      <c r="QH1" s="64" t="s">
        <v>999</v>
      </c>
      <c r="QI1" s="257" t="s">
        <v>1000</v>
      </c>
      <c r="QJ1" s="216" t="s">
        <v>1021</v>
      </c>
      <c r="QK1" s="114" t="s">
        <v>1022</v>
      </c>
      <c r="QL1" s="34" t="s">
        <v>1023</v>
      </c>
      <c r="QM1" s="132" t="s">
        <v>1024</v>
      </c>
    </row>
    <row r="2" spans="1:455" ht="18">
      <c r="A2" s="10">
        <v>1</v>
      </c>
      <c r="B2" s="10">
        <v>1</v>
      </c>
      <c r="C2" s="90" t="s">
        <v>96</v>
      </c>
      <c r="D2" s="91" t="s">
        <v>133</v>
      </c>
      <c r="E2" s="93" t="s">
        <v>61</v>
      </c>
      <c r="F2" s="307" t="s">
        <v>64</v>
      </c>
      <c r="G2" s="48" t="s">
        <v>108</v>
      </c>
      <c r="H2" s="95" t="s">
        <v>103</v>
      </c>
      <c r="I2" s="42" t="s">
        <v>18</v>
      </c>
      <c r="J2" s="98" t="s">
        <v>438</v>
      </c>
      <c r="K2" s="12">
        <v>5</v>
      </c>
      <c r="L2" s="24" t="str">
        <f t="shared" ref="L2:L25" si="0">TEXT(K2,"0.0")</f>
        <v>5.0</v>
      </c>
      <c r="M2" s="30" t="str">
        <f t="shared" ref="M2:M25" si="1">IF(K2&gt;=8.5,"A",IF(K2&gt;=8,"B+",IF(K2&gt;=7,"B",IF(K2&gt;=6.5,"C+",IF(K2&gt;=5.5,"C",IF(K2&gt;=5,"D+",IF(K2&gt;=4,"D","F")))))))</f>
        <v>D+</v>
      </c>
      <c r="N2" s="37">
        <f t="shared" ref="N2:N25" si="2">IF(M2="A",4,IF(M2="B+",3.5,IF(M2="B",3,IF(M2="C+",2.5,IF(M2="C",2,IF(M2="D+",1.5,IF(M2="D",1,0)))))))</f>
        <v>1.5</v>
      </c>
      <c r="O2" s="35" t="str">
        <f t="shared" ref="O2:O25" si="3">TEXT(N2,"0.0")</f>
        <v>1.5</v>
      </c>
      <c r="P2" s="11">
        <v>2</v>
      </c>
      <c r="Q2" s="14">
        <v>5</v>
      </c>
      <c r="R2" s="24" t="str">
        <f t="shared" ref="R2:R25" si="4">TEXT(Q2,"0.0")</f>
        <v>5.0</v>
      </c>
      <c r="S2" s="30" t="str">
        <f t="shared" ref="S2:S25" si="5">IF(Q2&gt;=8.5,"A",IF(Q2&gt;=8,"B+",IF(Q2&gt;=7,"B",IF(Q2&gt;=6.5,"C+",IF(Q2&gt;=5.5,"C",IF(Q2&gt;=5,"D+",IF(Q2&gt;=4,"D","F")))))))</f>
        <v>D+</v>
      </c>
      <c r="T2" s="37">
        <f t="shared" ref="T2:T25" si="6">IF(S2="A",4,IF(S2="B+",3.5,IF(S2="B",3,IF(S2="C+",2.5,IF(S2="C",2,IF(S2="D+",1.5,IF(S2="D",1,0)))))))</f>
        <v>1.5</v>
      </c>
      <c r="U2" s="35" t="str">
        <f t="shared" ref="U2:U25" si="7">TEXT(T2,"0.0")</f>
        <v>1.5</v>
      </c>
      <c r="V2" s="11">
        <v>3</v>
      </c>
      <c r="W2" s="43">
        <v>3.5</v>
      </c>
      <c r="X2" s="22"/>
      <c r="Y2" s="23"/>
      <c r="Z2" s="17">
        <f t="shared" ref="Z2:Z23" si="8">ROUND((W2*0.4+X2*0.6),1)</f>
        <v>1.4</v>
      </c>
      <c r="AA2" s="24">
        <f t="shared" ref="AA2:AA23" si="9">ROUND(MAX((W2*0.4+X2*0.6),(W2*0.4+Y2*0.6)),1)</f>
        <v>1.4</v>
      </c>
      <c r="AB2" s="24" t="str">
        <f t="shared" ref="AB2:AB25" si="10">TEXT(AA2,"0.0")</f>
        <v>1.4</v>
      </c>
      <c r="AC2" s="30" t="str">
        <f t="shared" ref="AC2:AC25" si="11">IF(AA2&gt;=8.5,"A",IF(AA2&gt;=8,"B+",IF(AA2&gt;=7,"B",IF(AA2&gt;=6.5,"C+",IF(AA2&gt;=5.5,"C",IF(AA2&gt;=5,"D+",IF(AA2&gt;=4,"D","F")))))))</f>
        <v>F</v>
      </c>
      <c r="AD2" s="28">
        <f t="shared" ref="AD2:AD25" si="12">IF(AC2="A",4,IF(AC2="B+",3.5,IF(AC2="B",3,IF(AC2="C+",2.5,IF(AC2="C",2,IF(AC2="D+",1.5,IF(AC2="D",1,0)))))))</f>
        <v>0</v>
      </c>
      <c r="AE2" s="35" t="str">
        <f t="shared" ref="AE2:AE25" si="13">TEXT(AD2,"0.0")</f>
        <v>0.0</v>
      </c>
      <c r="AF2" s="53">
        <v>4</v>
      </c>
      <c r="AG2" s="63"/>
      <c r="AH2" s="19">
        <v>6</v>
      </c>
      <c r="AI2" s="22">
        <v>8</v>
      </c>
      <c r="AJ2" s="23"/>
      <c r="AK2" s="25">
        <f t="shared" ref="AK2:AK24" si="14">ROUND((AH2*0.4+AI2*0.6),1)</f>
        <v>7.2</v>
      </c>
      <c r="AL2" s="26">
        <f t="shared" ref="AL2:AL24" si="15">ROUND(MAX((AH2*0.4+AI2*0.6),(AH2*0.4+AJ2*0.6)),1)</f>
        <v>7.2</v>
      </c>
      <c r="AM2" s="24" t="str">
        <f t="shared" ref="AM2:AM25" si="16">TEXT(AL2,"0.0")</f>
        <v>7.2</v>
      </c>
      <c r="AN2" s="30" t="str">
        <f t="shared" ref="AN2:AN25" si="17">IF(AL2&gt;=8.5,"A",IF(AL2&gt;=8,"B+",IF(AL2&gt;=7,"B",IF(AL2&gt;=6.5,"C+",IF(AL2&gt;=5.5,"C",IF(AL2&gt;=5,"D+",IF(AL2&gt;=4,"D","F")))))))</f>
        <v>B</v>
      </c>
      <c r="AO2" s="28">
        <f t="shared" ref="AO2:AO25" si="18">IF(AN2="A",4,IF(AN2="B+",3.5,IF(AN2="B",3,IF(AN2="C+",2.5,IF(AN2="C",2,IF(AN2="D+",1.5,IF(AN2="D",1,0)))))))</f>
        <v>3</v>
      </c>
      <c r="AP2" s="35" t="str">
        <f t="shared" ref="AP2:AP25" si="19">TEXT(AO2,"0.0")</f>
        <v>3.0</v>
      </c>
      <c r="AQ2" s="66">
        <v>2</v>
      </c>
      <c r="AR2" s="68">
        <v>2</v>
      </c>
      <c r="AS2" s="19">
        <v>6.3</v>
      </c>
      <c r="AT2" s="22">
        <v>5</v>
      </c>
      <c r="AU2" s="23"/>
      <c r="AV2" s="25">
        <f t="shared" ref="AV2:AV23" si="20">ROUND((AS2*0.4+AT2*0.6),1)</f>
        <v>5.5</v>
      </c>
      <c r="AW2" s="26">
        <f t="shared" ref="AW2:AW23" si="21">ROUND(MAX((AS2*0.4+AT2*0.6),(AS2*0.4+AU2*0.6)),1)</f>
        <v>5.5</v>
      </c>
      <c r="AX2" s="24" t="str">
        <f t="shared" ref="AX2:AX25" si="22">TEXT(AW2,"0.0")</f>
        <v>5.5</v>
      </c>
      <c r="AY2" s="30" t="str">
        <f t="shared" ref="AY2:AY25" si="23">IF(AW2&gt;=8.5,"A",IF(AW2&gt;=8,"B+",IF(AW2&gt;=7,"B",IF(AW2&gt;=6.5,"C+",IF(AW2&gt;=5.5,"C",IF(AW2&gt;=5,"D+",IF(AW2&gt;=4,"D","F")))))))</f>
        <v>C</v>
      </c>
      <c r="AZ2" s="28">
        <f t="shared" ref="AZ2:AZ25" si="24">IF(AY2="A",4,IF(AY2="B+",3.5,IF(AY2="B",3,IF(AY2="C+",2.5,IF(AY2="C",2,IF(AY2="D+",1.5,IF(AY2="D",1,0)))))))</f>
        <v>2</v>
      </c>
      <c r="BA2" s="35" t="str">
        <f t="shared" ref="BA2:BA25" si="25">TEXT(AZ2,"0.0")</f>
        <v>2.0</v>
      </c>
      <c r="BB2" s="53">
        <v>3</v>
      </c>
      <c r="BC2" s="63">
        <v>3</v>
      </c>
      <c r="BD2" s="19">
        <v>6.8</v>
      </c>
      <c r="BE2" s="22">
        <v>8</v>
      </c>
      <c r="BF2" s="23"/>
      <c r="BG2" s="17">
        <f t="shared" ref="BG2:BG25" si="26">ROUND((BD2*0.4+BE2*0.6),1)</f>
        <v>7.5</v>
      </c>
      <c r="BH2" s="24">
        <f t="shared" ref="BH2:BH25" si="27">ROUND(MAX((BD2*0.4+BE2*0.6),(BD2*0.4+BF2*0.6)),1)</f>
        <v>7.5</v>
      </c>
      <c r="BI2" s="24" t="str">
        <f t="shared" ref="BI2:BI25" si="28">TEXT(BH2,"0.0")</f>
        <v>7.5</v>
      </c>
      <c r="BJ2" s="30" t="str">
        <f t="shared" ref="BJ2:BJ25" si="29">IF(BH2&gt;=8.5,"A",IF(BH2&gt;=8,"B+",IF(BH2&gt;=7,"B",IF(BH2&gt;=6.5,"C+",IF(BH2&gt;=5.5,"C",IF(BH2&gt;=5,"D+",IF(BH2&gt;=4,"D","F")))))))</f>
        <v>B</v>
      </c>
      <c r="BK2" s="28">
        <f t="shared" ref="BK2:BK25" si="30">IF(BJ2="A",4,IF(BJ2="B+",3.5,IF(BJ2="B",3,IF(BJ2="C+",2.5,IF(BJ2="C",2,IF(BJ2="D+",1.5,IF(BJ2="D",1,0)))))))</f>
        <v>3</v>
      </c>
      <c r="BL2" s="35" t="str">
        <f t="shared" ref="BL2:BL25" si="31">TEXT(BK2,"0.0")</f>
        <v>3.0</v>
      </c>
      <c r="BM2" s="53">
        <v>3</v>
      </c>
      <c r="BN2" s="63">
        <v>3</v>
      </c>
      <c r="BO2" s="43">
        <v>0</v>
      </c>
      <c r="BP2" s="22"/>
      <c r="BQ2" s="23"/>
      <c r="BR2" s="17">
        <f t="shared" ref="BR2:BR25" si="32">ROUND((BO2*0.4+BP2*0.6),1)</f>
        <v>0</v>
      </c>
      <c r="BS2" s="24">
        <f t="shared" ref="BS2:BS25" si="33">ROUND(MAX((BO2*0.4+BP2*0.6),(BO2*0.4+BQ2*0.6)),1)</f>
        <v>0</v>
      </c>
      <c r="BT2" s="24" t="str">
        <f t="shared" ref="BT2:BT25" si="34">TEXT(BS2,"0.0")</f>
        <v>0.0</v>
      </c>
      <c r="BU2" s="30" t="str">
        <f t="shared" ref="BU2:BU25" si="35">IF(BS2&gt;=8.5,"A",IF(BS2&gt;=8,"B+",IF(BS2&gt;=7,"B",IF(BS2&gt;=6.5,"C+",IF(BS2&gt;=5.5,"C",IF(BS2&gt;=5,"D+",IF(BS2&gt;=4,"D","F")))))))</f>
        <v>F</v>
      </c>
      <c r="BV2" s="56">
        <f t="shared" ref="BV2:BV25" si="36">IF(BU2="A",4,IF(BU2="B+",3.5,IF(BU2="B",3,IF(BU2="C+",2.5,IF(BU2="C",2,IF(BU2="D+",1.5,IF(BU2="D",1,0)))))))</f>
        <v>0</v>
      </c>
      <c r="BW2" s="35" t="str">
        <f t="shared" ref="BW2:BW25" si="37">TEXT(BV2,"0.0")</f>
        <v>0.0</v>
      </c>
      <c r="BX2" s="53">
        <v>2</v>
      </c>
      <c r="BY2" s="70"/>
      <c r="BZ2" s="19">
        <v>6.5</v>
      </c>
      <c r="CA2" s="22">
        <v>5</v>
      </c>
      <c r="CB2" s="23"/>
      <c r="CC2" s="25">
        <f t="shared" ref="CC2:CC25" si="38">ROUND((BZ2*0.4+CA2*0.6),1)</f>
        <v>5.6</v>
      </c>
      <c r="CD2" s="26">
        <f t="shared" ref="CD2:CD25" si="39">ROUND(MAX((BZ2*0.4+CA2*0.6),(BZ2*0.4+CB2*0.6)),1)</f>
        <v>5.6</v>
      </c>
      <c r="CE2" s="24" t="str">
        <f t="shared" ref="CE2:CE25" si="40">TEXT(CD2,"0.0")</f>
        <v>5.6</v>
      </c>
      <c r="CF2" s="30" t="str">
        <f t="shared" ref="CF2:CF25" si="41">IF(CD2&gt;=8.5,"A",IF(CD2&gt;=8,"B+",IF(CD2&gt;=7,"B",IF(CD2&gt;=6.5,"C+",IF(CD2&gt;=5.5,"C",IF(CD2&gt;=5,"D+",IF(CD2&gt;=4,"D","F")))))))</f>
        <v>C</v>
      </c>
      <c r="CG2" s="28">
        <f t="shared" ref="CG2:CG25" si="42">IF(CF2="A",4,IF(CF2="B+",3.5,IF(CF2="B",3,IF(CF2="C+",2.5,IF(CF2="C",2,IF(CF2="D+",1.5,IF(CF2="D",1,0)))))))</f>
        <v>2</v>
      </c>
      <c r="CH2" s="35" t="str">
        <f t="shared" ref="CH2:CH25" si="43">TEXT(CG2,"0.0")</f>
        <v>2.0</v>
      </c>
      <c r="CI2" s="53">
        <v>3</v>
      </c>
      <c r="CJ2" s="63">
        <v>3</v>
      </c>
      <c r="CK2" s="115">
        <f t="shared" ref="CK2:CK25" si="44">AF2+AQ2+BB2+BM2+BX2+CI2</f>
        <v>17</v>
      </c>
      <c r="CL2" s="238">
        <f t="shared" ref="CL2:CL25" si="45">(AA2*AF2+AL2*AQ2+AW2*BB2+BH2*BM2+BS2*BX2+CD2*CI2)/CK2</f>
        <v>4.4588235294117649</v>
      </c>
      <c r="CM2" s="116">
        <f t="shared" ref="CM2:CM25" si="46">(AD2*AF2+AO2*AQ2+AZ2*BB2+BK2*BM2+BV2*BX2+CG2*CI2)/CK2</f>
        <v>1.588235294117647</v>
      </c>
      <c r="CN2" s="117" t="str">
        <f t="shared" ref="CN2:CN25" si="47">TEXT(CM2,"0.00")</f>
        <v>1.59</v>
      </c>
      <c r="CO2" s="135" t="str">
        <f t="shared" ref="CO2:CO25" si="48">IF(AND(CM2&lt;0.8),"Cảnh báo KQHT","Lên lớp")</f>
        <v>Lên lớp</v>
      </c>
      <c r="CP2" s="240">
        <f t="shared" ref="CP2:CP25" si="49">AG2+AR2+BC2+BN2+BY2+CJ2</f>
        <v>11</v>
      </c>
      <c r="CQ2" s="241">
        <f t="shared" ref="CQ2:CQ5" si="50" xml:space="preserve"> (AA2*AG2+AL2*AR2+AW2*BC2+BH2*BN2+BS2*BY2+CD2*CJ2)/CP2</f>
        <v>6.3818181818181809</v>
      </c>
      <c r="CR2" s="242">
        <f t="shared" ref="CR2:CR25" si="51" xml:space="preserve"> (AD2*AG2+AO2*AR2+AZ2*BC2+BK2*BN2+BV2*BY2+CG2*CJ2)/CP2</f>
        <v>2.4545454545454546</v>
      </c>
      <c r="CS2" s="140" t="str">
        <f t="shared" ref="CS2:CS25" si="52">TEXT(CR2,"0.00")</f>
        <v>2.45</v>
      </c>
      <c r="CT2" s="135" t="str">
        <f t="shared" ref="CT2:CT25" si="53">IF(AND(CR2&lt;1.2),"Cảnh báo KQHT","Lên lớp")</f>
        <v>Lên lớp</v>
      </c>
      <c r="CU2" s="205" t="s">
        <v>648</v>
      </c>
      <c r="CV2" s="19">
        <v>7.2</v>
      </c>
      <c r="CW2" s="22">
        <v>8</v>
      </c>
      <c r="CX2" s="23"/>
      <c r="CY2" s="17">
        <f t="shared" ref="CY2:CY25" si="54">ROUND((CV2*0.4+CW2*0.6),1)</f>
        <v>7.7</v>
      </c>
      <c r="CZ2" s="24">
        <f t="shared" ref="CZ2:CZ25" si="55">ROUND(MAX((CV2*0.4+CW2*0.6),(CV2*0.4+CX2*0.6)),1)</f>
        <v>7.7</v>
      </c>
      <c r="DA2" s="24" t="str">
        <f t="shared" ref="DA2:DA25" si="56">TEXT(CZ2,"0.0")</f>
        <v>7.7</v>
      </c>
      <c r="DB2" s="30" t="str">
        <f t="shared" ref="DB2:DB25" si="57">IF(CZ2&gt;=8.5,"A",IF(CZ2&gt;=8,"B+",IF(CZ2&gt;=7,"B",IF(CZ2&gt;=6.5,"C+",IF(CZ2&gt;=5.5,"C",IF(CZ2&gt;=5,"D+",IF(CZ2&gt;=4,"D","F")))))))</f>
        <v>B</v>
      </c>
      <c r="DC2" s="56">
        <f t="shared" ref="DC2:DC25" si="58">IF(DB2="A",4,IF(DB2="B+",3.5,IF(DB2="B",3,IF(DB2="C+",2.5,IF(DB2="C",2,IF(DB2="D+",1.5,IF(DB2="D",1,0)))))))</f>
        <v>3</v>
      </c>
      <c r="DD2" s="35" t="str">
        <f t="shared" ref="DD2:DD25" si="59">TEXT(DC2,"0.0")</f>
        <v>3.0</v>
      </c>
      <c r="DE2" s="53">
        <v>3</v>
      </c>
      <c r="DF2" s="63">
        <v>3</v>
      </c>
      <c r="DG2" s="43">
        <v>0</v>
      </c>
      <c r="DH2" s="22"/>
      <c r="DI2" s="23"/>
      <c r="DJ2" s="17">
        <f t="shared" ref="DJ2:DJ25" si="60">ROUND((DG2*0.4+DH2*0.6),1)</f>
        <v>0</v>
      </c>
      <c r="DK2" s="24">
        <f t="shared" ref="DK2:DK25" si="61">ROUND(MAX((DG2*0.4+DH2*0.6),(DG2*0.4+DI2*0.6)),1)</f>
        <v>0</v>
      </c>
      <c r="DL2" s="24" t="str">
        <f t="shared" ref="DL2:DL25" si="62">TEXT(DK2,"0.0")</f>
        <v>0.0</v>
      </c>
      <c r="DM2" s="30" t="str">
        <f t="shared" ref="DM2:DM25" si="63">IF(DK2&gt;=8.5,"A",IF(DK2&gt;=8,"B+",IF(DK2&gt;=7,"B",IF(DK2&gt;=6.5,"C+",IF(DK2&gt;=5.5,"C",IF(DK2&gt;=5,"D+",IF(DK2&gt;=4,"D","F")))))))</f>
        <v>F</v>
      </c>
      <c r="DN2" s="56">
        <f t="shared" ref="DN2:DN25" si="64">IF(DM2="A",4,IF(DM2="B+",3.5,IF(DM2="B",3,IF(DM2="C+",2.5,IF(DM2="C",2,IF(DM2="D+",1.5,IF(DM2="D",1,0)))))))</f>
        <v>0</v>
      </c>
      <c r="DO2" s="35" t="str">
        <f t="shared" ref="DO2:DO25" si="65">TEXT(DN2,"0.0")</f>
        <v>0.0</v>
      </c>
      <c r="DP2" s="53">
        <v>3</v>
      </c>
      <c r="DQ2" s="63"/>
      <c r="DR2" s="19"/>
      <c r="DS2" s="22"/>
      <c r="DT2" s="23"/>
      <c r="DU2" s="17">
        <f t="shared" ref="DU2:DU25" si="66">ROUND((DR2*0.4+DS2*0.6),1)</f>
        <v>0</v>
      </c>
      <c r="DV2" s="24">
        <f t="shared" ref="DV2:DV25" si="67">ROUND(MAX((DR2*0.4+DS2*0.6),(DR2*0.4+DT2*0.6)),1)</f>
        <v>0</v>
      </c>
      <c r="DW2" s="24" t="str">
        <f t="shared" ref="DW2:DW25" si="68">TEXT(DV2,"0.0")</f>
        <v>0.0</v>
      </c>
      <c r="DX2" s="30" t="str">
        <f t="shared" ref="DX2:DX25" si="69">IF(DV2&gt;=8.5,"A",IF(DV2&gt;=8,"B+",IF(DV2&gt;=7,"B",IF(DV2&gt;=6.5,"C+",IF(DV2&gt;=5.5,"C",IF(DV2&gt;=5,"D+",IF(DV2&gt;=4,"D","F")))))))</f>
        <v>F</v>
      </c>
      <c r="DY2" s="28">
        <f t="shared" ref="DY2:DY25" si="70">IF(DX2="A",4,IF(DX2="B+",3.5,IF(DX2="B",3,IF(DX2="C+",2.5,IF(DX2="C",2,IF(DX2="D+",1.5,IF(DX2="D",1,0)))))))</f>
        <v>0</v>
      </c>
      <c r="DZ2" s="35" t="str">
        <f t="shared" ref="DZ2:DZ25" si="71">TEXT(DY2,"0.0")</f>
        <v>0.0</v>
      </c>
      <c r="EA2" s="53">
        <v>3</v>
      </c>
      <c r="EB2" s="63"/>
      <c r="EC2" s="19"/>
      <c r="ED2" s="22"/>
      <c r="EE2" s="23"/>
      <c r="EF2" s="17">
        <f t="shared" ref="EF2:EF25" si="72">ROUND((EC2*0.4+ED2*0.6),1)</f>
        <v>0</v>
      </c>
      <c r="EG2" s="24">
        <f t="shared" ref="EG2:EG25" si="73">ROUND(MAX((EC2*0.4+ED2*0.6),(EC2*0.4+EE2*0.6)),1)</f>
        <v>0</v>
      </c>
      <c r="EH2" s="24" t="str">
        <f t="shared" ref="EH2:EH3" si="74">TEXT(EG2,"0.0")</f>
        <v>0.0</v>
      </c>
      <c r="EI2" s="30" t="str">
        <f t="shared" ref="EI2:EI25" si="75">IF(EG2&gt;=8.5,"A",IF(EG2&gt;=8,"B+",IF(EG2&gt;=7,"B",IF(EG2&gt;=6.5,"C+",IF(EG2&gt;=5.5,"C",IF(EG2&gt;=5,"D+",IF(EG2&gt;=4,"D","F")))))))</f>
        <v>F</v>
      </c>
      <c r="EJ2" s="28">
        <f t="shared" ref="EJ2:EJ25" si="76">IF(EI2="A",4,IF(EI2="B+",3.5,IF(EI2="B",3,IF(EI2="C+",2.5,IF(EI2="C",2,IF(EI2="D+",1.5,IF(EI2="D",1,0)))))))</f>
        <v>0</v>
      </c>
      <c r="EK2" s="35" t="str">
        <f t="shared" ref="EK2:EK25" si="77">TEXT(EJ2,"0.0")</f>
        <v>0.0</v>
      </c>
      <c r="EL2" s="53">
        <v>2</v>
      </c>
      <c r="EM2" s="63"/>
      <c r="EN2" s="19"/>
      <c r="EO2" s="22"/>
      <c r="EP2" s="23"/>
      <c r="EQ2" s="17">
        <f t="shared" ref="EQ2:EQ25" si="78">ROUND((EN2*0.4+EO2*0.6),1)</f>
        <v>0</v>
      </c>
      <c r="ER2" s="24">
        <f t="shared" ref="ER2:ER25" si="79">ROUND(MAX((EN2*0.4+EO2*0.6),(EN2*0.4+EP2*0.6)),1)</f>
        <v>0</v>
      </c>
      <c r="ES2" s="24" t="str">
        <f t="shared" ref="ES2:ES25" si="80">TEXT(ER2,"0.0")</f>
        <v>0.0</v>
      </c>
      <c r="ET2" s="30" t="str">
        <f t="shared" ref="ET2:ET25" si="81">IF(ER2&gt;=8.5,"A",IF(ER2&gt;=8,"B+",IF(ER2&gt;=7,"B",IF(ER2&gt;=6.5,"C+",IF(ER2&gt;=5.5,"C",IF(ER2&gt;=5,"D+",IF(ER2&gt;=4,"D","F")))))))</f>
        <v>F</v>
      </c>
      <c r="EU2" s="28">
        <f t="shared" ref="EU2:EU25" si="82">IF(ET2="A",4,IF(ET2="B+",3.5,IF(ET2="B",3,IF(ET2="C+",2.5,IF(ET2="C",2,IF(ET2="D+",1.5,IF(ET2="D",1,0)))))))</f>
        <v>0</v>
      </c>
      <c r="EV2" s="35" t="str">
        <f t="shared" ref="EV2:EV25" si="83">TEXT(EU2,"0.0")</f>
        <v>0.0</v>
      </c>
      <c r="EW2" s="53">
        <v>2</v>
      </c>
      <c r="EX2" s="63"/>
      <c r="EY2" s="19"/>
      <c r="EZ2" s="22"/>
      <c r="FA2" s="23"/>
      <c r="FB2" s="17">
        <f t="shared" ref="FB2:FB25" si="84">ROUND((EY2*0.4+EZ2*0.6),1)</f>
        <v>0</v>
      </c>
      <c r="FC2" s="24">
        <f t="shared" ref="FC2:FC25" si="85">ROUND(MAX((EY2*0.4+EZ2*0.6),(EY2*0.4+FA2*0.6)),1)</f>
        <v>0</v>
      </c>
      <c r="FD2" s="24" t="str">
        <f t="shared" ref="FD2:FD25" si="86">TEXT(FC2,"0.0")</f>
        <v>0.0</v>
      </c>
      <c r="FE2" s="30" t="str">
        <f t="shared" ref="FE2:FE25" si="87">IF(FC2&gt;=8.5,"A",IF(FC2&gt;=8,"B+",IF(FC2&gt;=7,"B",IF(FC2&gt;=6.5,"C+",IF(FC2&gt;=5.5,"C",IF(FC2&gt;=5,"D+",IF(FC2&gt;=4,"D","F")))))))</f>
        <v>F</v>
      </c>
      <c r="FF2" s="28">
        <f t="shared" ref="FF2:FF25" si="88">IF(FE2="A",4,IF(FE2="B+",3.5,IF(FE2="B",3,IF(FE2="C+",2.5,IF(FE2="C",2,IF(FE2="D+",1.5,IF(FE2="D",1,0)))))))</f>
        <v>0</v>
      </c>
      <c r="FG2" s="35" t="str">
        <f t="shared" ref="FG2:FG25" si="89">TEXT(FF2,"0.0")</f>
        <v>0.0</v>
      </c>
      <c r="FH2" s="53">
        <v>3</v>
      </c>
      <c r="FI2" s="63"/>
      <c r="FJ2" s="185">
        <v>5.7</v>
      </c>
      <c r="FK2" s="121">
        <v>7</v>
      </c>
      <c r="FL2" s="122"/>
      <c r="FM2" s="129">
        <f t="shared" ref="FM2:FM25" si="90">ROUND((FJ2*0.4+FK2*0.6),1)</f>
        <v>6.5</v>
      </c>
      <c r="FN2" s="130">
        <f t="shared" ref="FN2:FN25" si="91">ROUND(MAX((FJ2*0.4+FK2*0.6),(FJ2*0.4+FL2*0.6)),1)</f>
        <v>6.5</v>
      </c>
      <c r="FO2" s="124" t="str">
        <f t="shared" ref="FO2:FO25" si="92">TEXT(FN2,"0.0")</f>
        <v>6.5</v>
      </c>
      <c r="FP2" s="125" t="str">
        <f t="shared" ref="FP2:FP25" si="93">IF(FN2&gt;=8.5,"A",IF(FN2&gt;=8,"B+",IF(FN2&gt;=7,"B",IF(FN2&gt;=6.5,"C+",IF(FN2&gt;=5.5,"C",IF(FN2&gt;=5,"D+",IF(FN2&gt;=4,"D","F")))))))</f>
        <v>C+</v>
      </c>
      <c r="FQ2" s="126">
        <f t="shared" ref="FQ2:FQ25" si="94">IF(FP2="A",4,IF(FP2="B+",3.5,IF(FP2="B",3,IF(FP2="C+",2.5,IF(FP2="C",2,IF(FP2="D+",1.5,IF(FP2="D",1,0)))))))</f>
        <v>2.5</v>
      </c>
      <c r="FR2" s="127" t="str">
        <f t="shared" ref="FR2:FR25" si="95">TEXT(FQ2,"0.0")</f>
        <v>2.5</v>
      </c>
      <c r="FS2" s="144">
        <v>2</v>
      </c>
      <c r="FT2" s="145">
        <v>2</v>
      </c>
      <c r="FU2" s="19">
        <v>5</v>
      </c>
      <c r="FV2" s="44"/>
      <c r="FW2" s="23">
        <v>6</v>
      </c>
      <c r="FX2" s="25">
        <f t="shared" ref="FX2:FX25" si="96">ROUND((FU2*0.4+FV2*0.6),1)</f>
        <v>2</v>
      </c>
      <c r="FY2" s="26">
        <f t="shared" ref="FY2:FY25" si="97">ROUND(MAX((FU2*0.4+FV2*0.6),(FU2*0.4+FW2*0.6)),1)</f>
        <v>5.6</v>
      </c>
      <c r="FZ2" s="24" t="str">
        <f t="shared" ref="FZ2:FZ25" si="98">TEXT(FY2,"0.0")</f>
        <v>5.6</v>
      </c>
      <c r="GA2" s="30" t="str">
        <f t="shared" ref="GA2:GA25" si="99">IF(FY2&gt;=8.5,"A",IF(FY2&gt;=8,"B+",IF(FY2&gt;=7,"B",IF(FY2&gt;=6.5,"C+",IF(FY2&gt;=5.5,"C",IF(FY2&gt;=5,"D+",IF(FY2&gt;=4,"D","F")))))))</f>
        <v>C</v>
      </c>
      <c r="GB2" s="28">
        <f t="shared" ref="GB2:GB25" si="100">IF(GA2="A",4,IF(GA2="B+",3.5,IF(GA2="B",3,IF(GA2="C+",2.5,IF(GA2="C",2,IF(GA2="D+",1.5,IF(GA2="D",1,0)))))))</f>
        <v>2</v>
      </c>
      <c r="GC2" s="35" t="str">
        <f t="shared" ref="GC2:GC25" si="101">TEXT(GB2,"0.0")</f>
        <v>2.0</v>
      </c>
      <c r="GD2" s="53">
        <v>2</v>
      </c>
      <c r="GE2" s="63">
        <v>2</v>
      </c>
      <c r="GF2" s="181">
        <f t="shared" ref="GF2:GF25" si="102">DE2+DP2+EA2+EL2+EW2+FH2+FS2+GD2</f>
        <v>20</v>
      </c>
      <c r="GG2" s="217">
        <f t="shared" ref="GG2:GG25" si="103">(CZ2*DE2+DK2*DP2+DV2*EA2+EG2*EL2+ER2*EW2+FC2*FH2+FN2*FS2+FY2*GD2)/GF2</f>
        <v>2.3649999999999998</v>
      </c>
      <c r="GH2" s="182">
        <f t="shared" ref="GH2:GH25" si="104">(DC2*DE2+DN2*DP2+DY2*EA2+EJ2*EL2+EU2*EW2+FF2*FH2+FQ2*FS2+GB2*GD2)/GF2</f>
        <v>0.9</v>
      </c>
      <c r="GI2" s="183" t="str">
        <f t="shared" ref="GI2:GI25" si="105">TEXT(GH2,"0.00")</f>
        <v>0.90</v>
      </c>
      <c r="GJ2" s="135" t="str">
        <f t="shared" ref="GJ2:GJ25" si="106">IF(AND(GH2&lt;1),"Cảnh báo KQHT","Lên lớp")</f>
        <v>Cảnh báo KQHT</v>
      </c>
      <c r="GK2" s="136">
        <f t="shared" ref="GK2:GK25" si="107">DF2+DQ2+EB2+EM2+EX2+FI2+FT2+GE2</f>
        <v>7</v>
      </c>
      <c r="GL2" s="239">
        <f t="shared" ref="GL2:GL25" si="108" xml:space="preserve"> (CZ2*DF2+DK2*DQ2+DV2*EB2+EG2*EM2+ER2*EX2+FC2*FI2+FN2*FT2+FY2*GE2)/GK2</f>
        <v>6.7571428571428571</v>
      </c>
      <c r="GM2" s="137">
        <f t="shared" ref="GM2:GM25" si="109" xml:space="preserve"> (DC2*DF2+DN2*DQ2+DY2*EB2+EJ2*EM2+EU2*EX2+FF2*FI2+FQ2*FT2+GB2*GE2)/GK2</f>
        <v>2.5714285714285716</v>
      </c>
      <c r="GN2" s="192">
        <f t="shared" ref="GN2:GN25" si="110">CK2+GF2</f>
        <v>37</v>
      </c>
      <c r="GO2" s="193">
        <f t="shared" ref="GO2:GO25" si="111">CP2+GK2</f>
        <v>18</v>
      </c>
      <c r="GP2" s="183">
        <f t="shared" ref="GP2:GP25" si="112">(CQ2*CP2+GL2*GK2)/GO2</f>
        <v>6.5277777777777768</v>
      </c>
      <c r="GQ2" s="182">
        <f t="shared" ref="GQ2:GQ25" si="113">(CR2*CP2+GM2*GK2)/GO2</f>
        <v>2.5</v>
      </c>
      <c r="GR2" s="183" t="str">
        <f t="shared" ref="GR2:GR25" si="114">TEXT(GQ2,"0.00")</f>
        <v>2.50</v>
      </c>
      <c r="GS2" s="135" t="str">
        <f t="shared" ref="GS2:GS25" si="115">IF(AND(GQ2&lt;1.2),"Cảnh báo KQHT","Lên lớp")</f>
        <v>Lên lớp</v>
      </c>
      <c r="GT2" s="215" t="s">
        <v>644</v>
      </c>
      <c r="GU2" s="43">
        <v>0</v>
      </c>
      <c r="GV2" s="22"/>
      <c r="GW2" s="23"/>
      <c r="GX2" s="17">
        <f t="shared" ref="GX2:GX25" si="116">ROUND((GU2*0.4+GV2*0.6),1)</f>
        <v>0</v>
      </c>
      <c r="GY2" s="24">
        <f t="shared" ref="GY2:GY25" si="117">ROUND(MAX((GU2*0.4+GV2*0.6),(GU2*0.4+GW2*0.6)),1)</f>
        <v>0</v>
      </c>
      <c r="GZ2" s="24" t="str">
        <f t="shared" ref="GZ2:GZ25" si="118">TEXT(GY2,"0.0")</f>
        <v>0.0</v>
      </c>
      <c r="HA2" s="30" t="str">
        <f t="shared" ref="HA2:HA25" si="119">IF(GY2&gt;=8.5,"A",IF(GY2&gt;=8,"B+",IF(GY2&gt;=7,"B",IF(GY2&gt;=6.5,"C+",IF(GY2&gt;=5.5,"C",IF(GY2&gt;=5,"D+",IF(GY2&gt;=4,"D","F")))))))</f>
        <v>F</v>
      </c>
      <c r="HB2" s="28">
        <f t="shared" ref="HB2:HB25" si="120">IF(HA2="A",4,IF(HA2="B+",3.5,IF(HA2="B",3,IF(HA2="C+",2.5,IF(HA2="C",2,IF(HA2="D+",1.5,IF(HA2="D",1,0)))))))</f>
        <v>0</v>
      </c>
      <c r="HC2" s="35" t="str">
        <f t="shared" ref="HC2:HC25" si="121">TEXT(HB2,"0.0")</f>
        <v>0.0</v>
      </c>
      <c r="HD2" s="53">
        <v>3</v>
      </c>
      <c r="HE2" s="63"/>
      <c r="HF2" s="19">
        <v>8.6</v>
      </c>
      <c r="HG2" s="22">
        <v>9</v>
      </c>
      <c r="HH2" s="23"/>
      <c r="HI2" s="25">
        <f t="shared" ref="HI2:HI25" si="122">ROUND((HF2*0.4+HG2*0.6),1)</f>
        <v>8.8000000000000007</v>
      </c>
      <c r="HJ2" s="26">
        <f t="shared" ref="HJ2:HJ25" si="123">ROUND(MAX((HF2*0.4+HG2*0.6),(HF2*0.4+HH2*0.6)),1)</f>
        <v>8.8000000000000007</v>
      </c>
      <c r="HK2" s="24" t="str">
        <f t="shared" ref="HK2:HK25" si="124">TEXT(HJ2,"0.0")</f>
        <v>8.8</v>
      </c>
      <c r="HL2" s="30" t="str">
        <f t="shared" ref="HL2:HL25" si="125">IF(HJ2&gt;=8.5,"A",IF(HJ2&gt;=8,"B+",IF(HJ2&gt;=7,"B",IF(HJ2&gt;=6.5,"C+",IF(HJ2&gt;=5.5,"C",IF(HJ2&gt;=5,"D+",IF(HJ2&gt;=4,"D","F")))))))</f>
        <v>A</v>
      </c>
      <c r="HM2" s="28">
        <f t="shared" ref="HM2:HM25" si="126">IF(HL2="A",4,IF(HL2="B+",3.5,IF(HL2="B",3,IF(HL2="C+",2.5,IF(HL2="C",2,IF(HL2="D+",1.5,IF(HL2="D",1,0)))))))</f>
        <v>4</v>
      </c>
      <c r="HN2" s="35" t="str">
        <f t="shared" ref="HN2:HN25" si="127">TEXT(HM2,"0.0")</f>
        <v>4.0</v>
      </c>
      <c r="HO2" s="53">
        <v>2</v>
      </c>
      <c r="HP2" s="63">
        <v>2</v>
      </c>
      <c r="HQ2" s="19">
        <v>6.7</v>
      </c>
      <c r="HR2" s="22">
        <v>8</v>
      </c>
      <c r="HS2" s="23"/>
      <c r="HT2" s="25">
        <f t="shared" ref="HT2:HT25" si="128">ROUND((HQ2*0.4+HR2*0.6),1)</f>
        <v>7.5</v>
      </c>
      <c r="HU2" s="147">
        <f t="shared" ref="HU2:HU25" si="129">ROUND(MAX((HQ2*0.4+HR2*0.6),(HQ2*0.4+HS2*0.6)),1)</f>
        <v>7.5</v>
      </c>
      <c r="HV2" s="24" t="str">
        <f>TEXT(HU2,"0.0")</f>
        <v>7.5</v>
      </c>
      <c r="HW2" s="218" t="str">
        <f t="shared" ref="HW2:HW25" si="130">IF(HU2&gt;=8.5,"A",IF(HU2&gt;=8,"B+",IF(HU2&gt;=7,"B",IF(HU2&gt;=6.5,"C+",IF(HU2&gt;=5.5,"C",IF(HU2&gt;=5,"D+",IF(HU2&gt;=4,"D","F")))))))</f>
        <v>B</v>
      </c>
      <c r="HX2" s="149">
        <f t="shared" ref="HX2:HX25" si="131">IF(HW2="A",4,IF(HW2="B+",3.5,IF(HW2="B",3,IF(HW2="C+",2.5,IF(HW2="C",2,IF(HW2="D+",1.5,IF(HW2="D",1,0)))))))</f>
        <v>3</v>
      </c>
      <c r="HY2" s="40" t="str">
        <f t="shared" ref="HY2:HY25" si="132">TEXT(HX2,"0.0")</f>
        <v>3.0</v>
      </c>
      <c r="HZ2" s="53">
        <v>3</v>
      </c>
      <c r="IA2" s="63">
        <v>3</v>
      </c>
      <c r="IB2" s="19">
        <v>7</v>
      </c>
      <c r="IC2" s="22">
        <v>5</v>
      </c>
      <c r="ID2" s="23"/>
      <c r="IE2" s="25">
        <f t="shared" ref="IE2:IE25" si="133">ROUND((IB2*0.4+IC2*0.6),1)</f>
        <v>5.8</v>
      </c>
      <c r="IF2" s="147">
        <f t="shared" ref="IF2:IF25" si="134">ROUND(MAX((IB2*0.4+IC2*0.6),(IB2*0.4+ID2*0.6)),1)</f>
        <v>5.8</v>
      </c>
      <c r="IG2" s="24" t="str">
        <f>TEXT(IF2,"0.0")</f>
        <v>5.8</v>
      </c>
      <c r="IH2" s="218" t="str">
        <f t="shared" ref="IH2:IH25" si="135">IF(IF2&gt;=8.5,"A",IF(IF2&gt;=8,"B+",IF(IF2&gt;=7,"B",IF(IF2&gt;=6.5,"C+",IF(IF2&gt;=5.5,"C",IF(IF2&gt;=5,"D+",IF(IF2&gt;=4,"D","F")))))))</f>
        <v>C</v>
      </c>
      <c r="II2" s="149">
        <f t="shared" ref="II2:II25" si="136">IF(IH2="A",4,IF(IH2="B+",3.5,IF(IH2="B",3,IF(IH2="C+",2.5,IF(IH2="C",2,IF(IH2="D+",1.5,IF(IH2="D",1,0)))))))</f>
        <v>2</v>
      </c>
      <c r="IJ2" s="40" t="str">
        <f t="shared" ref="IJ2:IJ25" si="137">TEXT(II2,"0.0")</f>
        <v>2.0</v>
      </c>
      <c r="IK2" s="53">
        <v>1</v>
      </c>
      <c r="IL2" s="63">
        <v>1</v>
      </c>
      <c r="IM2" s="19">
        <v>7</v>
      </c>
      <c r="IN2" s="22">
        <v>7</v>
      </c>
      <c r="IO2" s="23"/>
      <c r="IP2" s="17">
        <f t="shared" ref="IP2:IP25" si="138">ROUND((IM2*0.4+IN2*0.6),1)</f>
        <v>7</v>
      </c>
      <c r="IQ2" s="24">
        <f t="shared" ref="IQ2:IQ25" si="139">ROUND(MAX((IM2*0.4+IN2*0.6),(IM2*0.4+IO2*0.6)),1)</f>
        <v>7</v>
      </c>
      <c r="IR2" s="24" t="str">
        <f t="shared" ref="IR2:IR25" si="140">TEXT(IQ2,"0.0")</f>
        <v>7.0</v>
      </c>
      <c r="IS2" s="30" t="str">
        <f t="shared" ref="IS2:IS25" si="141">IF(IQ2&gt;=8.5,"A",IF(IQ2&gt;=8,"B+",IF(IQ2&gt;=7,"B",IF(IQ2&gt;=6.5,"C+",IF(IQ2&gt;=5.5,"C",IF(IQ2&gt;=5,"D+",IF(IQ2&gt;=4,"D","F")))))))</f>
        <v>B</v>
      </c>
      <c r="IT2" s="28">
        <f t="shared" ref="IT2:IT25" si="142">IF(IS2="A",4,IF(IS2="B+",3.5,IF(IS2="B",3,IF(IS2="C+",2.5,IF(IS2="C",2,IF(IS2="D+",1.5,IF(IS2="D",1,0)))))))</f>
        <v>3</v>
      </c>
      <c r="IU2" s="35" t="str">
        <f t="shared" ref="IU2:IU25" si="143">TEXT(IT2,"0.0")</f>
        <v>3.0</v>
      </c>
      <c r="IV2" s="53">
        <v>2</v>
      </c>
      <c r="IW2" s="63">
        <v>2</v>
      </c>
      <c r="IX2" s="19">
        <v>6.8</v>
      </c>
      <c r="IY2" s="44"/>
      <c r="IZ2" s="23">
        <v>3</v>
      </c>
      <c r="JA2" s="25">
        <f t="shared" ref="JA2:JA25" si="144">ROUND((IX2*0.4+IY2*0.6),1)</f>
        <v>2.7</v>
      </c>
      <c r="JB2" s="26">
        <f t="shared" ref="JB2:JB25" si="145">ROUND(MAX((IX2*0.4+IY2*0.6),(IX2*0.4+IZ2*0.6)),1)</f>
        <v>4.5</v>
      </c>
      <c r="JC2" s="24" t="str">
        <f t="shared" ref="JC2:JC25" si="146">TEXT(JB2,"0.0")</f>
        <v>4.5</v>
      </c>
      <c r="JD2" s="30" t="str">
        <f t="shared" ref="JD2:JD25" si="147">IF(JB2&gt;=8.5,"A",IF(JB2&gt;=8,"B+",IF(JB2&gt;=7,"B",IF(JB2&gt;=6.5,"C+",IF(JB2&gt;=5.5,"C",IF(JB2&gt;=5,"D+",IF(JB2&gt;=4,"D","F")))))))</f>
        <v>D</v>
      </c>
      <c r="JE2" s="28">
        <f t="shared" ref="JE2:JE25" si="148">IF(JD2="A",4,IF(JD2="B+",3.5,IF(JD2="B",3,IF(JD2="C+",2.5,IF(JD2="C",2,IF(JD2="D+",1.5,IF(JD2="D",1,0)))))))</f>
        <v>1</v>
      </c>
      <c r="JF2" s="35" t="str">
        <f t="shared" ref="JF2:JF25" si="149">TEXT(JE2,"0.0")</f>
        <v>1.0</v>
      </c>
      <c r="JG2" s="53">
        <v>2</v>
      </c>
      <c r="JH2" s="63">
        <v>2</v>
      </c>
      <c r="JI2" s="19">
        <v>6.6</v>
      </c>
      <c r="JJ2" s="22">
        <v>3</v>
      </c>
      <c r="JK2" s="23"/>
      <c r="JL2" s="17">
        <f t="shared" ref="JL2:JL25" si="150">ROUND((JI2*0.4+JJ2*0.6),1)</f>
        <v>4.4000000000000004</v>
      </c>
      <c r="JM2" s="24">
        <f t="shared" ref="JM2:JM25" si="151">ROUND(MAX((JI2*0.4+JJ2*0.6),(JI2*0.4+JK2*0.6)),1)</f>
        <v>4.4000000000000004</v>
      </c>
      <c r="JN2" s="24" t="str">
        <f t="shared" ref="JN2:JN25" si="152">TEXT(JM2,"0.0")</f>
        <v>4.4</v>
      </c>
      <c r="JO2" s="30" t="str">
        <f t="shared" ref="JO2:JO25" si="153">IF(JM2&gt;=8.5,"A",IF(JM2&gt;=8,"B+",IF(JM2&gt;=7,"B",IF(JM2&gt;=6.5,"C+",IF(JM2&gt;=5.5,"C",IF(JM2&gt;=5,"D+",IF(JM2&gt;=4,"D","F")))))))</f>
        <v>D</v>
      </c>
      <c r="JP2" s="28">
        <f t="shared" ref="JP2:JP25" si="154">IF(JO2="A",4,IF(JO2="B+",3.5,IF(JO2="B",3,IF(JO2="C+",2.5,IF(JO2="C",2,IF(JO2="D+",1.5,IF(JO2="D",1,0)))))))</f>
        <v>1</v>
      </c>
      <c r="JQ2" s="35" t="str">
        <f t="shared" ref="JQ2:JQ25" si="155">TEXT(JP2,"0.0")</f>
        <v>1.0</v>
      </c>
      <c r="JR2" s="53">
        <v>2</v>
      </c>
      <c r="JS2" s="63">
        <v>2</v>
      </c>
      <c r="JT2" s="19">
        <v>7.6</v>
      </c>
      <c r="JU2" s="22">
        <v>3</v>
      </c>
      <c r="JV2" s="23"/>
      <c r="JW2" s="17">
        <f t="shared" ref="JW2:JW25" si="156">ROUND((JT2*0.4+JU2*0.6),1)</f>
        <v>4.8</v>
      </c>
      <c r="JX2" s="24">
        <f t="shared" ref="JX2:JX25" si="157">ROUND(MAX((JT2*0.4+JU2*0.6),(JT2*0.4+JV2*0.6)),1)</f>
        <v>4.8</v>
      </c>
      <c r="JY2" s="24" t="str">
        <f t="shared" ref="JY2:JY25" si="158">TEXT(JX2,"0.0")</f>
        <v>4.8</v>
      </c>
      <c r="JZ2" s="30" t="str">
        <f t="shared" ref="JZ2:JZ25" si="159">IF(JX2&gt;=8.5,"A",IF(JX2&gt;=8,"B+",IF(JX2&gt;=7,"B",IF(JX2&gt;=6.5,"C+",IF(JX2&gt;=5.5,"C",IF(JX2&gt;=5,"D+",IF(JX2&gt;=4,"D","F")))))))</f>
        <v>D</v>
      </c>
      <c r="KA2" s="28">
        <f t="shared" ref="KA2:KA25" si="160">IF(JZ2="A",4,IF(JZ2="B+",3.5,IF(JZ2="B",3,IF(JZ2="C+",2.5,IF(JZ2="C",2,IF(JZ2="D+",1.5,IF(JZ2="D",1,0)))))))</f>
        <v>1</v>
      </c>
      <c r="KB2" s="35" t="str">
        <f t="shared" ref="KB2:KB25" si="161">TEXT(KA2,"0.0")</f>
        <v>1.0</v>
      </c>
      <c r="KC2" s="53">
        <v>1</v>
      </c>
      <c r="KD2" s="63">
        <v>1</v>
      </c>
      <c r="KE2" s="19">
        <v>7.3</v>
      </c>
      <c r="KF2" s="22">
        <v>4</v>
      </c>
      <c r="KG2" s="23"/>
      <c r="KH2" s="17">
        <f t="shared" ref="KH2:KH25" si="162">ROUND((KE2*0.4+KF2*0.6),1)</f>
        <v>5.3</v>
      </c>
      <c r="KI2" s="24">
        <f t="shared" ref="KI2:KI25" si="163">ROUND(MAX((KE2*0.4+KF2*0.6),(KE2*0.4+KG2*0.6)),1)</f>
        <v>5.3</v>
      </c>
      <c r="KJ2" s="24" t="str">
        <f t="shared" ref="KJ2:KJ25" si="164">TEXT(KI2,"0.0")</f>
        <v>5.3</v>
      </c>
      <c r="KK2" s="30" t="str">
        <f t="shared" ref="KK2:KK25" si="165">IF(KI2&gt;=8.5,"A",IF(KI2&gt;=8,"B+",IF(KI2&gt;=7,"B",IF(KI2&gt;=6.5,"C+",IF(KI2&gt;=5.5,"C",IF(KI2&gt;=5,"D+",IF(KI2&gt;=4,"D","F")))))))</f>
        <v>D+</v>
      </c>
      <c r="KL2" s="28">
        <f t="shared" ref="KL2:KL25" si="166">IF(KK2="A",4,IF(KK2="B+",3.5,IF(KK2="B",3,IF(KK2="C+",2.5,IF(KK2="C",2,IF(KK2="D+",1.5,IF(KK2="D",1,0)))))))</f>
        <v>1.5</v>
      </c>
      <c r="KM2" s="35" t="str">
        <f t="shared" ref="KM2:KM25" si="167">TEXT(KL2,"0.0")</f>
        <v>1.5</v>
      </c>
      <c r="KN2" s="53">
        <v>2</v>
      </c>
      <c r="KO2" s="63">
        <v>2</v>
      </c>
      <c r="KP2" s="181">
        <f t="shared" ref="KP2:KP25" si="168">HD2+HO2+HZ2+IK2+IV2+JG2+JR2+KC2+KN2</f>
        <v>18</v>
      </c>
      <c r="KQ2" s="217">
        <f t="shared" ref="KQ2:KQ25" si="169">(GY2*HD2+HJ2*HO2+HU2*HZ2+IF2*IK2+IQ2*IV2+JB2*JG2+JM2*JR2+JX2*KC2+KI2*KN2)/KP2</f>
        <v>5.1722222222222216</v>
      </c>
      <c r="KR2" s="182">
        <f t="shared" ref="KR2:KR25" si="170">(HB2*HD2+HM2*HO2+HX2*HZ2+II2*IK2+IT2*IV2+JE2*JG2+JP2*JR2+KA2*KC2+KL2*KN2)/KP2</f>
        <v>1.8333333333333333</v>
      </c>
      <c r="KS2" s="183" t="str">
        <f t="shared" ref="KS2:KS25" si="171">TEXT(KR2,"0.00")</f>
        <v>1.83</v>
      </c>
      <c r="KT2" s="135" t="str">
        <f t="shared" ref="KT2:KT25" si="172">IF(AND(KR2&lt;1),"Cảnh báo KQHT","Lên lớp")</f>
        <v>Lên lớp</v>
      </c>
      <c r="KU2" s="136">
        <f t="shared" ref="KU2:KU25" si="173">HE2+HP2+IA2+IL2+IW2+JH2+JS2+KD2+KO2</f>
        <v>15</v>
      </c>
      <c r="KV2" s="217">
        <f t="shared" ref="KV2:KV25" si="174">(GY2*HE2+HJ2*HP2+HU2*IA2+IF2*IL2+IQ2*IW2+JB2*JH2+JM2*JS2+JX2*KD2+KI2*KO2)/KU2</f>
        <v>6.2066666666666661</v>
      </c>
      <c r="KW2" s="236">
        <f t="shared" ref="KW2:KW25" si="175" xml:space="preserve"> (HB2*HE2+HM2*HP2+HX2*IA2+II2*IL2+IT2*IW2+JE2*JH2+JP2*JS2+KA2*KD2+KL2*KO2)/KU2</f>
        <v>2.2000000000000002</v>
      </c>
      <c r="KX2" s="192">
        <f t="shared" ref="KX2:KX25" si="176">GN2+KP2</f>
        <v>55</v>
      </c>
      <c r="KY2" s="193">
        <f t="shared" ref="KY2:KY25" si="177">GO2+KU2</f>
        <v>33</v>
      </c>
      <c r="KZ2" s="183">
        <f t="shared" ref="KZ2:KZ25" si="178">(GP2*GO2+KV2*KU2)/KY2</f>
        <v>6.3818181818181809</v>
      </c>
      <c r="LA2" s="182">
        <f t="shared" ref="LA2:LA25" si="179">(GQ2*GO2+KW2*KU2)/KY2</f>
        <v>2.3636363636363638</v>
      </c>
      <c r="LB2" s="183" t="str">
        <f t="shared" ref="LB2:LB25" si="180">TEXT(LA2,"0.00")</f>
        <v>2.36</v>
      </c>
      <c r="LC2" s="135" t="str">
        <f t="shared" ref="LC2:LC25" si="181">IF(AND(LA2&lt;1.4),"Cảnh báo KQHT","Lên lớp")</f>
        <v>Lên lớp</v>
      </c>
      <c r="LD2" s="135" t="s">
        <v>648</v>
      </c>
      <c r="LE2" s="19">
        <v>6.6</v>
      </c>
      <c r="LF2" s="22">
        <v>7</v>
      </c>
      <c r="LG2" s="23"/>
      <c r="LH2" s="25">
        <f t="shared" ref="LH2:LH25" si="182">ROUND((LE2*0.4+LF2*0.6),1)</f>
        <v>6.8</v>
      </c>
      <c r="LI2" s="147">
        <f t="shared" ref="LI2:LI25" si="183">ROUND(MAX((LE2*0.4+LF2*0.6),(LE2*0.4+LG2*0.6)),1)</f>
        <v>6.8</v>
      </c>
      <c r="LJ2" s="26" t="str">
        <f t="shared" ref="LJ2:LJ25" si="184">TEXT(LI2,"0.0")</f>
        <v>6.8</v>
      </c>
      <c r="LK2" s="148" t="str">
        <f t="shared" ref="LK2:LK25" si="185">IF(LI2&gt;=8.5,"A",IF(LI2&gt;=8,"B+",IF(LI2&gt;=7,"B",IF(LI2&gt;=6.5,"C+",IF(LI2&gt;=5.5,"C",IF(LI2&gt;=5,"D+",IF(LI2&gt;=4,"D","F")))))))</f>
        <v>C+</v>
      </c>
      <c r="LL2" s="149">
        <f t="shared" ref="LL2:LL25" si="186">IF(LK2="A",4,IF(LK2="B+",3.5,IF(LK2="B",3,IF(LK2="C+",2.5,IF(LK2="C",2,IF(LK2="D+",1.5,IF(LK2="D",1,0)))))))</f>
        <v>2.5</v>
      </c>
      <c r="LM2" s="40" t="str">
        <f t="shared" ref="LM2:LM25" si="187">TEXT(LL2,"0.0")</f>
        <v>2.5</v>
      </c>
      <c r="LN2" s="53">
        <v>1</v>
      </c>
      <c r="LO2" s="63">
        <v>1</v>
      </c>
      <c r="LP2" s="19">
        <v>6.3</v>
      </c>
      <c r="LQ2" s="22">
        <v>5</v>
      </c>
      <c r="LR2" s="23"/>
      <c r="LS2" s="25">
        <f t="shared" ref="LS2:LS25" si="188">ROUND((LP2*0.4+LQ2*0.6),1)</f>
        <v>5.5</v>
      </c>
      <c r="LT2" s="147">
        <f t="shared" ref="LT2:LT25" si="189">ROUND(MAX((LP2*0.4+LQ2*0.6),(LP2*0.4+LR2*0.6)),1)</f>
        <v>5.5</v>
      </c>
      <c r="LU2" s="26" t="str">
        <f t="shared" ref="LU2:LU25" si="190">TEXT(LT2,"0.0")</f>
        <v>5.5</v>
      </c>
      <c r="LV2" s="148" t="str">
        <f t="shared" ref="LV2:LV25" si="191">IF(LT2&gt;=8.5,"A",IF(LT2&gt;=8,"B+",IF(LT2&gt;=7,"B",IF(LT2&gt;=6.5,"C+",IF(LT2&gt;=5.5,"C",IF(LT2&gt;=5,"D+",IF(LT2&gt;=4,"D","F")))))))</f>
        <v>C</v>
      </c>
      <c r="LW2" s="149">
        <f t="shared" ref="LW2:LW25" si="192">IF(LV2="A",4,IF(LV2="B+",3.5,IF(LV2="B",3,IF(LV2="C+",2.5,IF(LV2="C",2,IF(LV2="D+",1.5,IF(LV2="D",1,0)))))))</f>
        <v>2</v>
      </c>
      <c r="LX2" s="40" t="str">
        <f t="shared" ref="LX2:LX25" si="193">TEXT(LW2,"0.0")</f>
        <v>2.0</v>
      </c>
      <c r="LY2" s="53">
        <v>1</v>
      </c>
      <c r="LZ2" s="63">
        <v>1</v>
      </c>
      <c r="MA2" s="19">
        <v>5</v>
      </c>
      <c r="MB2" s="44"/>
      <c r="MC2" s="23">
        <v>5</v>
      </c>
      <c r="MD2" s="25">
        <f t="shared" ref="MD2:MD25" si="194">ROUND((MA2*0.4+MB2*0.6),1)</f>
        <v>2</v>
      </c>
      <c r="ME2" s="26">
        <f t="shared" ref="ME2:ME25" si="195">ROUND(MAX((MA2*0.4+MB2*0.6),(MA2*0.4+MC2*0.6)),1)</f>
        <v>5</v>
      </c>
      <c r="MF2" s="26" t="str">
        <f t="shared" ref="MF2:MF25" si="196">TEXT(ME2,"0.0")</f>
        <v>5.0</v>
      </c>
      <c r="MG2" s="30" t="str">
        <f t="shared" ref="MG2:MG25" si="197">IF(ME2&gt;=8.5,"A",IF(ME2&gt;=8,"B+",IF(ME2&gt;=7,"B",IF(ME2&gt;=6.5,"C+",IF(ME2&gt;=5.5,"C",IF(ME2&gt;=5,"D+",IF(ME2&gt;=4,"D","F")))))))</f>
        <v>D+</v>
      </c>
      <c r="MH2" s="28">
        <f t="shared" ref="MH2:MH25" si="198">IF(MG2="A",4,IF(MG2="B+",3.5,IF(MG2="B",3,IF(MG2="C+",2.5,IF(MG2="C",2,IF(MG2="D+",1.5,IF(MG2="D",1,0)))))))</f>
        <v>1.5</v>
      </c>
      <c r="MI2" s="35" t="str">
        <f t="shared" ref="MI2:MI25" si="199">TEXT(MH2,"0.0")</f>
        <v>1.5</v>
      </c>
      <c r="MJ2" s="53">
        <v>1</v>
      </c>
      <c r="MK2" s="63">
        <v>1</v>
      </c>
      <c r="ML2" s="19">
        <v>6</v>
      </c>
      <c r="MM2" s="51">
        <v>7</v>
      </c>
      <c r="MN2" s="23"/>
      <c r="MO2" s="25">
        <f t="shared" ref="MO2:MO25" si="200">ROUND((ML2*0.4+MM2*0.6),1)</f>
        <v>6.6</v>
      </c>
      <c r="MP2" s="26">
        <f t="shared" ref="MP2:MP25" si="201">ROUND(MAX((ML2*0.4+MM2*0.6),(ML2*0.4+MN2*0.6)),1)</f>
        <v>6.6</v>
      </c>
      <c r="MQ2" s="26" t="str">
        <f t="shared" ref="MQ2:MQ25" si="202">TEXT(MP2,"0.0")</f>
        <v>6.6</v>
      </c>
      <c r="MR2" s="30" t="str">
        <f t="shared" ref="MR2:MR25" si="203">IF(MP2&gt;=8.5,"A",IF(MP2&gt;=8,"B+",IF(MP2&gt;=7,"B",IF(MP2&gt;=6.5,"C+",IF(MP2&gt;=5.5,"C",IF(MP2&gt;=5,"D+",IF(MP2&gt;=4,"D","F")))))))</f>
        <v>C+</v>
      </c>
      <c r="MS2" s="28">
        <f t="shared" ref="MS2:MS25" si="204">IF(MR2="A",4,IF(MR2="B+",3.5,IF(MR2="B",3,IF(MR2="C+",2.5,IF(MR2="C",2,IF(MR2="D+",1.5,IF(MR2="D",1,0)))))))</f>
        <v>2.5</v>
      </c>
      <c r="MT2" s="35" t="str">
        <f t="shared" ref="MT2:MT25" si="205">TEXT(MS2,"0.0")</f>
        <v>2.5</v>
      </c>
      <c r="MU2" s="53">
        <v>1</v>
      </c>
      <c r="MV2" s="63">
        <v>1</v>
      </c>
      <c r="MW2" s="19">
        <v>6</v>
      </c>
      <c r="MX2" s="51">
        <v>7.5</v>
      </c>
      <c r="MY2" s="23"/>
      <c r="MZ2" s="25">
        <f t="shared" ref="MZ2:MZ25" si="206">ROUND((MW2*0.4+MX2*0.6),1)</f>
        <v>6.9</v>
      </c>
      <c r="NA2" s="26">
        <f t="shared" ref="NA2:NA25" si="207">ROUND(MAX((MW2*0.4+MX2*0.6),(MW2*0.4+MY2*0.6)),1)</f>
        <v>6.9</v>
      </c>
      <c r="NB2" s="26" t="str">
        <f t="shared" ref="NB2:NB25" si="208">TEXT(NA2,"0.0")</f>
        <v>6.9</v>
      </c>
      <c r="NC2" s="30" t="str">
        <f t="shared" ref="NC2:NC25" si="209">IF(NA2&gt;=8.5,"A",IF(NA2&gt;=8,"B+",IF(NA2&gt;=7,"B",IF(NA2&gt;=6.5,"C+",IF(NA2&gt;=5.5,"C",IF(NA2&gt;=5,"D+",IF(NA2&gt;=4,"D","F")))))))</f>
        <v>C+</v>
      </c>
      <c r="ND2" s="28">
        <f t="shared" ref="ND2:ND25" si="210">IF(NC2="A",4,IF(NC2="B+",3.5,IF(NC2="B",3,IF(NC2="C+",2.5,IF(NC2="C",2,IF(NC2="D+",1.5,IF(NC2="D",1,0)))))))</f>
        <v>2.5</v>
      </c>
      <c r="NE2" s="35" t="str">
        <f t="shared" ref="NE2:NE25" si="211">TEXT(ND2,"0.0")</f>
        <v>2.5</v>
      </c>
      <c r="NF2" s="53">
        <v>1</v>
      </c>
      <c r="NG2" s="63">
        <v>1</v>
      </c>
      <c r="NH2" s="19">
        <v>5.5</v>
      </c>
      <c r="NI2" s="51">
        <v>7.3</v>
      </c>
      <c r="NJ2" s="23"/>
      <c r="NK2" s="25">
        <f t="shared" ref="NK2:NK25" si="212">ROUND((NH2*0.4+NI2*0.6),1)</f>
        <v>6.6</v>
      </c>
      <c r="NL2" s="26">
        <f t="shared" ref="NL2:NL25" si="213">ROUND(MAX((NH2*0.4+NI2*0.6),(NH2*0.4+NJ2*0.6)),1)</f>
        <v>6.6</v>
      </c>
      <c r="NM2" s="26" t="str">
        <f t="shared" ref="NM2:NM25" si="214">TEXT(NL2,"0.0")</f>
        <v>6.6</v>
      </c>
      <c r="NN2" s="30" t="str">
        <f t="shared" ref="NN2:NN25" si="215">IF(NL2&gt;=8.5,"A",IF(NL2&gt;=8,"B+",IF(NL2&gt;=7,"B",IF(NL2&gt;=6.5,"C+",IF(NL2&gt;=5.5,"C",IF(NL2&gt;=5,"D+",IF(NL2&gt;=4,"D","F")))))))</f>
        <v>C+</v>
      </c>
      <c r="NO2" s="28">
        <f t="shared" ref="NO2:NO25" si="216">IF(NN2="A",4,IF(NN2="B+",3.5,IF(NN2="B",3,IF(NN2="C+",2.5,IF(NN2="C",2,IF(NN2="D+",1.5,IF(NN2="D",1,0)))))))</f>
        <v>2.5</v>
      </c>
      <c r="NP2" s="35" t="str">
        <f t="shared" ref="NP2:NP25" si="217">TEXT(NO2,"0.0")</f>
        <v>2.5</v>
      </c>
      <c r="NQ2" s="53">
        <v>2</v>
      </c>
      <c r="NR2" s="63">
        <v>2</v>
      </c>
      <c r="NS2" s="19">
        <v>5.5</v>
      </c>
      <c r="NT2" s="51">
        <v>7.5</v>
      </c>
      <c r="NU2" s="23"/>
      <c r="NV2" s="25">
        <f t="shared" ref="NV2:NV25" si="218">ROUND((NS2*0.4+NT2*0.6),1)</f>
        <v>6.7</v>
      </c>
      <c r="NW2" s="26">
        <f t="shared" ref="NW2:NW25" si="219">ROUND(MAX((NS2*0.4+NT2*0.6),(NS2*0.4+NU2*0.6)),1)</f>
        <v>6.7</v>
      </c>
      <c r="NX2" s="26" t="str">
        <f t="shared" ref="NX2:NX25" si="220">TEXT(NW2,"0.0")</f>
        <v>6.7</v>
      </c>
      <c r="NY2" s="30" t="str">
        <f t="shared" ref="NY2:NY25" si="221">IF(NW2&gt;=8.5,"A",IF(NW2&gt;=8,"B+",IF(NW2&gt;=7,"B",IF(NW2&gt;=6.5,"C+",IF(NW2&gt;=5.5,"C",IF(NW2&gt;=5,"D+",IF(NW2&gt;=4,"D","F")))))))</f>
        <v>C+</v>
      </c>
      <c r="NZ2" s="28">
        <f t="shared" ref="NZ2:NZ25" si="222">IF(NY2="A",4,IF(NY2="B+",3.5,IF(NY2="B",3,IF(NY2="C+",2.5,IF(NY2="C",2,IF(NY2="D+",1.5,IF(NY2="D",1,0)))))))</f>
        <v>2.5</v>
      </c>
      <c r="OA2" s="35" t="str">
        <f t="shared" ref="OA2:OA25" si="223">TEXT(NZ2,"0.0")</f>
        <v>2.5</v>
      </c>
      <c r="OB2" s="53">
        <v>1</v>
      </c>
      <c r="OC2" s="63">
        <v>1</v>
      </c>
      <c r="OD2" s="57">
        <v>8.5</v>
      </c>
      <c r="OE2" s="51">
        <v>8</v>
      </c>
      <c r="OF2" s="23"/>
      <c r="OG2" s="25">
        <f t="shared" ref="OG2:OG25" si="224">ROUND((OD2*0.4+OE2*0.6),1)</f>
        <v>8.1999999999999993</v>
      </c>
      <c r="OH2" s="26">
        <f t="shared" ref="OH2:OH25" si="225">ROUND(MAX((OD2*0.4+OE2*0.6),(OD2*0.4+OF2*0.6)),1)</f>
        <v>8.1999999999999993</v>
      </c>
      <c r="OI2" s="26" t="str">
        <f t="shared" ref="OI2:OI25" si="226">TEXT(OH2,"0.0")</f>
        <v>8.2</v>
      </c>
      <c r="OJ2" s="30" t="str">
        <f t="shared" ref="OJ2:OJ25" si="227">IF(OH2&gt;=8.5,"A",IF(OH2&gt;=8,"B+",IF(OH2&gt;=7,"B",IF(OH2&gt;=6.5,"C+",IF(OH2&gt;=5.5,"C",IF(OH2&gt;=5,"D+",IF(OH2&gt;=4,"D","F")))))))</f>
        <v>B+</v>
      </c>
      <c r="OK2" s="28">
        <f t="shared" ref="OK2:OK25" si="228">IF(OJ2="A",4,IF(OJ2="B+",3.5,IF(OJ2="B",3,IF(OJ2="C+",2.5,IF(OJ2="C",2,IF(OJ2="D+",1.5,IF(OJ2="D",1,0)))))))</f>
        <v>3.5</v>
      </c>
      <c r="OL2" s="35" t="str">
        <f t="shared" ref="OL2:OL25" si="229">TEXT(OK2,"0.0")</f>
        <v>3.5</v>
      </c>
      <c r="OM2" s="53">
        <v>4</v>
      </c>
      <c r="ON2" s="70">
        <v>4</v>
      </c>
      <c r="OO2" s="264">
        <f>LN2+LY2+MJ2+MU2+NF2+NQ2+OB2+OM2</f>
        <v>12</v>
      </c>
      <c r="OP2" s="217">
        <f>(LI2*LN2+LT2*LY2+ME2*MJ2+MP2*MU2+NA2*NF2+NL2*NQ2+NW2*OB2+OH2*OM2)/OO2</f>
        <v>6.958333333333333</v>
      </c>
      <c r="OQ2" s="182">
        <f>(LL2*LN2+LW2*LY2+MH2*MJ2+MS2*MU2+ND2*NF2+NO2*NQ2+NZ2*OB2+OK2*OM2)/OO2</f>
        <v>2.7083333333333335</v>
      </c>
      <c r="OR2" s="183" t="str">
        <f t="shared" ref="OR2" si="230">TEXT(OQ2,"0.00")</f>
        <v>2.71</v>
      </c>
      <c r="OS2" s="135" t="str">
        <f t="shared" ref="OS2" si="231">IF(AND(OQ2&lt;1),"Cảnh báo KQHT","Lên lớp")</f>
        <v>Lên lớp</v>
      </c>
      <c r="OT2" s="136">
        <f>LO2+LZ2+MK2+MV2+NG2+NR2+OC2+ON2</f>
        <v>12</v>
      </c>
      <c r="OU2" s="217">
        <f>(LI2*LO2+LT2*LZ2+ME2*MK2+MP2*MV2+NA2*NG2+NL2*NR2+NW2*OC2+OH2*ON2)/OT2</f>
        <v>6.958333333333333</v>
      </c>
      <c r="OV2" s="236">
        <f xml:space="preserve"> (LL2*LO2+LW2*LZ2+MH2*MK2+MS2*MV2+ND2*NG2+NO2*NR2+NZ2*OC2+OK2*ON2)/OT2</f>
        <v>2.7083333333333335</v>
      </c>
      <c r="OW2" s="192">
        <f>KX2+OO2</f>
        <v>67</v>
      </c>
      <c r="OX2" s="193">
        <f>KY2+OT2</f>
        <v>45</v>
      </c>
      <c r="OY2" s="183">
        <f>(KZ2*KY2+OU2*OT2)/OX2</f>
        <v>6.5355555555555549</v>
      </c>
      <c r="OZ2" s="182">
        <f>(LA2*KY2+OV2*OT2)/OX2</f>
        <v>2.4555555555555557</v>
      </c>
      <c r="PA2" s="183" t="str">
        <f t="shared" ref="PA2" si="232">TEXT(OZ2,"0.00")</f>
        <v>2.46</v>
      </c>
      <c r="PB2" s="135" t="str">
        <f t="shared" ref="PB2" si="233">IF(AND(OZ2&lt;1.4),"Cảnh báo KQHT","Lên lớp")</f>
        <v>Lên lớp</v>
      </c>
      <c r="PC2" s="135" t="s">
        <v>648</v>
      </c>
      <c r="PD2" s="304">
        <v>0.9</v>
      </c>
      <c r="PE2" s="22"/>
      <c r="PF2" s="23"/>
      <c r="PG2" s="25">
        <f t="shared" ref="PG2:PG5" si="234">ROUND((PD2*0.4+PE2*0.6),1)</f>
        <v>0.4</v>
      </c>
      <c r="PH2" s="26">
        <f t="shared" ref="PH2:PH5" si="235">ROUND(MAX((PD2*0.4+PE2*0.6),(PD2*0.4+PF2*0.6)),1)</f>
        <v>0.4</v>
      </c>
      <c r="PI2" s="26" t="str">
        <f t="shared" ref="PI2:PI5" si="236">TEXT(PH2,"0.0")</f>
        <v>0.4</v>
      </c>
      <c r="PJ2" s="30" t="str">
        <f t="shared" ref="PJ2:PJ5" si="237">IF(PH2&gt;=8.5,"A",IF(PH2&gt;=8,"B+",IF(PH2&gt;=7,"B",IF(PH2&gt;=6.5,"C+",IF(PH2&gt;=5.5,"C",IF(PH2&gt;=5,"D+",IF(PH2&gt;=4,"D","F")))))))</f>
        <v>F</v>
      </c>
      <c r="PK2" s="28">
        <f t="shared" ref="PK2:PK5" si="238">IF(PJ2="A",4,IF(PJ2="B+",3.5,IF(PJ2="B",3,IF(PJ2="C+",2.5,IF(PJ2="C",2,IF(PJ2="D+",1.5,IF(PJ2="D",1,0)))))))</f>
        <v>0</v>
      </c>
      <c r="PL2" s="35" t="str">
        <f t="shared" ref="PL2:PL5" si="239">TEXT(PK2,"0.0")</f>
        <v>0.0</v>
      </c>
      <c r="PM2" s="53">
        <v>6</v>
      </c>
      <c r="PN2" s="63"/>
      <c r="PO2" s="43">
        <v>1</v>
      </c>
      <c r="PP2" s="22"/>
      <c r="PQ2" s="23"/>
      <c r="PR2" s="25">
        <f t="shared" ref="PR2:PR25" si="240">ROUND((PO2*0.4+PP2*0.6),1)</f>
        <v>0.4</v>
      </c>
      <c r="PS2" s="26">
        <f t="shared" ref="PS2:PS25" si="241">ROUND(MAX((PO2*0.4+PP2*0.6),(PO2*0.4+PQ2*0.6)),1)</f>
        <v>0.4</v>
      </c>
      <c r="PT2" s="26" t="str">
        <f t="shared" ref="PT2:PT25" si="242">TEXT(PS2,"0.0")</f>
        <v>0.4</v>
      </c>
      <c r="PU2" s="30" t="str">
        <f t="shared" ref="PU2:PU25" si="243">IF(PS2&gt;=8.5,"A",IF(PS2&gt;=8,"B+",IF(PS2&gt;=7,"B",IF(PS2&gt;=6.5,"C+",IF(PS2&gt;=5.5,"C",IF(PS2&gt;=5,"D+",IF(PS2&gt;=4,"D","F")))))))</f>
        <v>F</v>
      </c>
      <c r="PV2" s="28">
        <f t="shared" ref="PV2:PV25" si="244">IF(PU2="A",4,IF(PU2="B+",3.5,IF(PU2="B",3,IF(PU2="C+",2.5,IF(PU2="C",2,IF(PU2="D+",1.5,IF(PU2="D",1,0)))))))</f>
        <v>0</v>
      </c>
      <c r="PW2" s="35" t="str">
        <f t="shared" ref="PW2:PW25" si="245">TEXT(PV2,"0.0")</f>
        <v>0.0</v>
      </c>
      <c r="PX2" s="53">
        <v>6</v>
      </c>
      <c r="PY2" s="63"/>
      <c r="PZ2" s="59"/>
      <c r="QA2" s="259"/>
      <c r="QB2" s="129">
        <f>ROUND((PZ2*0.4+QA2*0.6),1)</f>
        <v>0</v>
      </c>
      <c r="QC2" s="24" t="str">
        <f>TEXT(QB2,"0.0")</f>
        <v>0.0</v>
      </c>
      <c r="QD2" s="30" t="str">
        <f t="shared" ref="QD2:QD8" si="246">IF(QB2&gt;=8.5,"A",IF(QB2&gt;=8,"B+",IF(QB2&gt;=7,"B",IF(QB2&gt;=6.5,"C+",IF(QB2&gt;=5.5,"C",IF(QB2&gt;=5,"D+",IF(QB2&gt;=4,"D","F")))))))</f>
        <v>F</v>
      </c>
      <c r="QE2" s="28">
        <f t="shared" ref="QE2:QE8" si="247">IF(QD2="A",4,IF(QD2="B+",3.5,IF(QD2="B",3,IF(QD2="C+",2.5,IF(QD2="C",2,IF(QD2="D+",1.5,IF(QD2="D",1,0)))))))</f>
        <v>0</v>
      </c>
      <c r="QF2" s="35" t="str">
        <f t="shared" ref="QF2:QF8" si="248">TEXT(QE2,"0.0")</f>
        <v>0.0</v>
      </c>
      <c r="QG2" s="260"/>
      <c r="QH2" s="261"/>
      <c r="QI2" s="262">
        <f t="shared" ref="QI2:QI33" si="249">PM2+PX2+QG2</f>
        <v>12</v>
      </c>
      <c r="QJ2" s="217">
        <f t="shared" ref="QJ2:QJ33" si="250">(PH2*PM2+PS2*PX2+QB2*QG2)/QI2</f>
        <v>0.40000000000000008</v>
      </c>
      <c r="QK2" s="182">
        <f t="shared" ref="QK2:QK33" si="251">(PK2*PM2+PV2*PX2+QE2*QG2)/QI2</f>
        <v>0</v>
      </c>
      <c r="QL2" s="183" t="str">
        <f t="shared" ref="QL2:QL8" si="252">TEXT(QK2,"0.00")</f>
        <v>0.00</v>
      </c>
      <c r="QM2" s="135" t="str">
        <f t="shared" ref="QM2:QM8" si="253">IF(AND(QK2&lt;1),"Cảnh báo KQHT","Lên lớp")</f>
        <v>Cảnh báo KQHT</v>
      </c>
    </row>
    <row r="3" spans="1:455" ht="18">
      <c r="A3" s="10">
        <v>2</v>
      </c>
      <c r="B3" s="10">
        <v>2</v>
      </c>
      <c r="C3" s="90" t="s">
        <v>96</v>
      </c>
      <c r="D3" s="91" t="s">
        <v>134</v>
      </c>
      <c r="E3" s="93" t="s">
        <v>99</v>
      </c>
      <c r="F3" s="307" t="s">
        <v>68</v>
      </c>
      <c r="G3" s="47"/>
      <c r="H3" s="95" t="s">
        <v>104</v>
      </c>
      <c r="I3" s="42" t="s">
        <v>18</v>
      </c>
      <c r="J3" s="98" t="s">
        <v>439</v>
      </c>
      <c r="K3" s="12">
        <v>8</v>
      </c>
      <c r="L3" s="124" t="str">
        <f t="shared" si="0"/>
        <v>8.0</v>
      </c>
      <c r="M3" s="125" t="str">
        <f t="shared" si="1"/>
        <v>B+</v>
      </c>
      <c r="N3" s="125">
        <f t="shared" si="2"/>
        <v>3.5</v>
      </c>
      <c r="O3" s="127" t="str">
        <f t="shared" si="3"/>
        <v>3.5</v>
      </c>
      <c r="P3" s="186">
        <v>2</v>
      </c>
      <c r="Q3" s="14">
        <v>6.2</v>
      </c>
      <c r="R3" s="24" t="str">
        <f t="shared" si="4"/>
        <v>6.2</v>
      </c>
      <c r="S3" s="30" t="str">
        <f t="shared" si="5"/>
        <v>C</v>
      </c>
      <c r="T3" s="37">
        <f t="shared" si="6"/>
        <v>2</v>
      </c>
      <c r="U3" s="35" t="str">
        <f t="shared" si="7"/>
        <v>2.0</v>
      </c>
      <c r="V3" s="11">
        <v>3</v>
      </c>
      <c r="W3" s="19">
        <v>6</v>
      </c>
      <c r="X3" s="22">
        <v>6</v>
      </c>
      <c r="Y3" s="23"/>
      <c r="Z3" s="17">
        <f t="shared" si="8"/>
        <v>6</v>
      </c>
      <c r="AA3" s="24">
        <f t="shared" si="9"/>
        <v>6</v>
      </c>
      <c r="AB3" s="24" t="str">
        <f t="shared" si="10"/>
        <v>6.0</v>
      </c>
      <c r="AC3" s="30" t="str">
        <f t="shared" si="11"/>
        <v>C</v>
      </c>
      <c r="AD3" s="28">
        <f t="shared" si="12"/>
        <v>2</v>
      </c>
      <c r="AE3" s="35" t="str">
        <f t="shared" si="13"/>
        <v>2.0</v>
      </c>
      <c r="AF3" s="53">
        <v>4</v>
      </c>
      <c r="AG3" s="63">
        <v>4</v>
      </c>
      <c r="AH3" s="19">
        <v>7.3</v>
      </c>
      <c r="AI3" s="22">
        <v>8</v>
      </c>
      <c r="AJ3" s="23"/>
      <c r="AK3" s="25">
        <f t="shared" si="14"/>
        <v>7.7</v>
      </c>
      <c r="AL3" s="26">
        <f t="shared" si="15"/>
        <v>7.7</v>
      </c>
      <c r="AM3" s="24" t="str">
        <f t="shared" si="16"/>
        <v>7.7</v>
      </c>
      <c r="AN3" s="30" t="str">
        <f t="shared" si="17"/>
        <v>B</v>
      </c>
      <c r="AO3" s="28">
        <f t="shared" si="18"/>
        <v>3</v>
      </c>
      <c r="AP3" s="35" t="str">
        <f t="shared" si="19"/>
        <v>3.0</v>
      </c>
      <c r="AQ3" s="66">
        <v>2</v>
      </c>
      <c r="AR3" s="68">
        <v>2</v>
      </c>
      <c r="AS3" s="19">
        <v>5</v>
      </c>
      <c r="AT3" s="22">
        <v>6</v>
      </c>
      <c r="AU3" s="23"/>
      <c r="AV3" s="25">
        <f t="shared" si="20"/>
        <v>5.6</v>
      </c>
      <c r="AW3" s="26">
        <f t="shared" si="21"/>
        <v>5.6</v>
      </c>
      <c r="AX3" s="24" t="str">
        <f t="shared" si="22"/>
        <v>5.6</v>
      </c>
      <c r="AY3" s="30" t="str">
        <f t="shared" si="23"/>
        <v>C</v>
      </c>
      <c r="AZ3" s="28">
        <f t="shared" si="24"/>
        <v>2</v>
      </c>
      <c r="BA3" s="35" t="str">
        <f t="shared" si="25"/>
        <v>2.0</v>
      </c>
      <c r="BB3" s="53">
        <v>3</v>
      </c>
      <c r="BC3" s="63">
        <v>3</v>
      </c>
      <c r="BD3" s="185">
        <v>7.2</v>
      </c>
      <c r="BE3" s="121">
        <v>8</v>
      </c>
      <c r="BF3" s="122"/>
      <c r="BG3" s="129">
        <f t="shared" si="26"/>
        <v>7.7</v>
      </c>
      <c r="BH3" s="130">
        <f t="shared" si="27"/>
        <v>7.7</v>
      </c>
      <c r="BI3" s="124" t="str">
        <f t="shared" si="28"/>
        <v>7.7</v>
      </c>
      <c r="BJ3" s="125" t="str">
        <f t="shared" si="29"/>
        <v>B</v>
      </c>
      <c r="BK3" s="126">
        <f t="shared" si="30"/>
        <v>3</v>
      </c>
      <c r="BL3" s="127" t="str">
        <f t="shared" si="31"/>
        <v>3.0</v>
      </c>
      <c r="BM3" s="144">
        <v>3</v>
      </c>
      <c r="BN3" s="145">
        <v>3</v>
      </c>
      <c r="BO3" s="19">
        <v>5.4</v>
      </c>
      <c r="BP3" s="22">
        <v>5</v>
      </c>
      <c r="BQ3" s="23"/>
      <c r="BR3" s="17">
        <f t="shared" si="32"/>
        <v>5.2</v>
      </c>
      <c r="BS3" s="24">
        <f t="shared" si="33"/>
        <v>5.2</v>
      </c>
      <c r="BT3" s="24" t="str">
        <f t="shared" si="34"/>
        <v>5.2</v>
      </c>
      <c r="BU3" s="30" t="str">
        <f t="shared" si="35"/>
        <v>D+</v>
      </c>
      <c r="BV3" s="56">
        <f t="shared" si="36"/>
        <v>1.5</v>
      </c>
      <c r="BW3" s="35" t="str">
        <f t="shared" si="37"/>
        <v>1.5</v>
      </c>
      <c r="BX3" s="53">
        <v>2</v>
      </c>
      <c r="BY3" s="70">
        <v>2</v>
      </c>
      <c r="BZ3" s="19">
        <v>6.2</v>
      </c>
      <c r="CA3" s="44"/>
      <c r="CB3" s="23">
        <v>6</v>
      </c>
      <c r="CC3" s="25">
        <f t="shared" si="38"/>
        <v>2.5</v>
      </c>
      <c r="CD3" s="26">
        <f t="shared" si="39"/>
        <v>6.1</v>
      </c>
      <c r="CE3" s="24" t="str">
        <f t="shared" si="40"/>
        <v>6.1</v>
      </c>
      <c r="CF3" s="30" t="str">
        <f t="shared" si="41"/>
        <v>C</v>
      </c>
      <c r="CG3" s="28">
        <f t="shared" si="42"/>
        <v>2</v>
      </c>
      <c r="CH3" s="35" t="str">
        <f t="shared" si="43"/>
        <v>2.0</v>
      </c>
      <c r="CI3" s="53">
        <v>3</v>
      </c>
      <c r="CJ3" s="63">
        <v>3</v>
      </c>
      <c r="CK3" s="115">
        <f t="shared" si="44"/>
        <v>17</v>
      </c>
      <c r="CL3" s="238">
        <f t="shared" si="45"/>
        <v>6.3529411764705879</v>
      </c>
      <c r="CM3" s="116">
        <f t="shared" si="46"/>
        <v>2.2352941176470589</v>
      </c>
      <c r="CN3" s="117" t="str">
        <f t="shared" si="47"/>
        <v>2.24</v>
      </c>
      <c r="CO3" s="135" t="str">
        <f t="shared" si="48"/>
        <v>Lên lớp</v>
      </c>
      <c r="CP3" s="240">
        <f t="shared" si="49"/>
        <v>17</v>
      </c>
      <c r="CQ3" s="241">
        <f t="shared" si="50"/>
        <v>6.3529411764705879</v>
      </c>
      <c r="CR3" s="242">
        <f t="shared" si="51"/>
        <v>2.2352941176470589</v>
      </c>
      <c r="CS3" s="140" t="str">
        <f t="shared" si="52"/>
        <v>2.24</v>
      </c>
      <c r="CT3" s="135" t="str">
        <f t="shared" si="53"/>
        <v>Lên lớp</v>
      </c>
      <c r="CU3" s="205" t="s">
        <v>648</v>
      </c>
      <c r="CV3" s="19">
        <v>5.4</v>
      </c>
      <c r="CW3" s="22">
        <v>3</v>
      </c>
      <c r="CX3" s="23"/>
      <c r="CY3" s="25">
        <f t="shared" si="54"/>
        <v>4</v>
      </c>
      <c r="CZ3" s="26">
        <f t="shared" si="55"/>
        <v>4</v>
      </c>
      <c r="DA3" s="24" t="str">
        <f t="shared" si="56"/>
        <v>4.0</v>
      </c>
      <c r="DB3" s="30" t="str">
        <f t="shared" si="57"/>
        <v>D</v>
      </c>
      <c r="DC3" s="56">
        <f t="shared" si="58"/>
        <v>1</v>
      </c>
      <c r="DD3" s="35" t="str">
        <f t="shared" si="59"/>
        <v>1.0</v>
      </c>
      <c r="DE3" s="53">
        <v>3</v>
      </c>
      <c r="DF3" s="63">
        <v>3</v>
      </c>
      <c r="DG3" s="19">
        <v>5.4</v>
      </c>
      <c r="DH3" s="22">
        <v>5</v>
      </c>
      <c r="DI3" s="23"/>
      <c r="DJ3" s="25">
        <f t="shared" si="60"/>
        <v>5.2</v>
      </c>
      <c r="DK3" s="26">
        <f t="shared" si="61"/>
        <v>5.2</v>
      </c>
      <c r="DL3" s="24" t="str">
        <f t="shared" si="62"/>
        <v>5.2</v>
      </c>
      <c r="DM3" s="30" t="str">
        <f t="shared" si="63"/>
        <v>D+</v>
      </c>
      <c r="DN3" s="56">
        <f t="shared" si="64"/>
        <v>1.5</v>
      </c>
      <c r="DO3" s="35" t="str">
        <f t="shared" si="65"/>
        <v>1.5</v>
      </c>
      <c r="DP3" s="53">
        <v>3</v>
      </c>
      <c r="DQ3" s="63">
        <v>3</v>
      </c>
      <c r="DR3" s="19">
        <v>5.6</v>
      </c>
      <c r="DS3" s="22">
        <v>0</v>
      </c>
      <c r="DT3" s="23">
        <v>3</v>
      </c>
      <c r="DU3" s="25">
        <f t="shared" si="66"/>
        <v>2.2000000000000002</v>
      </c>
      <c r="DV3" s="26">
        <f t="shared" si="67"/>
        <v>4</v>
      </c>
      <c r="DW3" s="24" t="str">
        <f t="shared" si="68"/>
        <v>4.0</v>
      </c>
      <c r="DX3" s="30" t="str">
        <f t="shared" si="69"/>
        <v>D</v>
      </c>
      <c r="DY3" s="28">
        <f t="shared" si="70"/>
        <v>1</v>
      </c>
      <c r="DZ3" s="35" t="str">
        <f t="shared" si="71"/>
        <v>1.0</v>
      </c>
      <c r="EA3" s="53">
        <v>3</v>
      </c>
      <c r="EB3" s="63">
        <v>3</v>
      </c>
      <c r="EC3" s="19">
        <v>5.7</v>
      </c>
      <c r="ED3" s="22">
        <v>3</v>
      </c>
      <c r="EE3" s="23"/>
      <c r="EF3" s="25">
        <f t="shared" si="72"/>
        <v>4.0999999999999996</v>
      </c>
      <c r="EG3" s="26">
        <f t="shared" si="73"/>
        <v>4.0999999999999996</v>
      </c>
      <c r="EH3" s="24" t="str">
        <f t="shared" si="74"/>
        <v>4.1</v>
      </c>
      <c r="EI3" s="30" t="str">
        <f t="shared" si="75"/>
        <v>D</v>
      </c>
      <c r="EJ3" s="28">
        <f t="shared" si="76"/>
        <v>1</v>
      </c>
      <c r="EK3" s="35" t="str">
        <f t="shared" si="77"/>
        <v>1.0</v>
      </c>
      <c r="EL3" s="53">
        <v>2</v>
      </c>
      <c r="EM3" s="63">
        <v>2</v>
      </c>
      <c r="EN3" s="19">
        <v>5.6</v>
      </c>
      <c r="EO3" s="22">
        <v>8</v>
      </c>
      <c r="EP3" s="23"/>
      <c r="EQ3" s="25">
        <f t="shared" si="78"/>
        <v>7</v>
      </c>
      <c r="ER3" s="26">
        <f t="shared" si="79"/>
        <v>7</v>
      </c>
      <c r="ES3" s="24" t="str">
        <f t="shared" si="80"/>
        <v>7.0</v>
      </c>
      <c r="ET3" s="30" t="str">
        <f t="shared" si="81"/>
        <v>B</v>
      </c>
      <c r="EU3" s="28">
        <f t="shared" si="82"/>
        <v>3</v>
      </c>
      <c r="EV3" s="35" t="str">
        <f t="shared" si="83"/>
        <v>3.0</v>
      </c>
      <c r="EW3" s="53">
        <v>2</v>
      </c>
      <c r="EX3" s="63">
        <v>2</v>
      </c>
      <c r="EY3" s="19">
        <v>6.3</v>
      </c>
      <c r="EZ3" s="22">
        <v>4</v>
      </c>
      <c r="FA3" s="23"/>
      <c r="FB3" s="25">
        <f t="shared" si="84"/>
        <v>4.9000000000000004</v>
      </c>
      <c r="FC3" s="26">
        <f t="shared" si="85"/>
        <v>4.9000000000000004</v>
      </c>
      <c r="FD3" s="24" t="str">
        <f t="shared" si="86"/>
        <v>4.9</v>
      </c>
      <c r="FE3" s="30" t="str">
        <f t="shared" si="87"/>
        <v>D</v>
      </c>
      <c r="FF3" s="28">
        <f t="shared" si="88"/>
        <v>1</v>
      </c>
      <c r="FG3" s="35" t="str">
        <f t="shared" si="89"/>
        <v>1.0</v>
      </c>
      <c r="FH3" s="53">
        <v>3</v>
      </c>
      <c r="FI3" s="63">
        <v>3</v>
      </c>
      <c r="FJ3" s="19">
        <v>6.3</v>
      </c>
      <c r="FK3" s="112"/>
      <c r="FL3" s="23">
        <v>8</v>
      </c>
      <c r="FM3" s="25">
        <f t="shared" si="90"/>
        <v>2.5</v>
      </c>
      <c r="FN3" s="26">
        <f t="shared" si="91"/>
        <v>7.3</v>
      </c>
      <c r="FO3" s="24" t="str">
        <f t="shared" si="92"/>
        <v>7.3</v>
      </c>
      <c r="FP3" s="30" t="str">
        <f t="shared" si="93"/>
        <v>B</v>
      </c>
      <c r="FQ3" s="28">
        <f t="shared" si="94"/>
        <v>3</v>
      </c>
      <c r="FR3" s="35" t="str">
        <f t="shared" si="95"/>
        <v>3.0</v>
      </c>
      <c r="FS3" s="53">
        <v>2</v>
      </c>
      <c r="FT3" s="63">
        <v>2</v>
      </c>
      <c r="FU3" s="19">
        <v>7.2</v>
      </c>
      <c r="FV3" s="22">
        <v>5</v>
      </c>
      <c r="FW3" s="23"/>
      <c r="FX3" s="25">
        <f t="shared" si="96"/>
        <v>5.9</v>
      </c>
      <c r="FY3" s="26">
        <f t="shared" si="97"/>
        <v>5.9</v>
      </c>
      <c r="FZ3" s="24" t="str">
        <f t="shared" si="98"/>
        <v>5.9</v>
      </c>
      <c r="GA3" s="30" t="str">
        <f t="shared" si="99"/>
        <v>C</v>
      </c>
      <c r="GB3" s="28">
        <f t="shared" si="100"/>
        <v>2</v>
      </c>
      <c r="GC3" s="35" t="str">
        <f t="shared" si="101"/>
        <v>2.0</v>
      </c>
      <c r="GD3" s="53">
        <v>2</v>
      </c>
      <c r="GE3" s="63">
        <v>2</v>
      </c>
      <c r="GF3" s="181">
        <f t="shared" si="102"/>
        <v>20</v>
      </c>
      <c r="GG3" s="217">
        <f t="shared" si="103"/>
        <v>5.1449999999999996</v>
      </c>
      <c r="GH3" s="182">
        <f t="shared" si="104"/>
        <v>1.575</v>
      </c>
      <c r="GI3" s="183" t="str">
        <f t="shared" si="105"/>
        <v>1.58</v>
      </c>
      <c r="GJ3" s="135" t="str">
        <f t="shared" si="106"/>
        <v>Lên lớp</v>
      </c>
      <c r="GK3" s="136">
        <f t="shared" si="107"/>
        <v>20</v>
      </c>
      <c r="GL3" s="239">
        <f t="shared" si="108"/>
        <v>5.1449999999999996</v>
      </c>
      <c r="GM3" s="137">
        <f t="shared" si="109"/>
        <v>1.575</v>
      </c>
      <c r="GN3" s="192">
        <f t="shared" si="110"/>
        <v>37</v>
      </c>
      <c r="GO3" s="193">
        <f t="shared" si="111"/>
        <v>37</v>
      </c>
      <c r="GP3" s="183">
        <f t="shared" si="112"/>
        <v>5.6999999999999993</v>
      </c>
      <c r="GQ3" s="182">
        <f t="shared" si="113"/>
        <v>1.8783783783783783</v>
      </c>
      <c r="GR3" s="183" t="str">
        <f t="shared" si="114"/>
        <v>1.88</v>
      </c>
      <c r="GS3" s="135" t="str">
        <f t="shared" si="115"/>
        <v>Lên lớp</v>
      </c>
      <c r="GT3" s="135" t="s">
        <v>648</v>
      </c>
      <c r="GU3" s="185">
        <v>7.1</v>
      </c>
      <c r="GV3" s="121">
        <v>7</v>
      </c>
      <c r="GW3" s="122"/>
      <c r="GX3" s="123">
        <f t="shared" si="116"/>
        <v>7</v>
      </c>
      <c r="GY3" s="124">
        <f t="shared" si="117"/>
        <v>7</v>
      </c>
      <c r="GZ3" s="124" t="str">
        <f t="shared" si="118"/>
        <v>7.0</v>
      </c>
      <c r="HA3" s="125" t="str">
        <f t="shared" si="119"/>
        <v>B</v>
      </c>
      <c r="HB3" s="126">
        <f t="shared" si="120"/>
        <v>3</v>
      </c>
      <c r="HC3" s="127" t="str">
        <f t="shared" si="121"/>
        <v>3.0</v>
      </c>
      <c r="HD3" s="144">
        <v>3</v>
      </c>
      <c r="HE3" s="145">
        <v>3</v>
      </c>
      <c r="HF3" s="185">
        <v>7</v>
      </c>
      <c r="HG3" s="121">
        <v>4</v>
      </c>
      <c r="HH3" s="122"/>
      <c r="HI3" s="129">
        <f t="shared" si="122"/>
        <v>5.2</v>
      </c>
      <c r="HJ3" s="130">
        <f t="shared" si="123"/>
        <v>5.2</v>
      </c>
      <c r="HK3" s="124" t="str">
        <f t="shared" si="124"/>
        <v>5.2</v>
      </c>
      <c r="HL3" s="125" t="str">
        <f t="shared" si="125"/>
        <v>D+</v>
      </c>
      <c r="HM3" s="126">
        <f t="shared" si="126"/>
        <v>1.5</v>
      </c>
      <c r="HN3" s="127" t="str">
        <f t="shared" si="127"/>
        <v>1.5</v>
      </c>
      <c r="HO3" s="144">
        <v>2</v>
      </c>
      <c r="HP3" s="145">
        <v>2</v>
      </c>
      <c r="HQ3" s="185">
        <v>6.6</v>
      </c>
      <c r="HR3" s="121">
        <v>6</v>
      </c>
      <c r="HS3" s="122"/>
      <c r="HT3" s="129">
        <f t="shared" si="128"/>
        <v>6.2</v>
      </c>
      <c r="HU3" s="130">
        <f t="shared" si="129"/>
        <v>6.2</v>
      </c>
      <c r="HV3" s="124" t="str">
        <f t="shared" ref="HV3:HV25" si="254">TEXT(HU3,"0.0")</f>
        <v>6.2</v>
      </c>
      <c r="HW3" s="125" t="str">
        <f t="shared" si="130"/>
        <v>C</v>
      </c>
      <c r="HX3" s="126">
        <f t="shared" si="131"/>
        <v>2</v>
      </c>
      <c r="HY3" s="127" t="str">
        <f t="shared" si="132"/>
        <v>2.0</v>
      </c>
      <c r="HZ3" s="144">
        <v>3</v>
      </c>
      <c r="IA3" s="145">
        <v>3</v>
      </c>
      <c r="IB3" s="19">
        <v>7</v>
      </c>
      <c r="IC3" s="22">
        <v>4</v>
      </c>
      <c r="ID3" s="23"/>
      <c r="IE3" s="25">
        <f t="shared" si="133"/>
        <v>5.2</v>
      </c>
      <c r="IF3" s="147">
        <f t="shared" si="134"/>
        <v>5.2</v>
      </c>
      <c r="IG3" s="24" t="str">
        <f t="shared" ref="IG3:IG25" si="255">TEXT(IF3,"0.0")</f>
        <v>5.2</v>
      </c>
      <c r="IH3" s="218" t="str">
        <f t="shared" si="135"/>
        <v>D+</v>
      </c>
      <c r="II3" s="149">
        <f t="shared" si="136"/>
        <v>1.5</v>
      </c>
      <c r="IJ3" s="40" t="str">
        <f t="shared" si="137"/>
        <v>1.5</v>
      </c>
      <c r="IK3" s="53">
        <v>1</v>
      </c>
      <c r="IL3" s="63">
        <v>1</v>
      </c>
      <c r="IM3" s="19">
        <v>5.8</v>
      </c>
      <c r="IN3" s="22">
        <v>7</v>
      </c>
      <c r="IO3" s="23"/>
      <c r="IP3" s="25">
        <f t="shared" si="138"/>
        <v>6.5</v>
      </c>
      <c r="IQ3" s="26">
        <f t="shared" si="139"/>
        <v>6.5</v>
      </c>
      <c r="IR3" s="24" t="str">
        <f t="shared" si="140"/>
        <v>6.5</v>
      </c>
      <c r="IS3" s="30" t="str">
        <f t="shared" si="141"/>
        <v>C+</v>
      </c>
      <c r="IT3" s="28">
        <f t="shared" si="142"/>
        <v>2.5</v>
      </c>
      <c r="IU3" s="35" t="str">
        <f t="shared" si="143"/>
        <v>2.5</v>
      </c>
      <c r="IV3" s="53">
        <v>2</v>
      </c>
      <c r="IW3" s="63">
        <v>2</v>
      </c>
      <c r="IX3" s="19">
        <v>5</v>
      </c>
      <c r="IY3" s="22">
        <v>7</v>
      </c>
      <c r="IZ3" s="23"/>
      <c r="JA3" s="25">
        <f t="shared" si="144"/>
        <v>6.2</v>
      </c>
      <c r="JB3" s="26">
        <f t="shared" si="145"/>
        <v>6.2</v>
      </c>
      <c r="JC3" s="24" t="str">
        <f t="shared" si="146"/>
        <v>6.2</v>
      </c>
      <c r="JD3" s="30" t="str">
        <f t="shared" si="147"/>
        <v>C</v>
      </c>
      <c r="JE3" s="28">
        <f t="shared" si="148"/>
        <v>2</v>
      </c>
      <c r="JF3" s="35" t="str">
        <f t="shared" si="149"/>
        <v>2.0</v>
      </c>
      <c r="JG3" s="53">
        <v>2</v>
      </c>
      <c r="JH3" s="63">
        <v>2</v>
      </c>
      <c r="JI3" s="19">
        <v>5.6</v>
      </c>
      <c r="JJ3" s="22">
        <v>2</v>
      </c>
      <c r="JK3" s="23">
        <v>6</v>
      </c>
      <c r="JL3" s="25">
        <f t="shared" si="150"/>
        <v>3.4</v>
      </c>
      <c r="JM3" s="26">
        <f t="shared" si="151"/>
        <v>5.8</v>
      </c>
      <c r="JN3" s="24" t="str">
        <f t="shared" si="152"/>
        <v>5.8</v>
      </c>
      <c r="JO3" s="30" t="str">
        <f t="shared" si="153"/>
        <v>C</v>
      </c>
      <c r="JP3" s="28">
        <f t="shared" si="154"/>
        <v>2</v>
      </c>
      <c r="JQ3" s="35" t="str">
        <f t="shared" si="155"/>
        <v>2.0</v>
      </c>
      <c r="JR3" s="53">
        <v>2</v>
      </c>
      <c r="JS3" s="63">
        <v>2</v>
      </c>
      <c r="JT3" s="185">
        <v>5</v>
      </c>
      <c r="JU3" s="121">
        <v>8</v>
      </c>
      <c r="JV3" s="122"/>
      <c r="JW3" s="129">
        <f t="shared" si="156"/>
        <v>6.8</v>
      </c>
      <c r="JX3" s="130">
        <f t="shared" si="157"/>
        <v>6.8</v>
      </c>
      <c r="JY3" s="124" t="str">
        <f t="shared" si="158"/>
        <v>6.8</v>
      </c>
      <c r="JZ3" s="125" t="str">
        <f t="shared" si="159"/>
        <v>C+</v>
      </c>
      <c r="KA3" s="126">
        <f t="shared" si="160"/>
        <v>2.5</v>
      </c>
      <c r="KB3" s="127" t="str">
        <f t="shared" si="161"/>
        <v>2.5</v>
      </c>
      <c r="KC3" s="144">
        <v>1</v>
      </c>
      <c r="KD3" s="145">
        <v>1</v>
      </c>
      <c r="KE3" s="19">
        <v>5.3</v>
      </c>
      <c r="KF3" s="22">
        <v>4</v>
      </c>
      <c r="KG3" s="23"/>
      <c r="KH3" s="25">
        <f t="shared" si="162"/>
        <v>4.5</v>
      </c>
      <c r="KI3" s="26">
        <f t="shared" si="163"/>
        <v>4.5</v>
      </c>
      <c r="KJ3" s="24" t="str">
        <f t="shared" si="164"/>
        <v>4.5</v>
      </c>
      <c r="KK3" s="30" t="str">
        <f t="shared" si="165"/>
        <v>D</v>
      </c>
      <c r="KL3" s="28">
        <f t="shared" si="166"/>
        <v>1</v>
      </c>
      <c r="KM3" s="35" t="str">
        <f t="shared" si="167"/>
        <v>1.0</v>
      </c>
      <c r="KN3" s="53">
        <v>2</v>
      </c>
      <c r="KO3" s="63">
        <v>2</v>
      </c>
      <c r="KP3" s="181">
        <f t="shared" si="168"/>
        <v>18</v>
      </c>
      <c r="KQ3" s="217">
        <f t="shared" si="169"/>
        <v>6</v>
      </c>
      <c r="KR3" s="182">
        <f t="shared" si="170"/>
        <v>2.0555555555555554</v>
      </c>
      <c r="KS3" s="183" t="str">
        <f t="shared" si="171"/>
        <v>2.06</v>
      </c>
      <c r="KT3" s="135" t="str">
        <f t="shared" si="172"/>
        <v>Lên lớp</v>
      </c>
      <c r="KU3" s="136">
        <f t="shared" si="173"/>
        <v>18</v>
      </c>
      <c r="KV3" s="217">
        <f t="shared" si="174"/>
        <v>6</v>
      </c>
      <c r="KW3" s="236">
        <f t="shared" si="175"/>
        <v>2.0555555555555554</v>
      </c>
      <c r="KX3" s="192">
        <f t="shared" si="176"/>
        <v>55</v>
      </c>
      <c r="KY3" s="193">
        <f t="shared" si="177"/>
        <v>55</v>
      </c>
      <c r="KZ3" s="183">
        <f t="shared" si="178"/>
        <v>5.7981818181818179</v>
      </c>
      <c r="LA3" s="182">
        <f t="shared" si="179"/>
        <v>1.9363636363636363</v>
      </c>
      <c r="LB3" s="183" t="str">
        <f t="shared" si="180"/>
        <v>1.94</v>
      </c>
      <c r="LC3" s="135" t="str">
        <f t="shared" si="181"/>
        <v>Lên lớp</v>
      </c>
      <c r="LD3" s="215" t="s">
        <v>644</v>
      </c>
      <c r="LE3" s="185">
        <v>6.3</v>
      </c>
      <c r="LF3" s="121">
        <v>7</v>
      </c>
      <c r="LG3" s="122"/>
      <c r="LH3" s="129">
        <f t="shared" si="182"/>
        <v>6.7</v>
      </c>
      <c r="LI3" s="130">
        <f t="shared" si="183"/>
        <v>6.7</v>
      </c>
      <c r="LJ3" s="130" t="str">
        <f t="shared" si="184"/>
        <v>6.7</v>
      </c>
      <c r="LK3" s="125" t="str">
        <f t="shared" si="185"/>
        <v>C+</v>
      </c>
      <c r="LL3" s="126">
        <f t="shared" si="186"/>
        <v>2.5</v>
      </c>
      <c r="LM3" s="127" t="str">
        <f t="shared" si="187"/>
        <v>2.5</v>
      </c>
      <c r="LN3" s="144">
        <v>1</v>
      </c>
      <c r="LO3" s="145">
        <v>1</v>
      </c>
      <c r="LP3" s="185">
        <v>7.7</v>
      </c>
      <c r="LQ3" s="121">
        <v>5</v>
      </c>
      <c r="LR3" s="122"/>
      <c r="LS3" s="129">
        <f t="shared" si="188"/>
        <v>6.1</v>
      </c>
      <c r="LT3" s="130">
        <f t="shared" si="189"/>
        <v>6.1</v>
      </c>
      <c r="LU3" s="130" t="str">
        <f t="shared" si="190"/>
        <v>6.1</v>
      </c>
      <c r="LV3" s="125" t="str">
        <f t="shared" si="191"/>
        <v>C</v>
      </c>
      <c r="LW3" s="126">
        <f t="shared" si="192"/>
        <v>2</v>
      </c>
      <c r="LX3" s="127" t="str">
        <f t="shared" si="193"/>
        <v>2.0</v>
      </c>
      <c r="LY3" s="144">
        <v>1</v>
      </c>
      <c r="LZ3" s="145">
        <v>1</v>
      </c>
      <c r="MA3" s="185">
        <v>7.3</v>
      </c>
      <c r="MB3" s="121">
        <v>7</v>
      </c>
      <c r="MC3" s="122"/>
      <c r="MD3" s="129">
        <f t="shared" si="194"/>
        <v>7.1</v>
      </c>
      <c r="ME3" s="130">
        <f t="shared" si="195"/>
        <v>7.1</v>
      </c>
      <c r="MF3" s="130" t="str">
        <f t="shared" si="196"/>
        <v>7.1</v>
      </c>
      <c r="MG3" s="125" t="str">
        <f t="shared" si="197"/>
        <v>B</v>
      </c>
      <c r="MH3" s="126">
        <f t="shared" si="198"/>
        <v>3</v>
      </c>
      <c r="MI3" s="127" t="str">
        <f t="shared" si="199"/>
        <v>3.0</v>
      </c>
      <c r="MJ3" s="144">
        <v>1</v>
      </c>
      <c r="MK3" s="145">
        <v>1</v>
      </c>
      <c r="ML3" s="19">
        <v>7.5</v>
      </c>
      <c r="MM3" s="51">
        <v>7</v>
      </c>
      <c r="MN3" s="23"/>
      <c r="MO3" s="25">
        <f t="shared" si="200"/>
        <v>7.2</v>
      </c>
      <c r="MP3" s="26">
        <f t="shared" si="201"/>
        <v>7.2</v>
      </c>
      <c r="MQ3" s="26" t="str">
        <f t="shared" si="202"/>
        <v>7.2</v>
      </c>
      <c r="MR3" s="30" t="str">
        <f t="shared" si="203"/>
        <v>B</v>
      </c>
      <c r="MS3" s="28">
        <f t="shared" si="204"/>
        <v>3</v>
      </c>
      <c r="MT3" s="35" t="str">
        <f t="shared" si="205"/>
        <v>3.0</v>
      </c>
      <c r="MU3" s="53">
        <v>1</v>
      </c>
      <c r="MV3" s="63">
        <v>1</v>
      </c>
      <c r="MW3" s="19">
        <v>7.5</v>
      </c>
      <c r="MX3" s="51">
        <v>7.5</v>
      </c>
      <c r="MY3" s="23"/>
      <c r="MZ3" s="25">
        <f t="shared" si="206"/>
        <v>7.5</v>
      </c>
      <c r="NA3" s="26">
        <f t="shared" si="207"/>
        <v>7.5</v>
      </c>
      <c r="NB3" s="26" t="str">
        <f t="shared" si="208"/>
        <v>7.5</v>
      </c>
      <c r="NC3" s="30" t="str">
        <f t="shared" si="209"/>
        <v>B</v>
      </c>
      <c r="ND3" s="28">
        <f t="shared" si="210"/>
        <v>3</v>
      </c>
      <c r="NE3" s="35" t="str">
        <f t="shared" si="211"/>
        <v>3.0</v>
      </c>
      <c r="NF3" s="53">
        <v>1</v>
      </c>
      <c r="NG3" s="63">
        <v>1</v>
      </c>
      <c r="NH3" s="19">
        <v>7</v>
      </c>
      <c r="NI3" s="51">
        <v>6.7</v>
      </c>
      <c r="NJ3" s="23"/>
      <c r="NK3" s="25">
        <f t="shared" si="212"/>
        <v>6.8</v>
      </c>
      <c r="NL3" s="26">
        <f t="shared" si="213"/>
        <v>6.8</v>
      </c>
      <c r="NM3" s="26" t="str">
        <f t="shared" si="214"/>
        <v>6.8</v>
      </c>
      <c r="NN3" s="30" t="str">
        <f t="shared" si="215"/>
        <v>C+</v>
      </c>
      <c r="NO3" s="28">
        <f t="shared" si="216"/>
        <v>2.5</v>
      </c>
      <c r="NP3" s="35" t="str">
        <f t="shared" si="217"/>
        <v>2.5</v>
      </c>
      <c r="NQ3" s="53">
        <v>2</v>
      </c>
      <c r="NR3" s="63">
        <v>2</v>
      </c>
      <c r="NS3" s="19">
        <v>7</v>
      </c>
      <c r="NT3" s="51">
        <v>7</v>
      </c>
      <c r="NU3" s="23"/>
      <c r="NV3" s="25">
        <f t="shared" si="218"/>
        <v>7</v>
      </c>
      <c r="NW3" s="26">
        <f t="shared" si="219"/>
        <v>7</v>
      </c>
      <c r="NX3" s="26" t="str">
        <f t="shared" si="220"/>
        <v>7.0</v>
      </c>
      <c r="NY3" s="30" t="str">
        <f t="shared" si="221"/>
        <v>B</v>
      </c>
      <c r="NZ3" s="28">
        <f t="shared" si="222"/>
        <v>3</v>
      </c>
      <c r="OA3" s="35" t="str">
        <f t="shared" si="223"/>
        <v>3.0</v>
      </c>
      <c r="OB3" s="53">
        <v>1</v>
      </c>
      <c r="OC3" s="63">
        <v>1</v>
      </c>
      <c r="OD3" s="57">
        <v>5.3</v>
      </c>
      <c r="OE3" s="51">
        <v>5</v>
      </c>
      <c r="OF3" s="23"/>
      <c r="OG3" s="25">
        <f t="shared" si="224"/>
        <v>5.0999999999999996</v>
      </c>
      <c r="OH3" s="26">
        <f t="shared" si="225"/>
        <v>5.0999999999999996</v>
      </c>
      <c r="OI3" s="26" t="str">
        <f t="shared" si="226"/>
        <v>5.1</v>
      </c>
      <c r="OJ3" s="30" t="str">
        <f t="shared" si="227"/>
        <v>D+</v>
      </c>
      <c r="OK3" s="28">
        <f t="shared" si="228"/>
        <v>1.5</v>
      </c>
      <c r="OL3" s="35" t="str">
        <f t="shared" si="229"/>
        <v>1.5</v>
      </c>
      <c r="OM3" s="53">
        <v>4</v>
      </c>
      <c r="ON3" s="70">
        <v>4</v>
      </c>
      <c r="OO3" s="264">
        <f t="shared" ref="OO3:OO65" si="256">LN3+LY3+MJ3+MU3+NF3+NQ3+OB3+OM3</f>
        <v>12</v>
      </c>
      <c r="OP3" s="217">
        <f t="shared" ref="OP3:OP65" si="257">(LI3*LN3+LT3*LY3+ME3*MJ3+MP3*MU3+NA3*NF3+NL3*NQ3+NW3*OB3+OH3*OM3)/OO3</f>
        <v>6.3</v>
      </c>
      <c r="OQ3" s="182">
        <f t="shared" ref="OQ3:OQ65" si="258">(LL3*LN3+LW3*LY3+MH3*MJ3+MS3*MU3+ND3*NF3+NO3*NQ3+NZ3*OB3+OK3*OM3)/OO3</f>
        <v>2.2916666666666665</v>
      </c>
      <c r="OR3" s="183" t="str">
        <f t="shared" ref="OR3:OR65" si="259">TEXT(OQ3,"0.00")</f>
        <v>2.29</v>
      </c>
      <c r="OS3" s="135" t="str">
        <f t="shared" ref="OS3:OS65" si="260">IF(AND(OQ3&lt;1),"Cảnh báo KQHT","Lên lớp")</f>
        <v>Lên lớp</v>
      </c>
      <c r="OT3" s="136">
        <f t="shared" ref="OT3:OT65" si="261">LO3+LZ3+MK3+MV3+NG3+NR3+OC3+ON3</f>
        <v>12</v>
      </c>
      <c r="OU3" s="217">
        <f t="shared" ref="OU3:OU65" si="262">(LI3*LO3+LT3*LZ3+ME3*MK3+MP3*MV3+NA3*NG3+NL3*NR3+NW3*OC3+OH3*ON3)/OT3</f>
        <v>6.3</v>
      </c>
      <c r="OV3" s="236">
        <f t="shared" ref="OV3:OV65" si="263" xml:space="preserve"> (LL3*LO3+LW3*LZ3+MH3*MK3+MS3*MV3+ND3*NG3+NO3*NR3+NZ3*OC3+OK3*ON3)/OT3</f>
        <v>2.2916666666666665</v>
      </c>
      <c r="OW3" s="192">
        <f t="shared" ref="OW3:OW65" si="264">KX3+OO3</f>
        <v>67</v>
      </c>
      <c r="OX3" s="193">
        <f t="shared" ref="OX3:OX65" si="265">KY3+OT3</f>
        <v>67</v>
      </c>
      <c r="OY3" s="183">
        <f t="shared" ref="OY3:OY65" si="266">(KZ3*KY3+OU3*OT3)/OX3</f>
        <v>5.8880597014925371</v>
      </c>
      <c r="OZ3" s="182">
        <f t="shared" ref="OZ3:OZ65" si="267">(LA3*KY3+OV3*OT3)/OX3</f>
        <v>2</v>
      </c>
      <c r="PA3" s="183" t="str">
        <f t="shared" ref="PA3:PA65" si="268">TEXT(OZ3,"0.00")</f>
        <v>2.00</v>
      </c>
      <c r="PB3" s="135" t="str">
        <f t="shared" ref="PB3:PB65" si="269">IF(AND(OZ3&lt;1.4),"Cảnh báo KQHT","Lên lớp")</f>
        <v>Lên lớp</v>
      </c>
      <c r="PC3" s="135" t="s">
        <v>648</v>
      </c>
      <c r="PD3" s="57">
        <v>8.3000000000000007</v>
      </c>
      <c r="PE3" s="22">
        <v>8</v>
      </c>
      <c r="PF3" s="23"/>
      <c r="PG3" s="25">
        <f t="shared" si="234"/>
        <v>8.1</v>
      </c>
      <c r="PH3" s="26">
        <f t="shared" si="235"/>
        <v>8.1</v>
      </c>
      <c r="PI3" s="26" t="str">
        <f t="shared" si="236"/>
        <v>8.1</v>
      </c>
      <c r="PJ3" s="30" t="str">
        <f t="shared" si="237"/>
        <v>B+</v>
      </c>
      <c r="PK3" s="28">
        <f t="shared" si="238"/>
        <v>3.5</v>
      </c>
      <c r="PL3" s="35" t="str">
        <f t="shared" si="239"/>
        <v>3.5</v>
      </c>
      <c r="PM3" s="53">
        <v>6</v>
      </c>
      <c r="PN3" s="63">
        <v>6</v>
      </c>
      <c r="PO3" s="19">
        <v>8.4</v>
      </c>
      <c r="PP3" s="51">
        <v>8.5</v>
      </c>
      <c r="PQ3" s="23"/>
      <c r="PR3" s="25">
        <f t="shared" si="240"/>
        <v>8.5</v>
      </c>
      <c r="PS3" s="26">
        <f t="shared" si="241"/>
        <v>8.5</v>
      </c>
      <c r="PT3" s="26" t="str">
        <f t="shared" si="242"/>
        <v>8.5</v>
      </c>
      <c r="PU3" s="30" t="str">
        <f t="shared" si="243"/>
        <v>A</v>
      </c>
      <c r="PV3" s="28">
        <f t="shared" si="244"/>
        <v>4</v>
      </c>
      <c r="PW3" s="35" t="str">
        <f t="shared" si="245"/>
        <v>4.0</v>
      </c>
      <c r="PX3" s="53">
        <v>6</v>
      </c>
      <c r="PY3" s="63">
        <v>6</v>
      </c>
      <c r="PZ3" s="59"/>
      <c r="QA3" s="259"/>
      <c r="QB3" s="129">
        <f t="shared" ref="QB3:QB66" si="270">ROUND((PZ3*0.4+QA3*0.6),1)</f>
        <v>0</v>
      </c>
      <c r="QC3" s="24" t="str">
        <f t="shared" ref="QC3:QC8" si="271">TEXT(QB3,"0.0")</f>
        <v>0.0</v>
      </c>
      <c r="QD3" s="30" t="str">
        <f t="shared" si="246"/>
        <v>F</v>
      </c>
      <c r="QE3" s="28">
        <f t="shared" si="247"/>
        <v>0</v>
      </c>
      <c r="QF3" s="35" t="str">
        <f t="shared" si="248"/>
        <v>0.0</v>
      </c>
      <c r="QG3" s="260"/>
      <c r="QH3" s="261"/>
      <c r="QI3" s="262">
        <f t="shared" si="249"/>
        <v>12</v>
      </c>
      <c r="QJ3" s="217">
        <f t="shared" si="250"/>
        <v>8.2999999999999989</v>
      </c>
      <c r="QK3" s="182">
        <f t="shared" si="251"/>
        <v>3.75</v>
      </c>
      <c r="QL3" s="183" t="str">
        <f t="shared" si="252"/>
        <v>3.75</v>
      </c>
      <c r="QM3" s="135" t="str">
        <f t="shared" si="253"/>
        <v>Lên lớp</v>
      </c>
    </row>
    <row r="4" spans="1:455" ht="18">
      <c r="A4" s="10">
        <v>3</v>
      </c>
      <c r="B4" s="10">
        <v>3</v>
      </c>
      <c r="C4" s="90" t="s">
        <v>96</v>
      </c>
      <c r="D4" s="91" t="s">
        <v>135</v>
      </c>
      <c r="E4" s="93" t="s">
        <v>100</v>
      </c>
      <c r="F4" s="307" t="s">
        <v>65</v>
      </c>
      <c r="G4" s="47"/>
      <c r="H4" s="95" t="s">
        <v>105</v>
      </c>
      <c r="I4" s="42" t="s">
        <v>18</v>
      </c>
      <c r="J4" s="98" t="s">
        <v>440</v>
      </c>
      <c r="K4" s="12">
        <v>8</v>
      </c>
      <c r="L4" s="124" t="str">
        <f t="shared" si="0"/>
        <v>8.0</v>
      </c>
      <c r="M4" s="125" t="str">
        <f t="shared" si="1"/>
        <v>B+</v>
      </c>
      <c r="N4" s="125">
        <f t="shared" si="2"/>
        <v>3.5</v>
      </c>
      <c r="O4" s="127" t="str">
        <f t="shared" si="3"/>
        <v>3.5</v>
      </c>
      <c r="P4" s="186">
        <v>2</v>
      </c>
      <c r="Q4" s="14"/>
      <c r="R4" s="24" t="str">
        <f t="shared" si="4"/>
        <v>0.0</v>
      </c>
      <c r="S4" s="30" t="str">
        <f t="shared" si="5"/>
        <v>F</v>
      </c>
      <c r="T4" s="37">
        <f t="shared" si="6"/>
        <v>0</v>
      </c>
      <c r="U4" s="35" t="str">
        <f t="shared" si="7"/>
        <v>0.0</v>
      </c>
      <c r="V4" s="11"/>
      <c r="W4" s="19">
        <v>6.5</v>
      </c>
      <c r="X4" s="22">
        <v>7</v>
      </c>
      <c r="Y4" s="23"/>
      <c r="Z4" s="17">
        <f t="shared" si="8"/>
        <v>6.8</v>
      </c>
      <c r="AA4" s="24">
        <f t="shared" si="9"/>
        <v>6.8</v>
      </c>
      <c r="AB4" s="24" t="str">
        <f t="shared" si="10"/>
        <v>6.8</v>
      </c>
      <c r="AC4" s="30" t="str">
        <f t="shared" si="11"/>
        <v>C+</v>
      </c>
      <c r="AD4" s="28">
        <f t="shared" si="12"/>
        <v>2.5</v>
      </c>
      <c r="AE4" s="35" t="str">
        <f t="shared" si="13"/>
        <v>2.5</v>
      </c>
      <c r="AF4" s="53">
        <v>4</v>
      </c>
      <c r="AG4" s="63">
        <v>4</v>
      </c>
      <c r="AH4" s="185">
        <v>5.3</v>
      </c>
      <c r="AI4" s="121">
        <v>8</v>
      </c>
      <c r="AJ4" s="122"/>
      <c r="AK4" s="129">
        <f t="shared" si="14"/>
        <v>6.9</v>
      </c>
      <c r="AL4" s="130">
        <f t="shared" si="15"/>
        <v>6.9</v>
      </c>
      <c r="AM4" s="124" t="str">
        <f t="shared" si="16"/>
        <v>6.9</v>
      </c>
      <c r="AN4" s="125" t="str">
        <f t="shared" si="17"/>
        <v>C+</v>
      </c>
      <c r="AO4" s="126">
        <f t="shared" si="18"/>
        <v>2.5</v>
      </c>
      <c r="AP4" s="127" t="str">
        <f t="shared" si="19"/>
        <v>2.5</v>
      </c>
      <c r="AQ4" s="128">
        <v>2</v>
      </c>
      <c r="AR4" s="237">
        <v>2</v>
      </c>
      <c r="AS4" s="19">
        <v>6.8</v>
      </c>
      <c r="AT4" s="22">
        <v>6</v>
      </c>
      <c r="AU4" s="23"/>
      <c r="AV4" s="25">
        <f t="shared" si="20"/>
        <v>6.3</v>
      </c>
      <c r="AW4" s="26">
        <f t="shared" si="21"/>
        <v>6.3</v>
      </c>
      <c r="AX4" s="24" t="str">
        <f t="shared" si="22"/>
        <v>6.3</v>
      </c>
      <c r="AY4" s="30" t="str">
        <f t="shared" si="23"/>
        <v>C</v>
      </c>
      <c r="AZ4" s="28">
        <f t="shared" si="24"/>
        <v>2</v>
      </c>
      <c r="BA4" s="35" t="str">
        <f t="shared" si="25"/>
        <v>2.0</v>
      </c>
      <c r="BB4" s="53">
        <v>3</v>
      </c>
      <c r="BC4" s="63">
        <v>3</v>
      </c>
      <c r="BD4" s="19">
        <v>5.8</v>
      </c>
      <c r="BE4" s="44"/>
      <c r="BF4" s="23">
        <v>5</v>
      </c>
      <c r="BG4" s="17">
        <f t="shared" si="26"/>
        <v>2.2999999999999998</v>
      </c>
      <c r="BH4" s="24">
        <f t="shared" si="27"/>
        <v>5.3</v>
      </c>
      <c r="BI4" s="24" t="str">
        <f t="shared" si="28"/>
        <v>5.3</v>
      </c>
      <c r="BJ4" s="30" t="str">
        <f t="shared" si="29"/>
        <v>D+</v>
      </c>
      <c r="BK4" s="28">
        <f t="shared" si="30"/>
        <v>1.5</v>
      </c>
      <c r="BL4" s="35" t="str">
        <f t="shared" si="31"/>
        <v>1.5</v>
      </c>
      <c r="BM4" s="53">
        <v>3</v>
      </c>
      <c r="BN4" s="63">
        <v>3</v>
      </c>
      <c r="BO4" s="19">
        <v>6.3</v>
      </c>
      <c r="BP4" s="22">
        <v>5</v>
      </c>
      <c r="BQ4" s="23"/>
      <c r="BR4" s="17">
        <f t="shared" si="32"/>
        <v>5.5</v>
      </c>
      <c r="BS4" s="24">
        <f t="shared" si="33"/>
        <v>5.5</v>
      </c>
      <c r="BT4" s="24" t="str">
        <f t="shared" si="34"/>
        <v>5.5</v>
      </c>
      <c r="BU4" s="30" t="str">
        <f t="shared" si="35"/>
        <v>C</v>
      </c>
      <c r="BV4" s="56">
        <f t="shared" si="36"/>
        <v>2</v>
      </c>
      <c r="BW4" s="35" t="str">
        <f t="shared" si="37"/>
        <v>2.0</v>
      </c>
      <c r="BX4" s="53">
        <v>2</v>
      </c>
      <c r="BY4" s="70">
        <v>2</v>
      </c>
      <c r="BZ4" s="19">
        <v>7</v>
      </c>
      <c r="CA4" s="22">
        <v>8</v>
      </c>
      <c r="CB4" s="23"/>
      <c r="CC4" s="25">
        <f t="shared" si="38"/>
        <v>7.6</v>
      </c>
      <c r="CD4" s="26">
        <f t="shared" si="39"/>
        <v>7.6</v>
      </c>
      <c r="CE4" s="24" t="str">
        <f t="shared" si="40"/>
        <v>7.6</v>
      </c>
      <c r="CF4" s="30" t="str">
        <f t="shared" si="41"/>
        <v>B</v>
      </c>
      <c r="CG4" s="28">
        <f t="shared" si="42"/>
        <v>3</v>
      </c>
      <c r="CH4" s="35" t="str">
        <f t="shared" si="43"/>
        <v>3.0</v>
      </c>
      <c r="CI4" s="53">
        <v>3</v>
      </c>
      <c r="CJ4" s="63">
        <v>3</v>
      </c>
      <c r="CK4" s="115">
        <f t="shared" si="44"/>
        <v>17</v>
      </c>
      <c r="CL4" s="238">
        <f t="shared" si="45"/>
        <v>6.4470588235294111</v>
      </c>
      <c r="CM4" s="116">
        <f t="shared" si="46"/>
        <v>2.2647058823529411</v>
      </c>
      <c r="CN4" s="117" t="str">
        <f t="shared" si="47"/>
        <v>2.26</v>
      </c>
      <c r="CO4" s="135" t="str">
        <f t="shared" si="48"/>
        <v>Lên lớp</v>
      </c>
      <c r="CP4" s="240">
        <f t="shared" si="49"/>
        <v>17</v>
      </c>
      <c r="CQ4" s="241">
        <f t="shared" si="50"/>
        <v>6.4470588235294111</v>
      </c>
      <c r="CR4" s="242">
        <f t="shared" si="51"/>
        <v>2.2647058823529411</v>
      </c>
      <c r="CS4" s="140" t="str">
        <f t="shared" si="52"/>
        <v>2.26</v>
      </c>
      <c r="CT4" s="135" t="str">
        <f t="shared" si="53"/>
        <v>Lên lớp</v>
      </c>
      <c r="CU4" s="205" t="s">
        <v>648</v>
      </c>
      <c r="CV4" s="19">
        <v>7.6</v>
      </c>
      <c r="CW4" s="22">
        <v>8</v>
      </c>
      <c r="CX4" s="23"/>
      <c r="CY4" s="25">
        <f t="shared" si="54"/>
        <v>7.8</v>
      </c>
      <c r="CZ4" s="26">
        <f t="shared" si="55"/>
        <v>7.8</v>
      </c>
      <c r="DA4" s="26" t="str">
        <f t="shared" si="56"/>
        <v>7.8</v>
      </c>
      <c r="DB4" s="30" t="str">
        <f t="shared" si="57"/>
        <v>B</v>
      </c>
      <c r="DC4" s="56">
        <f t="shared" si="58"/>
        <v>3</v>
      </c>
      <c r="DD4" s="35" t="str">
        <f t="shared" si="59"/>
        <v>3.0</v>
      </c>
      <c r="DE4" s="53">
        <v>3</v>
      </c>
      <c r="DF4" s="63">
        <v>3</v>
      </c>
      <c r="DG4" s="19">
        <v>5.0999999999999996</v>
      </c>
      <c r="DH4" s="22">
        <v>9</v>
      </c>
      <c r="DI4" s="23"/>
      <c r="DJ4" s="25">
        <f t="shared" si="60"/>
        <v>7.4</v>
      </c>
      <c r="DK4" s="26">
        <f t="shared" si="61"/>
        <v>7.4</v>
      </c>
      <c r="DL4" s="26" t="str">
        <f t="shared" si="62"/>
        <v>7.4</v>
      </c>
      <c r="DM4" s="30" t="str">
        <f t="shared" si="63"/>
        <v>B</v>
      </c>
      <c r="DN4" s="56">
        <f t="shared" si="64"/>
        <v>3</v>
      </c>
      <c r="DO4" s="35" t="str">
        <f t="shared" si="65"/>
        <v>3.0</v>
      </c>
      <c r="DP4" s="53">
        <v>3</v>
      </c>
      <c r="DQ4" s="63">
        <v>3</v>
      </c>
      <c r="DR4" s="19">
        <v>8.4</v>
      </c>
      <c r="DS4" s="22">
        <v>8</v>
      </c>
      <c r="DT4" s="23"/>
      <c r="DU4" s="25">
        <f t="shared" si="66"/>
        <v>8.1999999999999993</v>
      </c>
      <c r="DV4" s="26">
        <f t="shared" si="67"/>
        <v>8.1999999999999993</v>
      </c>
      <c r="DW4" s="26" t="str">
        <f t="shared" si="68"/>
        <v>8.2</v>
      </c>
      <c r="DX4" s="30" t="str">
        <f t="shared" si="69"/>
        <v>B+</v>
      </c>
      <c r="DY4" s="28">
        <f t="shared" si="70"/>
        <v>3.5</v>
      </c>
      <c r="DZ4" s="35" t="str">
        <f t="shared" si="71"/>
        <v>3.5</v>
      </c>
      <c r="EA4" s="53">
        <v>3</v>
      </c>
      <c r="EB4" s="63">
        <v>3</v>
      </c>
      <c r="EC4" s="19">
        <v>6.3</v>
      </c>
      <c r="ED4" s="22">
        <v>9</v>
      </c>
      <c r="EE4" s="23"/>
      <c r="EF4" s="25">
        <f t="shared" si="72"/>
        <v>7.9</v>
      </c>
      <c r="EG4" s="26">
        <f t="shared" si="73"/>
        <v>7.9</v>
      </c>
      <c r="EH4" s="26" t="str">
        <f>TEXT(EG4,"0.0")</f>
        <v>7.9</v>
      </c>
      <c r="EI4" s="30" t="str">
        <f t="shared" si="75"/>
        <v>B</v>
      </c>
      <c r="EJ4" s="28">
        <f t="shared" si="76"/>
        <v>3</v>
      </c>
      <c r="EK4" s="35" t="str">
        <f t="shared" si="77"/>
        <v>3.0</v>
      </c>
      <c r="EL4" s="53">
        <v>2</v>
      </c>
      <c r="EM4" s="63">
        <v>2</v>
      </c>
      <c r="EN4" s="185">
        <v>7.6</v>
      </c>
      <c r="EO4" s="121">
        <v>9</v>
      </c>
      <c r="EP4" s="122"/>
      <c r="EQ4" s="129">
        <f t="shared" si="78"/>
        <v>8.4</v>
      </c>
      <c r="ER4" s="130">
        <f t="shared" si="79"/>
        <v>8.4</v>
      </c>
      <c r="ES4" s="130" t="str">
        <f t="shared" si="80"/>
        <v>8.4</v>
      </c>
      <c r="ET4" s="125" t="str">
        <f t="shared" si="81"/>
        <v>B+</v>
      </c>
      <c r="EU4" s="126">
        <f t="shared" si="82"/>
        <v>3.5</v>
      </c>
      <c r="EV4" s="127" t="str">
        <f t="shared" si="83"/>
        <v>3.5</v>
      </c>
      <c r="EW4" s="144">
        <v>2</v>
      </c>
      <c r="EX4" s="145">
        <v>2</v>
      </c>
      <c r="EY4" s="19">
        <v>6.8</v>
      </c>
      <c r="EZ4" s="22">
        <v>3</v>
      </c>
      <c r="FA4" s="23"/>
      <c r="FB4" s="25">
        <f t="shared" si="84"/>
        <v>4.5</v>
      </c>
      <c r="FC4" s="26">
        <f t="shared" si="85"/>
        <v>4.5</v>
      </c>
      <c r="FD4" s="26" t="str">
        <f t="shared" si="86"/>
        <v>4.5</v>
      </c>
      <c r="FE4" s="30" t="str">
        <f t="shared" si="87"/>
        <v>D</v>
      </c>
      <c r="FF4" s="28">
        <f t="shared" si="88"/>
        <v>1</v>
      </c>
      <c r="FG4" s="35" t="str">
        <f t="shared" si="89"/>
        <v>1.0</v>
      </c>
      <c r="FH4" s="53">
        <v>3</v>
      </c>
      <c r="FI4" s="63">
        <v>3</v>
      </c>
      <c r="FJ4" s="19">
        <v>7.7</v>
      </c>
      <c r="FK4" s="22">
        <v>7</v>
      </c>
      <c r="FL4" s="23"/>
      <c r="FM4" s="25">
        <f t="shared" si="90"/>
        <v>7.3</v>
      </c>
      <c r="FN4" s="26">
        <f t="shared" si="91"/>
        <v>7.3</v>
      </c>
      <c r="FO4" s="26" t="str">
        <f t="shared" si="92"/>
        <v>7.3</v>
      </c>
      <c r="FP4" s="30" t="str">
        <f t="shared" si="93"/>
        <v>B</v>
      </c>
      <c r="FQ4" s="28">
        <f t="shared" si="94"/>
        <v>3</v>
      </c>
      <c r="FR4" s="35" t="str">
        <f t="shared" si="95"/>
        <v>3.0</v>
      </c>
      <c r="FS4" s="53">
        <v>2</v>
      </c>
      <c r="FT4" s="63">
        <v>2</v>
      </c>
      <c r="FU4" s="19">
        <v>8.1999999999999993</v>
      </c>
      <c r="FV4" s="22">
        <v>6</v>
      </c>
      <c r="FW4" s="23"/>
      <c r="FX4" s="25">
        <f t="shared" si="96"/>
        <v>6.9</v>
      </c>
      <c r="FY4" s="26">
        <f t="shared" si="97"/>
        <v>6.9</v>
      </c>
      <c r="FZ4" s="26" t="str">
        <f t="shared" si="98"/>
        <v>6.9</v>
      </c>
      <c r="GA4" s="30" t="str">
        <f t="shared" si="99"/>
        <v>C+</v>
      </c>
      <c r="GB4" s="28">
        <f t="shared" si="100"/>
        <v>2.5</v>
      </c>
      <c r="GC4" s="35" t="str">
        <f t="shared" si="101"/>
        <v>2.5</v>
      </c>
      <c r="GD4" s="53">
        <v>2</v>
      </c>
      <c r="GE4" s="63">
        <v>2</v>
      </c>
      <c r="GF4" s="181">
        <f t="shared" si="102"/>
        <v>20</v>
      </c>
      <c r="GG4" s="217">
        <f t="shared" si="103"/>
        <v>7.2350000000000012</v>
      </c>
      <c r="GH4" s="182">
        <f t="shared" si="104"/>
        <v>2.7749999999999999</v>
      </c>
      <c r="GI4" s="183" t="str">
        <f t="shared" si="105"/>
        <v>2.78</v>
      </c>
      <c r="GJ4" s="135" t="str">
        <f t="shared" si="106"/>
        <v>Lên lớp</v>
      </c>
      <c r="GK4" s="136">
        <f t="shared" si="107"/>
        <v>20</v>
      </c>
      <c r="GL4" s="239">
        <f t="shared" si="108"/>
        <v>7.2350000000000012</v>
      </c>
      <c r="GM4" s="137">
        <f t="shared" si="109"/>
        <v>2.7749999999999999</v>
      </c>
      <c r="GN4" s="192">
        <f t="shared" si="110"/>
        <v>37</v>
      </c>
      <c r="GO4" s="193">
        <f t="shared" si="111"/>
        <v>37</v>
      </c>
      <c r="GP4" s="183">
        <f t="shared" si="112"/>
        <v>6.8729729729729732</v>
      </c>
      <c r="GQ4" s="182">
        <f t="shared" si="113"/>
        <v>2.5405405405405403</v>
      </c>
      <c r="GR4" s="183" t="str">
        <f t="shared" si="114"/>
        <v>2.54</v>
      </c>
      <c r="GS4" s="135" t="str">
        <f t="shared" si="115"/>
        <v>Lên lớp</v>
      </c>
      <c r="GT4" s="135" t="s">
        <v>648</v>
      </c>
      <c r="GU4" s="185">
        <v>7.5</v>
      </c>
      <c r="GV4" s="121">
        <v>7</v>
      </c>
      <c r="GW4" s="122"/>
      <c r="GX4" s="123">
        <f t="shared" si="116"/>
        <v>7.2</v>
      </c>
      <c r="GY4" s="124">
        <f t="shared" si="117"/>
        <v>7.2</v>
      </c>
      <c r="GZ4" s="124" t="str">
        <f t="shared" si="118"/>
        <v>7.2</v>
      </c>
      <c r="HA4" s="125" t="str">
        <f t="shared" si="119"/>
        <v>B</v>
      </c>
      <c r="HB4" s="126">
        <f t="shared" si="120"/>
        <v>3</v>
      </c>
      <c r="HC4" s="127" t="str">
        <f t="shared" si="121"/>
        <v>3.0</v>
      </c>
      <c r="HD4" s="144">
        <v>3</v>
      </c>
      <c r="HE4" s="145">
        <v>3</v>
      </c>
      <c r="HF4" s="185">
        <v>8</v>
      </c>
      <c r="HG4" s="121">
        <v>5</v>
      </c>
      <c r="HH4" s="122"/>
      <c r="HI4" s="129">
        <f t="shared" si="122"/>
        <v>6.2</v>
      </c>
      <c r="HJ4" s="130">
        <f t="shared" si="123"/>
        <v>6.2</v>
      </c>
      <c r="HK4" s="124" t="str">
        <f t="shared" si="124"/>
        <v>6.2</v>
      </c>
      <c r="HL4" s="125" t="str">
        <f t="shared" si="125"/>
        <v>C</v>
      </c>
      <c r="HM4" s="126">
        <f t="shared" si="126"/>
        <v>2</v>
      </c>
      <c r="HN4" s="127" t="str">
        <f t="shared" si="127"/>
        <v>2.0</v>
      </c>
      <c r="HO4" s="144">
        <v>2</v>
      </c>
      <c r="HP4" s="145">
        <v>2</v>
      </c>
      <c r="HQ4" s="185">
        <v>6.9</v>
      </c>
      <c r="HR4" s="121">
        <v>5</v>
      </c>
      <c r="HS4" s="122"/>
      <c r="HT4" s="129">
        <f t="shared" si="128"/>
        <v>5.8</v>
      </c>
      <c r="HU4" s="130">
        <f t="shared" si="129"/>
        <v>5.8</v>
      </c>
      <c r="HV4" s="124" t="str">
        <f t="shared" si="254"/>
        <v>5.8</v>
      </c>
      <c r="HW4" s="125" t="str">
        <f t="shared" si="130"/>
        <v>C</v>
      </c>
      <c r="HX4" s="126">
        <f t="shared" si="131"/>
        <v>2</v>
      </c>
      <c r="HY4" s="127" t="str">
        <f t="shared" si="132"/>
        <v>2.0</v>
      </c>
      <c r="HZ4" s="144">
        <v>3</v>
      </c>
      <c r="IA4" s="145">
        <v>3</v>
      </c>
      <c r="IB4" s="185">
        <v>7.3</v>
      </c>
      <c r="IC4" s="121">
        <v>9</v>
      </c>
      <c r="ID4" s="122"/>
      <c r="IE4" s="129">
        <f t="shared" si="133"/>
        <v>8.3000000000000007</v>
      </c>
      <c r="IF4" s="130">
        <f t="shared" si="134"/>
        <v>8.3000000000000007</v>
      </c>
      <c r="IG4" s="124" t="str">
        <f t="shared" si="255"/>
        <v>8.3</v>
      </c>
      <c r="IH4" s="125" t="str">
        <f t="shared" si="135"/>
        <v>B+</v>
      </c>
      <c r="II4" s="126">
        <f t="shared" si="136"/>
        <v>3.5</v>
      </c>
      <c r="IJ4" s="127" t="str">
        <f t="shared" si="137"/>
        <v>3.5</v>
      </c>
      <c r="IK4" s="144">
        <v>1</v>
      </c>
      <c r="IL4" s="145">
        <v>1</v>
      </c>
      <c r="IM4" s="19">
        <v>6.8</v>
      </c>
      <c r="IN4" s="22">
        <v>9</v>
      </c>
      <c r="IO4" s="23"/>
      <c r="IP4" s="17">
        <f t="shared" si="138"/>
        <v>8.1</v>
      </c>
      <c r="IQ4" s="24">
        <f t="shared" si="139"/>
        <v>8.1</v>
      </c>
      <c r="IR4" s="24" t="str">
        <f t="shared" si="140"/>
        <v>8.1</v>
      </c>
      <c r="IS4" s="30" t="str">
        <f t="shared" si="141"/>
        <v>B+</v>
      </c>
      <c r="IT4" s="28">
        <f t="shared" si="142"/>
        <v>3.5</v>
      </c>
      <c r="IU4" s="35" t="str">
        <f t="shared" si="143"/>
        <v>3.5</v>
      </c>
      <c r="IV4" s="53">
        <v>2</v>
      </c>
      <c r="IW4" s="63">
        <v>2</v>
      </c>
      <c r="IX4" s="19">
        <v>7.4</v>
      </c>
      <c r="IY4" s="22">
        <v>8</v>
      </c>
      <c r="IZ4" s="23"/>
      <c r="JA4" s="25">
        <f t="shared" si="144"/>
        <v>7.8</v>
      </c>
      <c r="JB4" s="26">
        <f t="shared" si="145"/>
        <v>7.8</v>
      </c>
      <c r="JC4" s="24" t="str">
        <f t="shared" si="146"/>
        <v>7.8</v>
      </c>
      <c r="JD4" s="30" t="str">
        <f t="shared" si="147"/>
        <v>B</v>
      </c>
      <c r="JE4" s="28">
        <f t="shared" si="148"/>
        <v>3</v>
      </c>
      <c r="JF4" s="35" t="str">
        <f t="shared" si="149"/>
        <v>3.0</v>
      </c>
      <c r="JG4" s="53">
        <v>2</v>
      </c>
      <c r="JH4" s="63">
        <v>2</v>
      </c>
      <c r="JI4" s="19">
        <v>7.6</v>
      </c>
      <c r="JJ4" s="22">
        <v>5</v>
      </c>
      <c r="JK4" s="23"/>
      <c r="JL4" s="17">
        <f t="shared" si="150"/>
        <v>6</v>
      </c>
      <c r="JM4" s="24">
        <f t="shared" si="151"/>
        <v>6</v>
      </c>
      <c r="JN4" s="24" t="str">
        <f t="shared" si="152"/>
        <v>6.0</v>
      </c>
      <c r="JO4" s="30" t="str">
        <f t="shared" si="153"/>
        <v>C</v>
      </c>
      <c r="JP4" s="28">
        <f t="shared" si="154"/>
        <v>2</v>
      </c>
      <c r="JQ4" s="35" t="str">
        <f t="shared" si="155"/>
        <v>2.0</v>
      </c>
      <c r="JR4" s="53">
        <v>2</v>
      </c>
      <c r="JS4" s="63">
        <v>2</v>
      </c>
      <c r="JT4" s="19">
        <v>7.2</v>
      </c>
      <c r="JU4" s="22">
        <v>4</v>
      </c>
      <c r="JV4" s="23"/>
      <c r="JW4" s="17">
        <f t="shared" si="156"/>
        <v>5.3</v>
      </c>
      <c r="JX4" s="24">
        <f t="shared" si="157"/>
        <v>5.3</v>
      </c>
      <c r="JY4" s="24" t="str">
        <f t="shared" si="158"/>
        <v>5.3</v>
      </c>
      <c r="JZ4" s="30" t="str">
        <f t="shared" si="159"/>
        <v>D+</v>
      </c>
      <c r="KA4" s="28">
        <f t="shared" si="160"/>
        <v>1.5</v>
      </c>
      <c r="KB4" s="35" t="str">
        <f t="shared" si="161"/>
        <v>1.5</v>
      </c>
      <c r="KC4" s="53">
        <v>1</v>
      </c>
      <c r="KD4" s="63">
        <v>1</v>
      </c>
      <c r="KE4" s="19">
        <v>5.3</v>
      </c>
      <c r="KF4" s="22">
        <v>9</v>
      </c>
      <c r="KG4" s="23"/>
      <c r="KH4" s="17">
        <f t="shared" si="162"/>
        <v>7.5</v>
      </c>
      <c r="KI4" s="24">
        <f t="shared" si="163"/>
        <v>7.5</v>
      </c>
      <c r="KJ4" s="24" t="str">
        <f t="shared" si="164"/>
        <v>7.5</v>
      </c>
      <c r="KK4" s="30" t="str">
        <f t="shared" si="165"/>
        <v>B</v>
      </c>
      <c r="KL4" s="28">
        <f t="shared" si="166"/>
        <v>3</v>
      </c>
      <c r="KM4" s="35" t="str">
        <f t="shared" si="167"/>
        <v>3.0</v>
      </c>
      <c r="KN4" s="53">
        <v>2</v>
      </c>
      <c r="KO4" s="63">
        <v>2</v>
      </c>
      <c r="KP4" s="181">
        <f t="shared" si="168"/>
        <v>18</v>
      </c>
      <c r="KQ4" s="217">
        <f t="shared" si="169"/>
        <v>6.8777777777777773</v>
      </c>
      <c r="KR4" s="182">
        <f t="shared" si="170"/>
        <v>2.6111111111111112</v>
      </c>
      <c r="KS4" s="183" t="str">
        <f t="shared" si="171"/>
        <v>2.61</v>
      </c>
      <c r="KT4" s="135" t="str">
        <f t="shared" si="172"/>
        <v>Lên lớp</v>
      </c>
      <c r="KU4" s="136">
        <f t="shared" si="173"/>
        <v>18</v>
      </c>
      <c r="KV4" s="217">
        <f t="shared" si="174"/>
        <v>6.8777777777777773</v>
      </c>
      <c r="KW4" s="236">
        <f t="shared" si="175"/>
        <v>2.6111111111111112</v>
      </c>
      <c r="KX4" s="192">
        <f t="shared" si="176"/>
        <v>55</v>
      </c>
      <c r="KY4" s="193">
        <f t="shared" si="177"/>
        <v>55</v>
      </c>
      <c r="KZ4" s="183">
        <f t="shared" si="178"/>
        <v>6.874545454545455</v>
      </c>
      <c r="LA4" s="182">
        <f t="shared" si="179"/>
        <v>2.5636363636363635</v>
      </c>
      <c r="LB4" s="183" t="str">
        <f t="shared" si="180"/>
        <v>2.56</v>
      </c>
      <c r="LC4" s="135" t="str">
        <f t="shared" si="181"/>
        <v>Lên lớp</v>
      </c>
      <c r="LD4" s="135" t="s">
        <v>648</v>
      </c>
      <c r="LE4" s="43">
        <v>0.3</v>
      </c>
      <c r="LF4" s="22"/>
      <c r="LG4" s="23"/>
      <c r="LH4" s="25">
        <f t="shared" si="182"/>
        <v>0.1</v>
      </c>
      <c r="LI4" s="147">
        <f t="shared" si="183"/>
        <v>0.1</v>
      </c>
      <c r="LJ4" s="26" t="str">
        <f t="shared" si="184"/>
        <v>0.1</v>
      </c>
      <c r="LK4" s="148" t="str">
        <f t="shared" si="185"/>
        <v>F</v>
      </c>
      <c r="LL4" s="149">
        <f t="shared" si="186"/>
        <v>0</v>
      </c>
      <c r="LM4" s="40" t="str">
        <f t="shared" si="187"/>
        <v>0.0</v>
      </c>
      <c r="LN4" s="53">
        <v>1</v>
      </c>
      <c r="LO4" s="63"/>
      <c r="LP4" s="43">
        <v>0</v>
      </c>
      <c r="LQ4" s="22"/>
      <c r="LR4" s="23"/>
      <c r="LS4" s="25">
        <f t="shared" si="188"/>
        <v>0</v>
      </c>
      <c r="LT4" s="147">
        <f t="shared" si="189"/>
        <v>0</v>
      </c>
      <c r="LU4" s="26" t="str">
        <f t="shared" si="190"/>
        <v>0.0</v>
      </c>
      <c r="LV4" s="148" t="str">
        <f t="shared" si="191"/>
        <v>F</v>
      </c>
      <c r="LW4" s="149">
        <f t="shared" si="192"/>
        <v>0</v>
      </c>
      <c r="LX4" s="40" t="str">
        <f t="shared" si="193"/>
        <v>0.0</v>
      </c>
      <c r="LY4" s="53">
        <v>1</v>
      </c>
      <c r="LZ4" s="63"/>
      <c r="MA4" s="185">
        <v>7.3</v>
      </c>
      <c r="MB4" s="121">
        <v>1</v>
      </c>
      <c r="MC4" s="122">
        <v>6</v>
      </c>
      <c r="MD4" s="129">
        <f t="shared" si="194"/>
        <v>3.5</v>
      </c>
      <c r="ME4" s="130">
        <f t="shared" si="195"/>
        <v>6.5</v>
      </c>
      <c r="MF4" s="130" t="str">
        <f t="shared" si="196"/>
        <v>6.5</v>
      </c>
      <c r="MG4" s="125" t="str">
        <f t="shared" si="197"/>
        <v>C+</v>
      </c>
      <c r="MH4" s="126">
        <f t="shared" si="198"/>
        <v>2.5</v>
      </c>
      <c r="MI4" s="127" t="str">
        <f t="shared" si="199"/>
        <v>2.5</v>
      </c>
      <c r="MJ4" s="144">
        <v>1</v>
      </c>
      <c r="MK4" s="145">
        <v>1</v>
      </c>
      <c r="ML4" s="19">
        <v>8.5</v>
      </c>
      <c r="MM4" s="51">
        <v>8</v>
      </c>
      <c r="MN4" s="23"/>
      <c r="MO4" s="25">
        <f t="shared" si="200"/>
        <v>8.1999999999999993</v>
      </c>
      <c r="MP4" s="26">
        <f t="shared" si="201"/>
        <v>8.1999999999999993</v>
      </c>
      <c r="MQ4" s="26" t="str">
        <f t="shared" si="202"/>
        <v>8.2</v>
      </c>
      <c r="MR4" s="30" t="str">
        <f t="shared" si="203"/>
        <v>B+</v>
      </c>
      <c r="MS4" s="28">
        <f t="shared" si="204"/>
        <v>3.5</v>
      </c>
      <c r="MT4" s="35" t="str">
        <f t="shared" si="205"/>
        <v>3.5</v>
      </c>
      <c r="MU4" s="53">
        <v>1</v>
      </c>
      <c r="MV4" s="63">
        <v>1</v>
      </c>
      <c r="MW4" s="19">
        <v>8.5</v>
      </c>
      <c r="MX4" s="51">
        <v>7.5</v>
      </c>
      <c r="MY4" s="23"/>
      <c r="MZ4" s="25">
        <f t="shared" si="206"/>
        <v>7.9</v>
      </c>
      <c r="NA4" s="26">
        <f t="shared" si="207"/>
        <v>7.9</v>
      </c>
      <c r="NB4" s="26" t="str">
        <f t="shared" si="208"/>
        <v>7.9</v>
      </c>
      <c r="NC4" s="30" t="str">
        <f t="shared" si="209"/>
        <v>B</v>
      </c>
      <c r="ND4" s="28">
        <f t="shared" si="210"/>
        <v>3</v>
      </c>
      <c r="NE4" s="35" t="str">
        <f t="shared" si="211"/>
        <v>3.0</v>
      </c>
      <c r="NF4" s="53">
        <v>1</v>
      </c>
      <c r="NG4" s="63">
        <v>1</v>
      </c>
      <c r="NH4" s="19">
        <v>8</v>
      </c>
      <c r="NI4" s="51">
        <v>7.9</v>
      </c>
      <c r="NJ4" s="23"/>
      <c r="NK4" s="25">
        <f t="shared" si="212"/>
        <v>7.9</v>
      </c>
      <c r="NL4" s="26">
        <f t="shared" si="213"/>
        <v>7.9</v>
      </c>
      <c r="NM4" s="26" t="str">
        <f t="shared" si="214"/>
        <v>7.9</v>
      </c>
      <c r="NN4" s="30" t="str">
        <f t="shared" si="215"/>
        <v>B</v>
      </c>
      <c r="NO4" s="28">
        <f t="shared" si="216"/>
        <v>3</v>
      </c>
      <c r="NP4" s="35" t="str">
        <f t="shared" si="217"/>
        <v>3.0</v>
      </c>
      <c r="NQ4" s="53">
        <v>2</v>
      </c>
      <c r="NR4" s="63">
        <v>2</v>
      </c>
      <c r="NS4" s="19">
        <v>8</v>
      </c>
      <c r="NT4" s="51">
        <v>7.5</v>
      </c>
      <c r="NU4" s="23"/>
      <c r="NV4" s="25">
        <f t="shared" si="218"/>
        <v>7.7</v>
      </c>
      <c r="NW4" s="26">
        <f t="shared" si="219"/>
        <v>7.7</v>
      </c>
      <c r="NX4" s="26" t="str">
        <f t="shared" si="220"/>
        <v>7.7</v>
      </c>
      <c r="NY4" s="30" t="str">
        <f t="shared" si="221"/>
        <v>B</v>
      </c>
      <c r="NZ4" s="28">
        <f t="shared" si="222"/>
        <v>3</v>
      </c>
      <c r="OA4" s="35" t="str">
        <f t="shared" si="223"/>
        <v>3.0</v>
      </c>
      <c r="OB4" s="53">
        <v>1</v>
      </c>
      <c r="OC4" s="63">
        <v>1</v>
      </c>
      <c r="OD4" s="57">
        <v>7</v>
      </c>
      <c r="OE4" s="51">
        <v>8</v>
      </c>
      <c r="OF4" s="23"/>
      <c r="OG4" s="25">
        <f t="shared" si="224"/>
        <v>7.6</v>
      </c>
      <c r="OH4" s="26">
        <f t="shared" si="225"/>
        <v>7.6</v>
      </c>
      <c r="OI4" s="26" t="str">
        <f t="shared" si="226"/>
        <v>7.6</v>
      </c>
      <c r="OJ4" s="30" t="str">
        <f t="shared" si="227"/>
        <v>B</v>
      </c>
      <c r="OK4" s="28">
        <f t="shared" si="228"/>
        <v>3</v>
      </c>
      <c r="OL4" s="35" t="str">
        <f t="shared" si="229"/>
        <v>3.0</v>
      </c>
      <c r="OM4" s="53">
        <v>4</v>
      </c>
      <c r="ON4" s="70">
        <v>4</v>
      </c>
      <c r="OO4" s="264">
        <f t="shared" si="256"/>
        <v>12</v>
      </c>
      <c r="OP4" s="217">
        <f t="shared" si="257"/>
        <v>6.3833333333333329</v>
      </c>
      <c r="OQ4" s="182">
        <f t="shared" si="258"/>
        <v>2.5</v>
      </c>
      <c r="OR4" s="183" t="str">
        <f t="shared" si="259"/>
        <v>2.50</v>
      </c>
      <c r="OS4" s="135" t="str">
        <f t="shared" si="260"/>
        <v>Lên lớp</v>
      </c>
      <c r="OT4" s="136">
        <f t="shared" si="261"/>
        <v>10</v>
      </c>
      <c r="OU4" s="217">
        <f t="shared" si="262"/>
        <v>7.65</v>
      </c>
      <c r="OV4" s="236">
        <f t="shared" si="263"/>
        <v>3</v>
      </c>
      <c r="OW4" s="192">
        <f t="shared" si="264"/>
        <v>67</v>
      </c>
      <c r="OX4" s="193">
        <f t="shared" si="265"/>
        <v>65</v>
      </c>
      <c r="OY4" s="183">
        <f t="shared" si="266"/>
        <v>6.993846153846154</v>
      </c>
      <c r="OZ4" s="182">
        <f t="shared" si="267"/>
        <v>2.6307692307692307</v>
      </c>
      <c r="PA4" s="183" t="str">
        <f t="shared" si="268"/>
        <v>2.63</v>
      </c>
      <c r="PB4" s="135" t="str">
        <f t="shared" si="269"/>
        <v>Lên lớp</v>
      </c>
      <c r="PC4" s="135" t="s">
        <v>648</v>
      </c>
      <c r="PD4" s="304">
        <v>0</v>
      </c>
      <c r="PE4" s="22"/>
      <c r="PF4" s="23"/>
      <c r="PG4" s="25">
        <f t="shared" si="234"/>
        <v>0</v>
      </c>
      <c r="PH4" s="26">
        <f t="shared" si="235"/>
        <v>0</v>
      </c>
      <c r="PI4" s="26" t="str">
        <f t="shared" si="236"/>
        <v>0.0</v>
      </c>
      <c r="PJ4" s="30" t="str">
        <f t="shared" si="237"/>
        <v>F</v>
      </c>
      <c r="PK4" s="28">
        <f t="shared" si="238"/>
        <v>0</v>
      </c>
      <c r="PL4" s="35" t="str">
        <f t="shared" si="239"/>
        <v>0.0</v>
      </c>
      <c r="PM4" s="53">
        <v>6</v>
      </c>
      <c r="PN4" s="63"/>
      <c r="PO4" s="43">
        <v>1</v>
      </c>
      <c r="PP4" s="22"/>
      <c r="PQ4" s="23"/>
      <c r="PR4" s="25">
        <f t="shared" si="240"/>
        <v>0.4</v>
      </c>
      <c r="PS4" s="26">
        <f t="shared" si="241"/>
        <v>0.4</v>
      </c>
      <c r="PT4" s="26" t="str">
        <f t="shared" si="242"/>
        <v>0.4</v>
      </c>
      <c r="PU4" s="30" t="str">
        <f t="shared" si="243"/>
        <v>F</v>
      </c>
      <c r="PV4" s="28">
        <f t="shared" si="244"/>
        <v>0</v>
      </c>
      <c r="PW4" s="35" t="str">
        <f t="shared" si="245"/>
        <v>0.0</v>
      </c>
      <c r="PX4" s="53">
        <v>6</v>
      </c>
      <c r="PY4" s="63"/>
      <c r="PZ4" s="59"/>
      <c r="QA4" s="259"/>
      <c r="QB4" s="129">
        <f t="shared" si="270"/>
        <v>0</v>
      </c>
      <c r="QC4" s="24" t="str">
        <f t="shared" si="271"/>
        <v>0.0</v>
      </c>
      <c r="QD4" s="30" t="str">
        <f t="shared" si="246"/>
        <v>F</v>
      </c>
      <c r="QE4" s="28">
        <f t="shared" si="247"/>
        <v>0</v>
      </c>
      <c r="QF4" s="35" t="str">
        <f t="shared" si="248"/>
        <v>0.0</v>
      </c>
      <c r="QG4" s="260"/>
      <c r="QH4" s="261"/>
      <c r="QI4" s="262">
        <f t="shared" si="249"/>
        <v>12</v>
      </c>
      <c r="QJ4" s="217">
        <f t="shared" si="250"/>
        <v>0.20000000000000004</v>
      </c>
      <c r="QK4" s="182">
        <f t="shared" si="251"/>
        <v>0</v>
      </c>
      <c r="QL4" s="183" t="str">
        <f t="shared" si="252"/>
        <v>0.00</v>
      </c>
      <c r="QM4" s="135" t="str">
        <f t="shared" si="253"/>
        <v>Cảnh báo KQHT</v>
      </c>
    </row>
    <row r="5" spans="1:455" ht="18">
      <c r="A5" s="10">
        <v>4</v>
      </c>
      <c r="B5" s="10">
        <v>4</v>
      </c>
      <c r="C5" s="90" t="s">
        <v>96</v>
      </c>
      <c r="D5" s="91" t="s">
        <v>136</v>
      </c>
      <c r="E5" s="93" t="s">
        <v>110</v>
      </c>
      <c r="F5" s="307" t="s">
        <v>111</v>
      </c>
      <c r="G5" s="42"/>
      <c r="H5" s="95" t="s">
        <v>112</v>
      </c>
      <c r="I5" s="42" t="s">
        <v>18</v>
      </c>
      <c r="J5" s="98" t="s">
        <v>113</v>
      </c>
      <c r="K5" s="12">
        <v>5.5</v>
      </c>
      <c r="L5" s="24" t="str">
        <f t="shared" si="0"/>
        <v>5.5</v>
      </c>
      <c r="M5" s="30" t="str">
        <f t="shared" si="1"/>
        <v>C</v>
      </c>
      <c r="N5" s="37">
        <f t="shared" si="2"/>
        <v>2</v>
      </c>
      <c r="O5" s="35" t="str">
        <f t="shared" si="3"/>
        <v>2.0</v>
      </c>
      <c r="P5" s="11">
        <v>2</v>
      </c>
      <c r="Q5" s="14">
        <v>7.3</v>
      </c>
      <c r="R5" s="24" t="str">
        <f t="shared" si="4"/>
        <v>7.3</v>
      </c>
      <c r="S5" s="30" t="str">
        <f t="shared" si="5"/>
        <v>B</v>
      </c>
      <c r="T5" s="37">
        <f t="shared" si="6"/>
        <v>3</v>
      </c>
      <c r="U5" s="35" t="str">
        <f t="shared" si="7"/>
        <v>3.0</v>
      </c>
      <c r="V5" s="11">
        <v>3</v>
      </c>
      <c r="W5" s="19">
        <v>5.7</v>
      </c>
      <c r="X5" s="22">
        <v>6</v>
      </c>
      <c r="Y5" s="23"/>
      <c r="Z5" s="17">
        <f t="shared" si="8"/>
        <v>5.9</v>
      </c>
      <c r="AA5" s="24">
        <f t="shared" si="9"/>
        <v>5.9</v>
      </c>
      <c r="AB5" s="24" t="str">
        <f t="shared" si="10"/>
        <v>5.9</v>
      </c>
      <c r="AC5" s="30" t="str">
        <f t="shared" si="11"/>
        <v>C</v>
      </c>
      <c r="AD5" s="28">
        <f t="shared" si="12"/>
        <v>2</v>
      </c>
      <c r="AE5" s="35" t="str">
        <f t="shared" si="13"/>
        <v>2.0</v>
      </c>
      <c r="AF5" s="53">
        <v>4</v>
      </c>
      <c r="AG5" s="63">
        <v>4</v>
      </c>
      <c r="AH5" s="19">
        <v>7.3</v>
      </c>
      <c r="AI5" s="22">
        <v>8</v>
      </c>
      <c r="AJ5" s="23"/>
      <c r="AK5" s="25">
        <f t="shared" si="14"/>
        <v>7.7</v>
      </c>
      <c r="AL5" s="26">
        <f t="shared" si="15"/>
        <v>7.7</v>
      </c>
      <c r="AM5" s="24" t="str">
        <f t="shared" si="16"/>
        <v>7.7</v>
      </c>
      <c r="AN5" s="30" t="str">
        <f t="shared" si="17"/>
        <v>B</v>
      </c>
      <c r="AO5" s="28">
        <f t="shared" si="18"/>
        <v>3</v>
      </c>
      <c r="AP5" s="35" t="str">
        <f t="shared" si="19"/>
        <v>3.0</v>
      </c>
      <c r="AQ5" s="66">
        <v>2</v>
      </c>
      <c r="AR5" s="68">
        <v>2</v>
      </c>
      <c r="AS5" s="19">
        <v>5.9</v>
      </c>
      <c r="AT5" s="22">
        <v>5</v>
      </c>
      <c r="AU5" s="23"/>
      <c r="AV5" s="25">
        <f t="shared" si="20"/>
        <v>5.4</v>
      </c>
      <c r="AW5" s="26">
        <f t="shared" si="21"/>
        <v>5.4</v>
      </c>
      <c r="AX5" s="24" t="str">
        <f t="shared" si="22"/>
        <v>5.4</v>
      </c>
      <c r="AY5" s="30" t="str">
        <f t="shared" si="23"/>
        <v>D+</v>
      </c>
      <c r="AZ5" s="28">
        <f t="shared" si="24"/>
        <v>1.5</v>
      </c>
      <c r="BA5" s="35" t="str">
        <f t="shared" si="25"/>
        <v>1.5</v>
      </c>
      <c r="BB5" s="53">
        <v>3</v>
      </c>
      <c r="BC5" s="63">
        <v>3</v>
      </c>
      <c r="BD5" s="185">
        <v>7.2</v>
      </c>
      <c r="BE5" s="245"/>
      <c r="BF5" s="122"/>
      <c r="BG5" s="123">
        <f t="shared" si="26"/>
        <v>2.9</v>
      </c>
      <c r="BH5" s="124">
        <f t="shared" si="27"/>
        <v>2.9</v>
      </c>
      <c r="BI5" s="124" t="str">
        <f t="shared" si="28"/>
        <v>2.9</v>
      </c>
      <c r="BJ5" s="125" t="str">
        <f t="shared" si="29"/>
        <v>F</v>
      </c>
      <c r="BK5" s="126">
        <f t="shared" si="30"/>
        <v>0</v>
      </c>
      <c r="BL5" s="127" t="str">
        <f t="shared" si="31"/>
        <v>0.0</v>
      </c>
      <c r="BM5" s="144">
        <v>3</v>
      </c>
      <c r="BN5" s="145"/>
      <c r="BO5" s="19">
        <v>5.7</v>
      </c>
      <c r="BP5" s="22">
        <v>6</v>
      </c>
      <c r="BQ5" s="23"/>
      <c r="BR5" s="17">
        <f t="shared" si="32"/>
        <v>5.9</v>
      </c>
      <c r="BS5" s="24">
        <f t="shared" si="33"/>
        <v>5.9</v>
      </c>
      <c r="BT5" s="24" t="str">
        <f t="shared" si="34"/>
        <v>5.9</v>
      </c>
      <c r="BU5" s="30" t="str">
        <f t="shared" si="35"/>
        <v>C</v>
      </c>
      <c r="BV5" s="56">
        <f t="shared" si="36"/>
        <v>2</v>
      </c>
      <c r="BW5" s="35" t="str">
        <f t="shared" si="37"/>
        <v>2.0</v>
      </c>
      <c r="BX5" s="53">
        <v>2</v>
      </c>
      <c r="BY5" s="70">
        <v>2</v>
      </c>
      <c r="BZ5" s="19">
        <v>5.3</v>
      </c>
      <c r="CA5" s="22">
        <v>5</v>
      </c>
      <c r="CB5" s="23"/>
      <c r="CC5" s="25">
        <f t="shared" si="38"/>
        <v>5.0999999999999996</v>
      </c>
      <c r="CD5" s="26">
        <f t="shared" si="39"/>
        <v>5.0999999999999996</v>
      </c>
      <c r="CE5" s="24" t="str">
        <f t="shared" si="40"/>
        <v>5.1</v>
      </c>
      <c r="CF5" s="30" t="str">
        <f t="shared" si="41"/>
        <v>D+</v>
      </c>
      <c r="CG5" s="28">
        <f t="shared" si="42"/>
        <v>1.5</v>
      </c>
      <c r="CH5" s="35" t="str">
        <f t="shared" si="43"/>
        <v>1.5</v>
      </c>
      <c r="CI5" s="53">
        <v>3</v>
      </c>
      <c r="CJ5" s="63">
        <v>3</v>
      </c>
      <c r="CK5" s="115">
        <f t="shared" si="44"/>
        <v>17</v>
      </c>
      <c r="CL5" s="238">
        <f t="shared" si="45"/>
        <v>5.3529411764705879</v>
      </c>
      <c r="CM5" s="116">
        <f t="shared" si="46"/>
        <v>1.588235294117647</v>
      </c>
      <c r="CN5" s="117" t="str">
        <f t="shared" si="47"/>
        <v>1.59</v>
      </c>
      <c r="CO5" s="135" t="str">
        <f t="shared" si="48"/>
        <v>Lên lớp</v>
      </c>
      <c r="CP5" s="240">
        <f t="shared" si="49"/>
        <v>14</v>
      </c>
      <c r="CQ5" s="241">
        <f t="shared" si="50"/>
        <v>5.8785714285714281</v>
      </c>
      <c r="CR5" s="242">
        <f t="shared" si="51"/>
        <v>1.9285714285714286</v>
      </c>
      <c r="CS5" s="140" t="str">
        <f t="shared" si="52"/>
        <v>1.93</v>
      </c>
      <c r="CT5" s="135" t="str">
        <f t="shared" si="53"/>
        <v>Lên lớp</v>
      </c>
      <c r="CU5" s="205" t="s">
        <v>648</v>
      </c>
      <c r="CV5" s="19">
        <v>6.6</v>
      </c>
      <c r="CW5" s="22">
        <v>6</v>
      </c>
      <c r="CX5" s="23"/>
      <c r="CY5" s="25">
        <f t="shared" si="54"/>
        <v>6.2</v>
      </c>
      <c r="CZ5" s="26">
        <f t="shared" si="55"/>
        <v>6.2</v>
      </c>
      <c r="DA5" s="26" t="str">
        <f t="shared" si="56"/>
        <v>6.2</v>
      </c>
      <c r="DB5" s="30" t="str">
        <f t="shared" si="57"/>
        <v>C</v>
      </c>
      <c r="DC5" s="56">
        <f t="shared" si="58"/>
        <v>2</v>
      </c>
      <c r="DD5" s="35" t="str">
        <f t="shared" si="59"/>
        <v>2.0</v>
      </c>
      <c r="DE5" s="53">
        <v>3</v>
      </c>
      <c r="DF5" s="63">
        <v>3</v>
      </c>
      <c r="DG5" s="19">
        <v>6.3</v>
      </c>
      <c r="DH5" s="22">
        <v>4</v>
      </c>
      <c r="DI5" s="23"/>
      <c r="DJ5" s="25">
        <f t="shared" si="60"/>
        <v>4.9000000000000004</v>
      </c>
      <c r="DK5" s="26">
        <f t="shared" si="61"/>
        <v>4.9000000000000004</v>
      </c>
      <c r="DL5" s="24" t="str">
        <f t="shared" si="62"/>
        <v>4.9</v>
      </c>
      <c r="DM5" s="30" t="str">
        <f t="shared" si="63"/>
        <v>D</v>
      </c>
      <c r="DN5" s="56">
        <f t="shared" si="64"/>
        <v>1</v>
      </c>
      <c r="DO5" s="35" t="str">
        <f t="shared" si="65"/>
        <v>1.0</v>
      </c>
      <c r="DP5" s="53">
        <v>3</v>
      </c>
      <c r="DQ5" s="63">
        <v>3</v>
      </c>
      <c r="DR5" s="19">
        <v>6.7</v>
      </c>
      <c r="DS5" s="22">
        <v>7</v>
      </c>
      <c r="DT5" s="23"/>
      <c r="DU5" s="17">
        <f t="shared" si="66"/>
        <v>6.9</v>
      </c>
      <c r="DV5" s="24">
        <f t="shared" si="67"/>
        <v>6.9</v>
      </c>
      <c r="DW5" s="24" t="str">
        <f t="shared" si="68"/>
        <v>6.9</v>
      </c>
      <c r="DX5" s="30" t="str">
        <f t="shared" si="69"/>
        <v>C+</v>
      </c>
      <c r="DY5" s="28">
        <f t="shared" si="70"/>
        <v>2.5</v>
      </c>
      <c r="DZ5" s="35" t="str">
        <f t="shared" si="71"/>
        <v>2.5</v>
      </c>
      <c r="EA5" s="53">
        <v>3</v>
      </c>
      <c r="EB5" s="63">
        <v>3</v>
      </c>
      <c r="EC5" s="19"/>
      <c r="ED5" s="22"/>
      <c r="EE5" s="23"/>
      <c r="EF5" s="17">
        <f t="shared" si="72"/>
        <v>0</v>
      </c>
      <c r="EG5" s="24">
        <f t="shared" si="73"/>
        <v>0</v>
      </c>
      <c r="EH5" s="24" t="str">
        <f t="shared" ref="EH5:EH25" si="272">TEXT(EG5,"0.0")</f>
        <v>0.0</v>
      </c>
      <c r="EI5" s="30" t="str">
        <f t="shared" si="75"/>
        <v>F</v>
      </c>
      <c r="EJ5" s="28">
        <f t="shared" si="76"/>
        <v>0</v>
      </c>
      <c r="EK5" s="35" t="str">
        <f t="shared" si="77"/>
        <v>0.0</v>
      </c>
      <c r="EL5" s="53">
        <v>2</v>
      </c>
      <c r="EM5" s="63"/>
      <c r="EN5" s="19">
        <v>7.3</v>
      </c>
      <c r="EO5" s="22">
        <v>6</v>
      </c>
      <c r="EP5" s="23"/>
      <c r="EQ5" s="17">
        <f t="shared" si="78"/>
        <v>6.5</v>
      </c>
      <c r="ER5" s="24">
        <f t="shared" si="79"/>
        <v>6.5</v>
      </c>
      <c r="ES5" s="24" t="str">
        <f t="shared" si="80"/>
        <v>6.5</v>
      </c>
      <c r="ET5" s="30" t="str">
        <f t="shared" si="81"/>
        <v>C+</v>
      </c>
      <c r="EU5" s="28">
        <f t="shared" si="82"/>
        <v>2.5</v>
      </c>
      <c r="EV5" s="35" t="str">
        <f t="shared" si="83"/>
        <v>2.5</v>
      </c>
      <c r="EW5" s="53">
        <v>2</v>
      </c>
      <c r="EX5" s="63">
        <v>2</v>
      </c>
      <c r="EY5" s="19">
        <v>5.7</v>
      </c>
      <c r="EZ5" s="22">
        <v>4</v>
      </c>
      <c r="FA5" s="23"/>
      <c r="FB5" s="25">
        <f t="shared" si="84"/>
        <v>4.7</v>
      </c>
      <c r="FC5" s="26">
        <f t="shared" si="85"/>
        <v>4.7</v>
      </c>
      <c r="FD5" s="24" t="str">
        <f t="shared" si="86"/>
        <v>4.7</v>
      </c>
      <c r="FE5" s="30" t="str">
        <f t="shared" si="87"/>
        <v>D</v>
      </c>
      <c r="FF5" s="28">
        <f t="shared" si="88"/>
        <v>1</v>
      </c>
      <c r="FG5" s="35" t="str">
        <f t="shared" si="89"/>
        <v>1.0</v>
      </c>
      <c r="FH5" s="53">
        <v>3</v>
      </c>
      <c r="FI5" s="63">
        <v>3</v>
      </c>
      <c r="FJ5" s="19">
        <v>7</v>
      </c>
      <c r="FK5" s="22">
        <v>6</v>
      </c>
      <c r="FL5" s="23"/>
      <c r="FM5" s="25">
        <f t="shared" si="90"/>
        <v>6.4</v>
      </c>
      <c r="FN5" s="26">
        <f t="shared" si="91"/>
        <v>6.4</v>
      </c>
      <c r="FO5" s="26" t="str">
        <f t="shared" si="92"/>
        <v>6.4</v>
      </c>
      <c r="FP5" s="30" t="str">
        <f t="shared" si="93"/>
        <v>C</v>
      </c>
      <c r="FQ5" s="28">
        <f t="shared" si="94"/>
        <v>2</v>
      </c>
      <c r="FR5" s="35" t="str">
        <f t="shared" si="95"/>
        <v>2.0</v>
      </c>
      <c r="FS5" s="53">
        <v>2</v>
      </c>
      <c r="FT5" s="63">
        <v>2</v>
      </c>
      <c r="FU5" s="19">
        <v>8</v>
      </c>
      <c r="FV5" s="22">
        <v>2</v>
      </c>
      <c r="FW5" s="23"/>
      <c r="FX5" s="25">
        <f t="shared" si="96"/>
        <v>4.4000000000000004</v>
      </c>
      <c r="FY5" s="26">
        <f t="shared" si="97"/>
        <v>4.4000000000000004</v>
      </c>
      <c r="FZ5" s="24" t="str">
        <f t="shared" si="98"/>
        <v>4.4</v>
      </c>
      <c r="GA5" s="30" t="str">
        <f t="shared" si="99"/>
        <v>D</v>
      </c>
      <c r="GB5" s="28">
        <f t="shared" si="100"/>
        <v>1</v>
      </c>
      <c r="GC5" s="35" t="str">
        <f t="shared" si="101"/>
        <v>1.0</v>
      </c>
      <c r="GD5" s="53">
        <v>2</v>
      </c>
      <c r="GE5" s="63">
        <v>2</v>
      </c>
      <c r="GF5" s="181">
        <f t="shared" si="102"/>
        <v>20</v>
      </c>
      <c r="GG5" s="217">
        <f t="shared" si="103"/>
        <v>5.1349999999999998</v>
      </c>
      <c r="GH5" s="182">
        <f t="shared" si="104"/>
        <v>1.5249999999999999</v>
      </c>
      <c r="GI5" s="183" t="str">
        <f t="shared" si="105"/>
        <v>1.53</v>
      </c>
      <c r="GJ5" s="135" t="str">
        <f t="shared" si="106"/>
        <v>Lên lớp</v>
      </c>
      <c r="GK5" s="136">
        <f t="shared" si="107"/>
        <v>18</v>
      </c>
      <c r="GL5" s="239">
        <f t="shared" si="108"/>
        <v>5.7055555555555548</v>
      </c>
      <c r="GM5" s="137">
        <f t="shared" si="109"/>
        <v>1.6944444444444444</v>
      </c>
      <c r="GN5" s="192">
        <f t="shared" si="110"/>
        <v>37</v>
      </c>
      <c r="GO5" s="193">
        <f t="shared" si="111"/>
        <v>32</v>
      </c>
      <c r="GP5" s="183">
        <f t="shared" si="112"/>
        <v>5.78125</v>
      </c>
      <c r="GQ5" s="182">
        <f t="shared" si="113"/>
        <v>1.796875</v>
      </c>
      <c r="GR5" s="183" t="str">
        <f t="shared" si="114"/>
        <v>1.80</v>
      </c>
      <c r="GS5" s="135" t="str">
        <f t="shared" si="115"/>
        <v>Lên lớp</v>
      </c>
      <c r="GT5" s="135" t="s">
        <v>648</v>
      </c>
      <c r="GU5" s="19">
        <v>6.5</v>
      </c>
      <c r="GV5" s="22">
        <v>4</v>
      </c>
      <c r="GW5" s="23"/>
      <c r="GX5" s="17">
        <f t="shared" si="116"/>
        <v>5</v>
      </c>
      <c r="GY5" s="24">
        <f t="shared" si="117"/>
        <v>5</v>
      </c>
      <c r="GZ5" s="24" t="str">
        <f t="shared" si="118"/>
        <v>5.0</v>
      </c>
      <c r="HA5" s="30" t="str">
        <f t="shared" si="119"/>
        <v>D+</v>
      </c>
      <c r="HB5" s="28">
        <f t="shared" si="120"/>
        <v>1.5</v>
      </c>
      <c r="HC5" s="35" t="str">
        <f t="shared" si="121"/>
        <v>1.5</v>
      </c>
      <c r="HD5" s="53">
        <v>3</v>
      </c>
      <c r="HE5" s="63">
        <v>3</v>
      </c>
      <c r="HF5" s="185">
        <v>5.7</v>
      </c>
      <c r="HG5" s="121">
        <v>6</v>
      </c>
      <c r="HH5" s="122"/>
      <c r="HI5" s="129">
        <f t="shared" si="122"/>
        <v>5.9</v>
      </c>
      <c r="HJ5" s="130">
        <f t="shared" si="123"/>
        <v>5.9</v>
      </c>
      <c r="HK5" s="124" t="str">
        <f t="shared" si="124"/>
        <v>5.9</v>
      </c>
      <c r="HL5" s="125" t="str">
        <f t="shared" si="125"/>
        <v>C</v>
      </c>
      <c r="HM5" s="126">
        <f t="shared" si="126"/>
        <v>2</v>
      </c>
      <c r="HN5" s="127" t="str">
        <f t="shared" si="127"/>
        <v>2.0</v>
      </c>
      <c r="HO5" s="144">
        <v>2</v>
      </c>
      <c r="HP5" s="145">
        <v>2</v>
      </c>
      <c r="HQ5" s="19">
        <v>5.6</v>
      </c>
      <c r="HR5" s="44"/>
      <c r="HS5" s="23"/>
      <c r="HT5" s="25">
        <f t="shared" si="128"/>
        <v>2.2000000000000002</v>
      </c>
      <c r="HU5" s="147">
        <f t="shared" si="129"/>
        <v>2.2000000000000002</v>
      </c>
      <c r="HV5" s="24" t="str">
        <f t="shared" si="254"/>
        <v>2.2</v>
      </c>
      <c r="HW5" s="218" t="str">
        <f t="shared" si="130"/>
        <v>F</v>
      </c>
      <c r="HX5" s="149">
        <f t="shared" si="131"/>
        <v>0</v>
      </c>
      <c r="HY5" s="40" t="str">
        <f t="shared" si="132"/>
        <v>0.0</v>
      </c>
      <c r="HZ5" s="53">
        <v>3</v>
      </c>
      <c r="IA5" s="63"/>
      <c r="IB5" s="19">
        <v>6.7</v>
      </c>
      <c r="IC5" s="44"/>
      <c r="ID5" s="23">
        <v>6</v>
      </c>
      <c r="IE5" s="25">
        <f t="shared" si="133"/>
        <v>2.7</v>
      </c>
      <c r="IF5" s="147">
        <f t="shared" si="134"/>
        <v>6.3</v>
      </c>
      <c r="IG5" s="24" t="str">
        <f t="shared" si="255"/>
        <v>6.3</v>
      </c>
      <c r="IH5" s="218" t="str">
        <f t="shared" si="135"/>
        <v>C</v>
      </c>
      <c r="II5" s="149">
        <f t="shared" si="136"/>
        <v>2</v>
      </c>
      <c r="IJ5" s="40" t="str">
        <f t="shared" si="137"/>
        <v>2.0</v>
      </c>
      <c r="IK5" s="53">
        <v>1</v>
      </c>
      <c r="IL5" s="63">
        <v>1</v>
      </c>
      <c r="IM5" s="19">
        <v>6.8</v>
      </c>
      <c r="IN5" s="44"/>
      <c r="IO5" s="23"/>
      <c r="IP5" s="25">
        <f t="shared" si="138"/>
        <v>2.7</v>
      </c>
      <c r="IQ5" s="26">
        <f t="shared" si="139"/>
        <v>2.7</v>
      </c>
      <c r="IR5" s="24" t="str">
        <f t="shared" si="140"/>
        <v>2.7</v>
      </c>
      <c r="IS5" s="30" t="str">
        <f t="shared" si="141"/>
        <v>F</v>
      </c>
      <c r="IT5" s="28">
        <f t="shared" si="142"/>
        <v>0</v>
      </c>
      <c r="IU5" s="35" t="str">
        <f t="shared" si="143"/>
        <v>0.0</v>
      </c>
      <c r="IV5" s="53">
        <v>2</v>
      </c>
      <c r="IW5" s="63"/>
      <c r="IX5" s="19">
        <v>6.2</v>
      </c>
      <c r="IY5" s="44"/>
      <c r="IZ5" s="23"/>
      <c r="JA5" s="25">
        <f t="shared" si="144"/>
        <v>2.5</v>
      </c>
      <c r="JB5" s="26">
        <f t="shared" si="145"/>
        <v>2.5</v>
      </c>
      <c r="JC5" s="24" t="str">
        <f t="shared" si="146"/>
        <v>2.5</v>
      </c>
      <c r="JD5" s="30" t="str">
        <f t="shared" si="147"/>
        <v>F</v>
      </c>
      <c r="JE5" s="28">
        <f t="shared" si="148"/>
        <v>0</v>
      </c>
      <c r="JF5" s="35" t="str">
        <f t="shared" si="149"/>
        <v>0.0</v>
      </c>
      <c r="JG5" s="53">
        <v>2</v>
      </c>
      <c r="JH5" s="63"/>
      <c r="JI5" s="19">
        <v>5</v>
      </c>
      <c r="JJ5" s="44"/>
      <c r="JK5" s="23">
        <v>6</v>
      </c>
      <c r="JL5" s="25">
        <f t="shared" si="150"/>
        <v>2</v>
      </c>
      <c r="JM5" s="26">
        <f t="shared" si="151"/>
        <v>5.6</v>
      </c>
      <c r="JN5" s="24" t="str">
        <f t="shared" si="152"/>
        <v>5.6</v>
      </c>
      <c r="JO5" s="30" t="str">
        <f t="shared" si="153"/>
        <v>C</v>
      </c>
      <c r="JP5" s="28">
        <f t="shared" si="154"/>
        <v>2</v>
      </c>
      <c r="JQ5" s="35" t="str">
        <f t="shared" si="155"/>
        <v>2.0</v>
      </c>
      <c r="JR5" s="53">
        <v>2</v>
      </c>
      <c r="JS5" s="63">
        <v>2</v>
      </c>
      <c r="JT5" s="185">
        <v>6.2</v>
      </c>
      <c r="JU5" s="44"/>
      <c r="JV5" s="318">
        <v>6</v>
      </c>
      <c r="JW5" s="25">
        <f t="shared" si="156"/>
        <v>2.5</v>
      </c>
      <c r="JX5" s="26">
        <f t="shared" si="157"/>
        <v>6.1</v>
      </c>
      <c r="JY5" s="24" t="str">
        <f t="shared" si="158"/>
        <v>6.1</v>
      </c>
      <c r="JZ5" s="30" t="str">
        <f t="shared" si="159"/>
        <v>C</v>
      </c>
      <c r="KA5" s="28">
        <f t="shared" si="160"/>
        <v>2</v>
      </c>
      <c r="KB5" s="35" t="str">
        <f t="shared" si="161"/>
        <v>2.0</v>
      </c>
      <c r="KC5" s="53">
        <v>1</v>
      </c>
      <c r="KD5" s="63">
        <v>1</v>
      </c>
      <c r="KE5" s="19">
        <v>6.3</v>
      </c>
      <c r="KF5" s="44"/>
      <c r="KG5" s="23">
        <v>8</v>
      </c>
      <c r="KH5" s="25">
        <f t="shared" si="162"/>
        <v>2.5</v>
      </c>
      <c r="KI5" s="26">
        <f t="shared" si="163"/>
        <v>7.3</v>
      </c>
      <c r="KJ5" s="24" t="str">
        <f t="shared" si="164"/>
        <v>7.3</v>
      </c>
      <c r="KK5" s="30" t="str">
        <f t="shared" si="165"/>
        <v>B</v>
      </c>
      <c r="KL5" s="28">
        <f t="shared" si="166"/>
        <v>3</v>
      </c>
      <c r="KM5" s="35" t="str">
        <f t="shared" si="167"/>
        <v>3.0</v>
      </c>
      <c r="KN5" s="53">
        <v>2</v>
      </c>
      <c r="KO5" s="63">
        <v>2</v>
      </c>
      <c r="KP5" s="181">
        <f t="shared" si="168"/>
        <v>18</v>
      </c>
      <c r="KQ5" s="217">
        <f t="shared" si="169"/>
        <v>4.5555555555555545</v>
      </c>
      <c r="KR5" s="182">
        <f t="shared" si="170"/>
        <v>1.25</v>
      </c>
      <c r="KS5" s="183" t="str">
        <f t="shared" si="171"/>
        <v>1.25</v>
      </c>
      <c r="KT5" s="135" t="str">
        <f t="shared" si="172"/>
        <v>Lên lớp</v>
      </c>
      <c r="KU5" s="136">
        <f t="shared" si="173"/>
        <v>11</v>
      </c>
      <c r="KV5" s="217">
        <f t="shared" si="174"/>
        <v>5.9090909090909092</v>
      </c>
      <c r="KW5" s="236">
        <f t="shared" si="175"/>
        <v>2.0454545454545454</v>
      </c>
      <c r="KX5" s="192">
        <f t="shared" si="176"/>
        <v>55</v>
      </c>
      <c r="KY5" s="193">
        <f t="shared" si="177"/>
        <v>43</v>
      </c>
      <c r="KZ5" s="183">
        <f t="shared" si="178"/>
        <v>5.8139534883720927</v>
      </c>
      <c r="LA5" s="182">
        <f t="shared" si="179"/>
        <v>1.8604651162790697</v>
      </c>
      <c r="LB5" s="183" t="str">
        <f t="shared" si="180"/>
        <v>1.86</v>
      </c>
      <c r="LC5" s="135" t="str">
        <f t="shared" si="181"/>
        <v>Lên lớp</v>
      </c>
      <c r="LD5" s="215" t="s">
        <v>644</v>
      </c>
      <c r="LE5" s="185">
        <v>7.3</v>
      </c>
      <c r="LF5" s="121">
        <v>6</v>
      </c>
      <c r="LG5" s="122"/>
      <c r="LH5" s="129">
        <f t="shared" si="182"/>
        <v>6.5</v>
      </c>
      <c r="LI5" s="130">
        <f t="shared" si="183"/>
        <v>6.5</v>
      </c>
      <c r="LJ5" s="130" t="str">
        <f t="shared" si="184"/>
        <v>6.5</v>
      </c>
      <c r="LK5" s="125" t="str">
        <f t="shared" si="185"/>
        <v>C+</v>
      </c>
      <c r="LL5" s="126">
        <f t="shared" si="186"/>
        <v>2.5</v>
      </c>
      <c r="LM5" s="127" t="str">
        <f t="shared" si="187"/>
        <v>2.5</v>
      </c>
      <c r="LN5" s="144">
        <v>1</v>
      </c>
      <c r="LO5" s="145">
        <v>1</v>
      </c>
      <c r="LP5" s="185">
        <v>7</v>
      </c>
      <c r="LQ5" s="121">
        <v>7</v>
      </c>
      <c r="LR5" s="122"/>
      <c r="LS5" s="129">
        <f t="shared" si="188"/>
        <v>7</v>
      </c>
      <c r="LT5" s="130">
        <f t="shared" si="189"/>
        <v>7</v>
      </c>
      <c r="LU5" s="130" t="str">
        <f t="shared" si="190"/>
        <v>7.0</v>
      </c>
      <c r="LV5" s="125" t="str">
        <f t="shared" si="191"/>
        <v>B</v>
      </c>
      <c r="LW5" s="126">
        <f t="shared" si="192"/>
        <v>3</v>
      </c>
      <c r="LX5" s="127" t="str">
        <f t="shared" si="193"/>
        <v>3.0</v>
      </c>
      <c r="LY5" s="144">
        <v>1</v>
      </c>
      <c r="LZ5" s="145">
        <v>1</v>
      </c>
      <c r="MA5" s="19">
        <v>5.4</v>
      </c>
      <c r="MB5" s="44"/>
      <c r="MC5" s="23">
        <v>1</v>
      </c>
      <c r="MD5" s="25">
        <f t="shared" si="194"/>
        <v>2.2000000000000002</v>
      </c>
      <c r="ME5" s="26">
        <f t="shared" si="195"/>
        <v>2.8</v>
      </c>
      <c r="MF5" s="26" t="str">
        <f t="shared" si="196"/>
        <v>2.8</v>
      </c>
      <c r="MG5" s="30" t="str">
        <f t="shared" si="197"/>
        <v>F</v>
      </c>
      <c r="MH5" s="28">
        <f t="shared" si="198"/>
        <v>0</v>
      </c>
      <c r="MI5" s="35" t="str">
        <f t="shared" si="199"/>
        <v>0.0</v>
      </c>
      <c r="MJ5" s="53">
        <v>1</v>
      </c>
      <c r="MK5" s="63"/>
      <c r="ML5" s="19">
        <v>7</v>
      </c>
      <c r="MM5" s="51">
        <v>8</v>
      </c>
      <c r="MN5" s="23"/>
      <c r="MO5" s="25">
        <f t="shared" si="200"/>
        <v>7.6</v>
      </c>
      <c r="MP5" s="26">
        <f t="shared" si="201"/>
        <v>7.6</v>
      </c>
      <c r="MQ5" s="26" t="str">
        <f t="shared" si="202"/>
        <v>7.6</v>
      </c>
      <c r="MR5" s="30" t="str">
        <f t="shared" si="203"/>
        <v>B</v>
      </c>
      <c r="MS5" s="28">
        <f t="shared" si="204"/>
        <v>3</v>
      </c>
      <c r="MT5" s="35" t="str">
        <f t="shared" si="205"/>
        <v>3.0</v>
      </c>
      <c r="MU5" s="53">
        <v>1</v>
      </c>
      <c r="MV5" s="63">
        <v>1</v>
      </c>
      <c r="MW5" s="19">
        <v>7</v>
      </c>
      <c r="MX5" s="51">
        <v>7.5</v>
      </c>
      <c r="MY5" s="23"/>
      <c r="MZ5" s="25">
        <f t="shared" si="206"/>
        <v>7.3</v>
      </c>
      <c r="NA5" s="26">
        <f t="shared" si="207"/>
        <v>7.3</v>
      </c>
      <c r="NB5" s="26" t="str">
        <f t="shared" si="208"/>
        <v>7.3</v>
      </c>
      <c r="NC5" s="30" t="str">
        <f t="shared" si="209"/>
        <v>B</v>
      </c>
      <c r="ND5" s="28">
        <f t="shared" si="210"/>
        <v>3</v>
      </c>
      <c r="NE5" s="35" t="str">
        <f t="shared" si="211"/>
        <v>3.0</v>
      </c>
      <c r="NF5" s="53">
        <v>1</v>
      </c>
      <c r="NG5" s="63">
        <v>1</v>
      </c>
      <c r="NH5" s="19">
        <v>7</v>
      </c>
      <c r="NI5" s="51">
        <v>6.4</v>
      </c>
      <c r="NJ5" s="23"/>
      <c r="NK5" s="25">
        <f t="shared" si="212"/>
        <v>6.6</v>
      </c>
      <c r="NL5" s="26">
        <f t="shared" si="213"/>
        <v>6.6</v>
      </c>
      <c r="NM5" s="26" t="str">
        <f t="shared" si="214"/>
        <v>6.6</v>
      </c>
      <c r="NN5" s="30" t="str">
        <f t="shared" si="215"/>
        <v>C+</v>
      </c>
      <c r="NO5" s="28">
        <f t="shared" si="216"/>
        <v>2.5</v>
      </c>
      <c r="NP5" s="35" t="str">
        <f t="shared" si="217"/>
        <v>2.5</v>
      </c>
      <c r="NQ5" s="53">
        <v>2</v>
      </c>
      <c r="NR5" s="63">
        <v>2</v>
      </c>
      <c r="NS5" s="19">
        <v>7</v>
      </c>
      <c r="NT5" s="51">
        <v>7</v>
      </c>
      <c r="NU5" s="23"/>
      <c r="NV5" s="25">
        <f t="shared" si="218"/>
        <v>7</v>
      </c>
      <c r="NW5" s="26">
        <f t="shared" si="219"/>
        <v>7</v>
      </c>
      <c r="NX5" s="26" t="str">
        <f t="shared" si="220"/>
        <v>7.0</v>
      </c>
      <c r="NY5" s="30" t="str">
        <f t="shared" si="221"/>
        <v>B</v>
      </c>
      <c r="NZ5" s="28">
        <f t="shared" si="222"/>
        <v>3</v>
      </c>
      <c r="OA5" s="35" t="str">
        <f t="shared" si="223"/>
        <v>3.0</v>
      </c>
      <c r="OB5" s="53">
        <v>1</v>
      </c>
      <c r="OC5" s="63">
        <v>1</v>
      </c>
      <c r="OD5" s="57">
        <v>6.7</v>
      </c>
      <c r="OE5" s="51">
        <v>8</v>
      </c>
      <c r="OF5" s="23"/>
      <c r="OG5" s="25">
        <f t="shared" si="224"/>
        <v>7.5</v>
      </c>
      <c r="OH5" s="26">
        <f t="shared" si="225"/>
        <v>7.5</v>
      </c>
      <c r="OI5" s="26" t="str">
        <f t="shared" si="226"/>
        <v>7.5</v>
      </c>
      <c r="OJ5" s="30" t="str">
        <f t="shared" si="227"/>
        <v>B</v>
      </c>
      <c r="OK5" s="28">
        <f t="shared" si="228"/>
        <v>3</v>
      </c>
      <c r="OL5" s="35" t="str">
        <f t="shared" si="229"/>
        <v>3.0</v>
      </c>
      <c r="OM5" s="53">
        <v>4</v>
      </c>
      <c r="ON5" s="70">
        <v>4</v>
      </c>
      <c r="OO5" s="264">
        <f t="shared" si="256"/>
        <v>12</v>
      </c>
      <c r="OP5" s="217">
        <f t="shared" si="257"/>
        <v>6.7833333333333341</v>
      </c>
      <c r="OQ5" s="182">
        <f t="shared" si="258"/>
        <v>2.625</v>
      </c>
      <c r="OR5" s="183" t="str">
        <f t="shared" si="259"/>
        <v>2.63</v>
      </c>
      <c r="OS5" s="135" t="str">
        <f t="shared" si="260"/>
        <v>Lên lớp</v>
      </c>
      <c r="OT5" s="136">
        <f t="shared" si="261"/>
        <v>11</v>
      </c>
      <c r="OU5" s="217">
        <f t="shared" si="262"/>
        <v>7.1454545454545446</v>
      </c>
      <c r="OV5" s="236">
        <f t="shared" si="263"/>
        <v>2.8636363636363638</v>
      </c>
      <c r="OW5" s="192">
        <f t="shared" si="264"/>
        <v>67</v>
      </c>
      <c r="OX5" s="193">
        <f t="shared" si="265"/>
        <v>54</v>
      </c>
      <c r="OY5" s="183">
        <f t="shared" si="266"/>
        <v>6.0851851851851855</v>
      </c>
      <c r="OZ5" s="182">
        <f t="shared" si="267"/>
        <v>2.0648148148148149</v>
      </c>
      <c r="PA5" s="183" t="str">
        <f t="shared" si="268"/>
        <v>2.06</v>
      </c>
      <c r="PB5" s="135" t="str">
        <f t="shared" si="269"/>
        <v>Lên lớp</v>
      </c>
      <c r="PC5" s="135" t="s">
        <v>648</v>
      </c>
      <c r="PD5" s="304">
        <v>0</v>
      </c>
      <c r="PE5" s="22"/>
      <c r="PF5" s="23"/>
      <c r="PG5" s="25">
        <f t="shared" si="234"/>
        <v>0</v>
      </c>
      <c r="PH5" s="26">
        <f t="shared" si="235"/>
        <v>0</v>
      </c>
      <c r="PI5" s="26" t="str">
        <f t="shared" si="236"/>
        <v>0.0</v>
      </c>
      <c r="PJ5" s="30" t="str">
        <f t="shared" si="237"/>
        <v>F</v>
      </c>
      <c r="PK5" s="28">
        <f t="shared" si="238"/>
        <v>0</v>
      </c>
      <c r="PL5" s="35" t="str">
        <f t="shared" si="239"/>
        <v>0.0</v>
      </c>
      <c r="PM5" s="53">
        <v>6</v>
      </c>
      <c r="PN5" s="63"/>
      <c r="PO5" s="43">
        <v>1.7</v>
      </c>
      <c r="PP5" s="22"/>
      <c r="PQ5" s="23"/>
      <c r="PR5" s="25">
        <f t="shared" si="240"/>
        <v>0.7</v>
      </c>
      <c r="PS5" s="26">
        <f t="shared" si="241"/>
        <v>0.7</v>
      </c>
      <c r="PT5" s="26" t="str">
        <f t="shared" si="242"/>
        <v>0.7</v>
      </c>
      <c r="PU5" s="30" t="str">
        <f t="shared" si="243"/>
        <v>F</v>
      </c>
      <c r="PV5" s="28">
        <f t="shared" si="244"/>
        <v>0</v>
      </c>
      <c r="PW5" s="35" t="str">
        <f t="shared" si="245"/>
        <v>0.0</v>
      </c>
      <c r="PX5" s="53">
        <v>6</v>
      </c>
      <c r="PY5" s="63"/>
      <c r="PZ5" s="59"/>
      <c r="QA5" s="259"/>
      <c r="QB5" s="129">
        <f t="shared" si="270"/>
        <v>0</v>
      </c>
      <c r="QC5" s="24" t="str">
        <f t="shared" si="271"/>
        <v>0.0</v>
      </c>
      <c r="QD5" s="30" t="str">
        <f t="shared" si="246"/>
        <v>F</v>
      </c>
      <c r="QE5" s="28">
        <f t="shared" si="247"/>
        <v>0</v>
      </c>
      <c r="QF5" s="35" t="str">
        <f t="shared" si="248"/>
        <v>0.0</v>
      </c>
      <c r="QG5" s="260"/>
      <c r="QH5" s="261"/>
      <c r="QI5" s="262">
        <f t="shared" si="249"/>
        <v>12</v>
      </c>
      <c r="QJ5" s="217">
        <f t="shared" si="250"/>
        <v>0.34999999999999992</v>
      </c>
      <c r="QK5" s="182">
        <f t="shared" si="251"/>
        <v>0</v>
      </c>
      <c r="QL5" s="183" t="str">
        <f t="shared" si="252"/>
        <v>0.00</v>
      </c>
      <c r="QM5" s="135" t="str">
        <f t="shared" si="253"/>
        <v>Cảnh báo KQHT</v>
      </c>
    </row>
    <row r="6" spans="1:455" ht="18">
      <c r="A6" s="10">
        <v>5</v>
      </c>
      <c r="B6" s="10">
        <v>5</v>
      </c>
      <c r="C6" s="90" t="s">
        <v>96</v>
      </c>
      <c r="D6" s="91" t="s">
        <v>137</v>
      </c>
      <c r="E6" s="93" t="s">
        <v>19</v>
      </c>
      <c r="F6" s="307" t="s">
        <v>114</v>
      </c>
      <c r="G6" s="42"/>
      <c r="H6" s="95" t="s">
        <v>115</v>
      </c>
      <c r="I6" s="42" t="s">
        <v>18</v>
      </c>
      <c r="J6" s="99" t="s">
        <v>451</v>
      </c>
      <c r="K6" s="12">
        <v>6.8</v>
      </c>
      <c r="L6" s="24" t="str">
        <f t="shared" si="0"/>
        <v>6.8</v>
      </c>
      <c r="M6" s="30" t="str">
        <f t="shared" si="1"/>
        <v>C+</v>
      </c>
      <c r="N6" s="37">
        <f t="shared" si="2"/>
        <v>2.5</v>
      </c>
      <c r="O6" s="35" t="str">
        <f t="shared" si="3"/>
        <v>2.5</v>
      </c>
      <c r="P6" s="11">
        <v>2</v>
      </c>
      <c r="Q6" s="14"/>
      <c r="R6" s="24" t="str">
        <f t="shared" si="4"/>
        <v>0.0</v>
      </c>
      <c r="S6" s="30" t="str">
        <f t="shared" si="5"/>
        <v>F</v>
      </c>
      <c r="T6" s="37">
        <f t="shared" si="6"/>
        <v>0</v>
      </c>
      <c r="U6" s="35" t="str">
        <f t="shared" si="7"/>
        <v>0.0</v>
      </c>
      <c r="V6" s="11"/>
      <c r="W6" s="19">
        <v>8</v>
      </c>
      <c r="X6" s="22">
        <v>9</v>
      </c>
      <c r="Y6" s="23"/>
      <c r="Z6" s="25">
        <f t="shared" si="8"/>
        <v>8.6</v>
      </c>
      <c r="AA6" s="26">
        <f t="shared" si="9"/>
        <v>8.6</v>
      </c>
      <c r="AB6" s="24" t="str">
        <f t="shared" si="10"/>
        <v>8.6</v>
      </c>
      <c r="AC6" s="30" t="str">
        <f t="shared" si="11"/>
        <v>A</v>
      </c>
      <c r="AD6" s="28">
        <f t="shared" si="12"/>
        <v>4</v>
      </c>
      <c r="AE6" s="35" t="str">
        <f t="shared" si="13"/>
        <v>4.0</v>
      </c>
      <c r="AF6" s="53">
        <v>4</v>
      </c>
      <c r="AG6" s="63">
        <v>4</v>
      </c>
      <c r="AH6" s="19">
        <v>8.6999999999999993</v>
      </c>
      <c r="AI6" s="22">
        <v>8</v>
      </c>
      <c r="AJ6" s="23"/>
      <c r="AK6" s="25">
        <f t="shared" si="14"/>
        <v>8.3000000000000007</v>
      </c>
      <c r="AL6" s="26">
        <f t="shared" si="15"/>
        <v>8.3000000000000007</v>
      </c>
      <c r="AM6" s="24" t="str">
        <f t="shared" si="16"/>
        <v>8.3</v>
      </c>
      <c r="AN6" s="30" t="str">
        <f t="shared" si="17"/>
        <v>B+</v>
      </c>
      <c r="AO6" s="28">
        <f t="shared" si="18"/>
        <v>3.5</v>
      </c>
      <c r="AP6" s="35" t="str">
        <f t="shared" si="19"/>
        <v>3.5</v>
      </c>
      <c r="AQ6" s="66">
        <v>2</v>
      </c>
      <c r="AR6" s="68">
        <v>2</v>
      </c>
      <c r="AS6" s="19">
        <v>7</v>
      </c>
      <c r="AT6" s="22">
        <v>6</v>
      </c>
      <c r="AU6" s="23"/>
      <c r="AV6" s="25">
        <f t="shared" si="20"/>
        <v>6.4</v>
      </c>
      <c r="AW6" s="26">
        <f t="shared" si="21"/>
        <v>6.4</v>
      </c>
      <c r="AX6" s="24" t="str">
        <f t="shared" si="22"/>
        <v>6.4</v>
      </c>
      <c r="AY6" s="30" t="str">
        <f t="shared" si="23"/>
        <v>C</v>
      </c>
      <c r="AZ6" s="28">
        <f t="shared" si="24"/>
        <v>2</v>
      </c>
      <c r="BA6" s="35" t="str">
        <f t="shared" si="25"/>
        <v>2.0</v>
      </c>
      <c r="BB6" s="53">
        <v>3</v>
      </c>
      <c r="BC6" s="63">
        <v>3</v>
      </c>
      <c r="BD6" s="19">
        <v>5.8</v>
      </c>
      <c r="BE6" s="22">
        <v>4</v>
      </c>
      <c r="BF6" s="23"/>
      <c r="BG6" s="17">
        <f t="shared" si="26"/>
        <v>4.7</v>
      </c>
      <c r="BH6" s="24">
        <f t="shared" si="27"/>
        <v>4.7</v>
      </c>
      <c r="BI6" s="24" t="str">
        <f t="shared" si="28"/>
        <v>4.7</v>
      </c>
      <c r="BJ6" s="30" t="str">
        <f t="shared" si="29"/>
        <v>D</v>
      </c>
      <c r="BK6" s="28">
        <f t="shared" si="30"/>
        <v>1</v>
      </c>
      <c r="BL6" s="35" t="str">
        <f t="shared" si="31"/>
        <v>1.0</v>
      </c>
      <c r="BM6" s="53">
        <v>3</v>
      </c>
      <c r="BN6" s="63">
        <v>3</v>
      </c>
      <c r="BO6" s="19">
        <v>5.8</v>
      </c>
      <c r="BP6" s="22">
        <v>7</v>
      </c>
      <c r="BQ6" s="23"/>
      <c r="BR6" s="25">
        <f t="shared" si="32"/>
        <v>6.5</v>
      </c>
      <c r="BS6" s="26">
        <f t="shared" si="33"/>
        <v>6.5</v>
      </c>
      <c r="BT6" s="24" t="str">
        <f t="shared" si="34"/>
        <v>6.5</v>
      </c>
      <c r="BU6" s="30" t="str">
        <f t="shared" si="35"/>
        <v>C+</v>
      </c>
      <c r="BV6" s="56">
        <f t="shared" si="36"/>
        <v>2.5</v>
      </c>
      <c r="BW6" s="35" t="str">
        <f t="shared" si="37"/>
        <v>2.5</v>
      </c>
      <c r="BX6" s="53">
        <v>2</v>
      </c>
      <c r="BY6" s="70">
        <v>2</v>
      </c>
      <c r="BZ6" s="19">
        <v>7</v>
      </c>
      <c r="CA6" s="22">
        <v>2</v>
      </c>
      <c r="CB6" s="23"/>
      <c r="CC6" s="25">
        <f t="shared" si="38"/>
        <v>4</v>
      </c>
      <c r="CD6" s="26">
        <f t="shared" si="39"/>
        <v>4</v>
      </c>
      <c r="CE6" s="24" t="str">
        <f t="shared" si="40"/>
        <v>4.0</v>
      </c>
      <c r="CF6" s="30" t="str">
        <f t="shared" si="41"/>
        <v>D</v>
      </c>
      <c r="CG6" s="28">
        <f t="shared" si="42"/>
        <v>1</v>
      </c>
      <c r="CH6" s="35" t="str">
        <f t="shared" si="43"/>
        <v>1.0</v>
      </c>
      <c r="CI6" s="53">
        <v>3</v>
      </c>
      <c r="CJ6" s="63">
        <v>3</v>
      </c>
      <c r="CK6" s="115">
        <f t="shared" si="44"/>
        <v>17</v>
      </c>
      <c r="CL6" s="238">
        <f t="shared" si="45"/>
        <v>6.4294117647058826</v>
      </c>
      <c r="CM6" s="116">
        <f t="shared" si="46"/>
        <v>2.3529411764705883</v>
      </c>
      <c r="CN6" s="117" t="str">
        <f t="shared" si="47"/>
        <v>2.35</v>
      </c>
      <c r="CO6" s="135" t="str">
        <f t="shared" si="48"/>
        <v>Lên lớp</v>
      </c>
      <c r="CP6" s="240">
        <f t="shared" si="49"/>
        <v>17</v>
      </c>
      <c r="CQ6" s="241">
        <f xml:space="preserve"> (AA6*AG6+AL6*AR6+AW6*BC6+BH6*BN6+BS6*BY6+CD6*CJ6)/CP6</f>
        <v>6.4294117647058826</v>
      </c>
      <c r="CR6" s="242">
        <f t="shared" si="51"/>
        <v>2.3529411764705883</v>
      </c>
      <c r="CS6" s="140" t="str">
        <f t="shared" si="52"/>
        <v>2.35</v>
      </c>
      <c r="CT6" s="135" t="str">
        <f t="shared" si="53"/>
        <v>Lên lớp</v>
      </c>
      <c r="CU6" s="205" t="s">
        <v>648</v>
      </c>
      <c r="CV6" s="19">
        <v>7.6</v>
      </c>
      <c r="CW6" s="22">
        <v>7</v>
      </c>
      <c r="CX6" s="23"/>
      <c r="CY6" s="25">
        <f t="shared" si="54"/>
        <v>7.2</v>
      </c>
      <c r="CZ6" s="26">
        <f t="shared" si="55"/>
        <v>7.2</v>
      </c>
      <c r="DA6" s="26" t="str">
        <f t="shared" si="56"/>
        <v>7.2</v>
      </c>
      <c r="DB6" s="30" t="str">
        <f t="shared" si="57"/>
        <v>B</v>
      </c>
      <c r="DC6" s="56">
        <f t="shared" si="58"/>
        <v>3</v>
      </c>
      <c r="DD6" s="35" t="str">
        <f t="shared" si="59"/>
        <v>3.0</v>
      </c>
      <c r="DE6" s="53">
        <v>3</v>
      </c>
      <c r="DF6" s="63">
        <v>3</v>
      </c>
      <c r="DG6" s="19">
        <v>7.3</v>
      </c>
      <c r="DH6" s="22">
        <v>9</v>
      </c>
      <c r="DI6" s="23"/>
      <c r="DJ6" s="25">
        <f t="shared" si="60"/>
        <v>8.3000000000000007</v>
      </c>
      <c r="DK6" s="26">
        <f t="shared" si="61"/>
        <v>8.3000000000000007</v>
      </c>
      <c r="DL6" s="26" t="str">
        <f t="shared" si="62"/>
        <v>8.3</v>
      </c>
      <c r="DM6" s="30" t="str">
        <f t="shared" si="63"/>
        <v>B+</v>
      </c>
      <c r="DN6" s="56">
        <f t="shared" si="64"/>
        <v>3.5</v>
      </c>
      <c r="DO6" s="35" t="str">
        <f t="shared" si="65"/>
        <v>3.5</v>
      </c>
      <c r="DP6" s="53">
        <v>3</v>
      </c>
      <c r="DQ6" s="63">
        <v>3</v>
      </c>
      <c r="DR6" s="19">
        <v>8.3000000000000007</v>
      </c>
      <c r="DS6" s="22">
        <v>9</v>
      </c>
      <c r="DT6" s="23"/>
      <c r="DU6" s="25">
        <f t="shared" si="66"/>
        <v>8.6999999999999993</v>
      </c>
      <c r="DV6" s="26">
        <f t="shared" si="67"/>
        <v>8.6999999999999993</v>
      </c>
      <c r="DW6" s="24" t="str">
        <f t="shared" si="68"/>
        <v>8.7</v>
      </c>
      <c r="DX6" s="30" t="str">
        <f t="shared" si="69"/>
        <v>A</v>
      </c>
      <c r="DY6" s="28">
        <f t="shared" si="70"/>
        <v>4</v>
      </c>
      <c r="DZ6" s="35" t="str">
        <f t="shared" si="71"/>
        <v>4.0</v>
      </c>
      <c r="EA6" s="53">
        <v>3</v>
      </c>
      <c r="EB6" s="63">
        <v>3</v>
      </c>
      <c r="EC6" s="19">
        <v>8.6999999999999993</v>
      </c>
      <c r="ED6" s="22">
        <v>8</v>
      </c>
      <c r="EE6" s="23"/>
      <c r="EF6" s="25">
        <f t="shared" si="72"/>
        <v>8.3000000000000007</v>
      </c>
      <c r="EG6" s="26">
        <f t="shared" si="73"/>
        <v>8.3000000000000007</v>
      </c>
      <c r="EH6" s="24" t="str">
        <f t="shared" si="272"/>
        <v>8.3</v>
      </c>
      <c r="EI6" s="30" t="str">
        <f t="shared" si="75"/>
        <v>B+</v>
      </c>
      <c r="EJ6" s="28">
        <f t="shared" si="76"/>
        <v>3.5</v>
      </c>
      <c r="EK6" s="35" t="str">
        <f t="shared" si="77"/>
        <v>3.5</v>
      </c>
      <c r="EL6" s="53">
        <v>2</v>
      </c>
      <c r="EM6" s="63">
        <v>2</v>
      </c>
      <c r="EN6" s="19">
        <v>8.4</v>
      </c>
      <c r="EO6" s="22">
        <v>7</v>
      </c>
      <c r="EP6" s="23"/>
      <c r="EQ6" s="25">
        <f t="shared" si="78"/>
        <v>7.6</v>
      </c>
      <c r="ER6" s="26">
        <f t="shared" si="79"/>
        <v>7.6</v>
      </c>
      <c r="ES6" s="24" t="str">
        <f t="shared" si="80"/>
        <v>7.6</v>
      </c>
      <c r="ET6" s="30" t="str">
        <f t="shared" si="81"/>
        <v>B</v>
      </c>
      <c r="EU6" s="28">
        <f t="shared" si="82"/>
        <v>3</v>
      </c>
      <c r="EV6" s="35" t="str">
        <f t="shared" si="83"/>
        <v>3.0</v>
      </c>
      <c r="EW6" s="53">
        <v>2</v>
      </c>
      <c r="EX6" s="63">
        <v>2</v>
      </c>
      <c r="EY6" s="19">
        <v>6.7</v>
      </c>
      <c r="EZ6" s="22">
        <v>5</v>
      </c>
      <c r="FA6" s="23"/>
      <c r="FB6" s="25">
        <f t="shared" si="84"/>
        <v>5.7</v>
      </c>
      <c r="FC6" s="26">
        <f t="shared" si="85"/>
        <v>5.7</v>
      </c>
      <c r="FD6" s="26" t="str">
        <f t="shared" si="86"/>
        <v>5.7</v>
      </c>
      <c r="FE6" s="30" t="str">
        <f t="shared" si="87"/>
        <v>C</v>
      </c>
      <c r="FF6" s="28">
        <f t="shared" si="88"/>
        <v>2</v>
      </c>
      <c r="FG6" s="35" t="str">
        <f t="shared" si="89"/>
        <v>2.0</v>
      </c>
      <c r="FH6" s="53">
        <v>3</v>
      </c>
      <c r="FI6" s="63">
        <v>3</v>
      </c>
      <c r="FJ6" s="19">
        <v>7</v>
      </c>
      <c r="FK6" s="22">
        <v>9</v>
      </c>
      <c r="FL6" s="23"/>
      <c r="FM6" s="25">
        <f t="shared" si="90"/>
        <v>8.1999999999999993</v>
      </c>
      <c r="FN6" s="26">
        <f t="shared" si="91"/>
        <v>8.1999999999999993</v>
      </c>
      <c r="FO6" s="26" t="str">
        <f t="shared" si="92"/>
        <v>8.2</v>
      </c>
      <c r="FP6" s="30" t="str">
        <f t="shared" si="93"/>
        <v>B+</v>
      </c>
      <c r="FQ6" s="28">
        <f t="shared" si="94"/>
        <v>3.5</v>
      </c>
      <c r="FR6" s="35" t="str">
        <f t="shared" si="95"/>
        <v>3.5</v>
      </c>
      <c r="FS6" s="53">
        <v>2</v>
      </c>
      <c r="FT6" s="63">
        <v>2</v>
      </c>
      <c r="FU6" s="19">
        <v>8.1999999999999993</v>
      </c>
      <c r="FV6" s="22">
        <v>7</v>
      </c>
      <c r="FW6" s="23"/>
      <c r="FX6" s="25">
        <f t="shared" si="96"/>
        <v>7.5</v>
      </c>
      <c r="FY6" s="26">
        <f t="shared" si="97"/>
        <v>7.5</v>
      </c>
      <c r="FZ6" s="26" t="str">
        <f t="shared" si="98"/>
        <v>7.5</v>
      </c>
      <c r="GA6" s="30" t="str">
        <f t="shared" si="99"/>
        <v>B</v>
      </c>
      <c r="GB6" s="28">
        <f t="shared" si="100"/>
        <v>3</v>
      </c>
      <c r="GC6" s="35" t="str">
        <f t="shared" si="101"/>
        <v>3.0</v>
      </c>
      <c r="GD6" s="53">
        <v>2</v>
      </c>
      <c r="GE6" s="63">
        <v>2</v>
      </c>
      <c r="GF6" s="181">
        <f t="shared" si="102"/>
        <v>20</v>
      </c>
      <c r="GG6" s="217">
        <f t="shared" si="103"/>
        <v>7.6450000000000005</v>
      </c>
      <c r="GH6" s="182">
        <f t="shared" si="104"/>
        <v>3.1749999999999998</v>
      </c>
      <c r="GI6" s="183" t="str">
        <f t="shared" si="105"/>
        <v>3.18</v>
      </c>
      <c r="GJ6" s="135" t="str">
        <f t="shared" si="106"/>
        <v>Lên lớp</v>
      </c>
      <c r="GK6" s="136">
        <f t="shared" si="107"/>
        <v>20</v>
      </c>
      <c r="GL6" s="239">
        <f t="shared" si="108"/>
        <v>7.6450000000000005</v>
      </c>
      <c r="GM6" s="137">
        <f t="shared" si="109"/>
        <v>3.1749999999999998</v>
      </c>
      <c r="GN6" s="192">
        <f t="shared" si="110"/>
        <v>37</v>
      </c>
      <c r="GO6" s="193">
        <f t="shared" si="111"/>
        <v>37</v>
      </c>
      <c r="GP6" s="183">
        <f t="shared" si="112"/>
        <v>7.0864864864864874</v>
      </c>
      <c r="GQ6" s="182">
        <f t="shared" si="113"/>
        <v>2.7972972972972974</v>
      </c>
      <c r="GR6" s="183" t="str">
        <f t="shared" si="114"/>
        <v>2.80</v>
      </c>
      <c r="GS6" s="135" t="str">
        <f t="shared" si="115"/>
        <v>Lên lớp</v>
      </c>
      <c r="GT6" s="135" t="s">
        <v>648</v>
      </c>
      <c r="GU6" s="19">
        <v>6.2</v>
      </c>
      <c r="GV6" s="22">
        <v>4</v>
      </c>
      <c r="GW6" s="23"/>
      <c r="GX6" s="25">
        <f t="shared" si="116"/>
        <v>4.9000000000000004</v>
      </c>
      <c r="GY6" s="26">
        <f t="shared" si="117"/>
        <v>4.9000000000000004</v>
      </c>
      <c r="GZ6" s="26" t="str">
        <f t="shared" si="118"/>
        <v>4.9</v>
      </c>
      <c r="HA6" s="30" t="str">
        <f t="shared" si="119"/>
        <v>D</v>
      </c>
      <c r="HB6" s="28">
        <f t="shared" si="120"/>
        <v>1</v>
      </c>
      <c r="HC6" s="35" t="str">
        <f t="shared" si="121"/>
        <v>1.0</v>
      </c>
      <c r="HD6" s="53">
        <v>3</v>
      </c>
      <c r="HE6" s="63">
        <v>3</v>
      </c>
      <c r="HF6" s="19">
        <v>8.6</v>
      </c>
      <c r="HG6" s="22">
        <v>9</v>
      </c>
      <c r="HH6" s="23"/>
      <c r="HI6" s="25">
        <f t="shared" si="122"/>
        <v>8.8000000000000007</v>
      </c>
      <c r="HJ6" s="26">
        <f t="shared" si="123"/>
        <v>8.8000000000000007</v>
      </c>
      <c r="HK6" s="26" t="str">
        <f t="shared" si="124"/>
        <v>8.8</v>
      </c>
      <c r="HL6" s="30" t="str">
        <f t="shared" si="125"/>
        <v>A</v>
      </c>
      <c r="HM6" s="28">
        <f t="shared" si="126"/>
        <v>4</v>
      </c>
      <c r="HN6" s="35" t="str">
        <f t="shared" si="127"/>
        <v>4.0</v>
      </c>
      <c r="HO6" s="53">
        <v>2</v>
      </c>
      <c r="HP6" s="63">
        <v>2</v>
      </c>
      <c r="HQ6" s="19">
        <v>8.3000000000000007</v>
      </c>
      <c r="HR6" s="44"/>
      <c r="HS6" s="23">
        <v>6</v>
      </c>
      <c r="HT6" s="25">
        <f t="shared" si="128"/>
        <v>3.3</v>
      </c>
      <c r="HU6" s="147">
        <f t="shared" si="129"/>
        <v>6.9</v>
      </c>
      <c r="HV6" s="26" t="str">
        <f t="shared" si="254"/>
        <v>6.9</v>
      </c>
      <c r="HW6" s="218" t="str">
        <f t="shared" si="130"/>
        <v>C+</v>
      </c>
      <c r="HX6" s="149">
        <f t="shared" si="131"/>
        <v>2.5</v>
      </c>
      <c r="HY6" s="40" t="str">
        <f t="shared" si="132"/>
        <v>2.5</v>
      </c>
      <c r="HZ6" s="53">
        <v>3</v>
      </c>
      <c r="IA6" s="63">
        <v>3</v>
      </c>
      <c r="IB6" s="19">
        <v>7.7</v>
      </c>
      <c r="IC6" s="44"/>
      <c r="ID6" s="23">
        <v>7</v>
      </c>
      <c r="IE6" s="25">
        <f t="shared" si="133"/>
        <v>3.1</v>
      </c>
      <c r="IF6" s="147">
        <f t="shared" si="134"/>
        <v>7.3</v>
      </c>
      <c r="IG6" s="26" t="str">
        <f t="shared" si="255"/>
        <v>7.3</v>
      </c>
      <c r="IH6" s="218" t="str">
        <f t="shared" si="135"/>
        <v>B</v>
      </c>
      <c r="II6" s="149">
        <f t="shared" si="136"/>
        <v>3</v>
      </c>
      <c r="IJ6" s="40" t="str">
        <f t="shared" si="137"/>
        <v>3.0</v>
      </c>
      <c r="IK6" s="53">
        <v>1</v>
      </c>
      <c r="IL6" s="63">
        <v>1</v>
      </c>
      <c r="IM6" s="19">
        <v>8.4</v>
      </c>
      <c r="IN6" s="22">
        <v>6</v>
      </c>
      <c r="IO6" s="23"/>
      <c r="IP6" s="25">
        <f t="shared" si="138"/>
        <v>7</v>
      </c>
      <c r="IQ6" s="26">
        <f t="shared" si="139"/>
        <v>7</v>
      </c>
      <c r="IR6" s="26" t="str">
        <f t="shared" si="140"/>
        <v>7.0</v>
      </c>
      <c r="IS6" s="30" t="str">
        <f t="shared" si="141"/>
        <v>B</v>
      </c>
      <c r="IT6" s="28">
        <f t="shared" si="142"/>
        <v>3</v>
      </c>
      <c r="IU6" s="35" t="str">
        <f t="shared" si="143"/>
        <v>3.0</v>
      </c>
      <c r="IV6" s="53">
        <v>2</v>
      </c>
      <c r="IW6" s="63">
        <v>2</v>
      </c>
      <c r="IX6" s="19">
        <v>8.8000000000000007</v>
      </c>
      <c r="IY6" s="22">
        <v>8</v>
      </c>
      <c r="IZ6" s="23"/>
      <c r="JA6" s="25">
        <f t="shared" si="144"/>
        <v>8.3000000000000007</v>
      </c>
      <c r="JB6" s="26">
        <f t="shared" si="145"/>
        <v>8.3000000000000007</v>
      </c>
      <c r="JC6" s="26" t="str">
        <f t="shared" si="146"/>
        <v>8.3</v>
      </c>
      <c r="JD6" s="30" t="str">
        <f t="shared" si="147"/>
        <v>B+</v>
      </c>
      <c r="JE6" s="28">
        <f t="shared" si="148"/>
        <v>3.5</v>
      </c>
      <c r="JF6" s="35" t="str">
        <f t="shared" si="149"/>
        <v>3.5</v>
      </c>
      <c r="JG6" s="53">
        <v>2</v>
      </c>
      <c r="JH6" s="63">
        <v>2</v>
      </c>
      <c r="JI6" s="19">
        <v>5.6</v>
      </c>
      <c r="JJ6" s="22">
        <v>7</v>
      </c>
      <c r="JK6" s="23"/>
      <c r="JL6" s="25">
        <f t="shared" si="150"/>
        <v>6.4</v>
      </c>
      <c r="JM6" s="26">
        <f t="shared" si="151"/>
        <v>6.4</v>
      </c>
      <c r="JN6" s="26" t="str">
        <f t="shared" si="152"/>
        <v>6.4</v>
      </c>
      <c r="JO6" s="30" t="str">
        <f t="shared" si="153"/>
        <v>C</v>
      </c>
      <c r="JP6" s="28">
        <f t="shared" si="154"/>
        <v>2</v>
      </c>
      <c r="JQ6" s="35" t="str">
        <f t="shared" si="155"/>
        <v>2.0</v>
      </c>
      <c r="JR6" s="53">
        <v>2</v>
      </c>
      <c r="JS6" s="63">
        <v>2</v>
      </c>
      <c r="JT6" s="19">
        <v>7.4</v>
      </c>
      <c r="JU6" s="22">
        <v>7</v>
      </c>
      <c r="JV6" s="23"/>
      <c r="JW6" s="25">
        <f t="shared" si="156"/>
        <v>7.2</v>
      </c>
      <c r="JX6" s="26">
        <f t="shared" si="157"/>
        <v>7.2</v>
      </c>
      <c r="JY6" s="26" t="str">
        <f t="shared" si="158"/>
        <v>7.2</v>
      </c>
      <c r="JZ6" s="30" t="str">
        <f t="shared" si="159"/>
        <v>B</v>
      </c>
      <c r="KA6" s="28">
        <f t="shared" si="160"/>
        <v>3</v>
      </c>
      <c r="KB6" s="35" t="str">
        <f t="shared" si="161"/>
        <v>3.0</v>
      </c>
      <c r="KC6" s="53">
        <v>1</v>
      </c>
      <c r="KD6" s="63">
        <v>1</v>
      </c>
      <c r="KE6" s="19">
        <v>8</v>
      </c>
      <c r="KF6" s="22">
        <v>5</v>
      </c>
      <c r="KG6" s="23"/>
      <c r="KH6" s="25">
        <f t="shared" si="162"/>
        <v>6.2</v>
      </c>
      <c r="KI6" s="26">
        <f t="shared" si="163"/>
        <v>6.2</v>
      </c>
      <c r="KJ6" s="26" t="str">
        <f t="shared" si="164"/>
        <v>6.2</v>
      </c>
      <c r="KK6" s="30" t="str">
        <f t="shared" si="165"/>
        <v>C</v>
      </c>
      <c r="KL6" s="28">
        <f t="shared" si="166"/>
        <v>2</v>
      </c>
      <c r="KM6" s="35" t="str">
        <f t="shared" si="167"/>
        <v>2.0</v>
      </c>
      <c r="KN6" s="53">
        <v>2</v>
      </c>
      <c r="KO6" s="63">
        <v>2</v>
      </c>
      <c r="KP6" s="181">
        <f t="shared" si="168"/>
        <v>18</v>
      </c>
      <c r="KQ6" s="217">
        <f t="shared" si="169"/>
        <v>6.8500000000000005</v>
      </c>
      <c r="KR6" s="182">
        <f t="shared" si="170"/>
        <v>2.5277777777777777</v>
      </c>
      <c r="KS6" s="183" t="str">
        <f t="shared" si="171"/>
        <v>2.53</v>
      </c>
      <c r="KT6" s="135" t="str">
        <f t="shared" si="172"/>
        <v>Lên lớp</v>
      </c>
      <c r="KU6" s="136">
        <f t="shared" si="173"/>
        <v>18</v>
      </c>
      <c r="KV6" s="217">
        <f t="shared" si="174"/>
        <v>6.8500000000000005</v>
      </c>
      <c r="KW6" s="236">
        <f t="shared" si="175"/>
        <v>2.5277777777777777</v>
      </c>
      <c r="KX6" s="192">
        <f t="shared" si="176"/>
        <v>55</v>
      </c>
      <c r="KY6" s="193">
        <f t="shared" si="177"/>
        <v>55</v>
      </c>
      <c r="KZ6" s="183">
        <f t="shared" si="178"/>
        <v>7.0090909090909097</v>
      </c>
      <c r="LA6" s="182">
        <f t="shared" si="179"/>
        <v>2.709090909090909</v>
      </c>
      <c r="LB6" s="183" t="str">
        <f t="shared" si="180"/>
        <v>2.71</v>
      </c>
      <c r="LC6" s="135" t="str">
        <f t="shared" si="181"/>
        <v>Lên lớp</v>
      </c>
      <c r="LD6" s="135" t="s">
        <v>648</v>
      </c>
      <c r="LE6" s="19">
        <v>8.9</v>
      </c>
      <c r="LF6" s="22">
        <v>7</v>
      </c>
      <c r="LG6" s="23"/>
      <c r="LH6" s="25">
        <f t="shared" si="182"/>
        <v>7.8</v>
      </c>
      <c r="LI6" s="147">
        <f t="shared" si="183"/>
        <v>7.8</v>
      </c>
      <c r="LJ6" s="26" t="str">
        <f t="shared" si="184"/>
        <v>7.8</v>
      </c>
      <c r="LK6" s="148" t="str">
        <f t="shared" si="185"/>
        <v>B</v>
      </c>
      <c r="LL6" s="149">
        <f t="shared" si="186"/>
        <v>3</v>
      </c>
      <c r="LM6" s="40" t="str">
        <f t="shared" si="187"/>
        <v>3.0</v>
      </c>
      <c r="LN6" s="53">
        <v>1</v>
      </c>
      <c r="LO6" s="63">
        <v>1</v>
      </c>
      <c r="LP6" s="19">
        <v>8.1</v>
      </c>
      <c r="LQ6" s="22">
        <v>7</v>
      </c>
      <c r="LR6" s="23"/>
      <c r="LS6" s="25">
        <f t="shared" si="188"/>
        <v>7.4</v>
      </c>
      <c r="LT6" s="147">
        <f t="shared" si="189"/>
        <v>7.4</v>
      </c>
      <c r="LU6" s="26" t="str">
        <f t="shared" si="190"/>
        <v>7.4</v>
      </c>
      <c r="LV6" s="148" t="str">
        <f t="shared" si="191"/>
        <v>B</v>
      </c>
      <c r="LW6" s="149">
        <f t="shared" si="192"/>
        <v>3</v>
      </c>
      <c r="LX6" s="40" t="str">
        <f t="shared" si="193"/>
        <v>3.0</v>
      </c>
      <c r="LY6" s="53">
        <v>1</v>
      </c>
      <c r="LZ6" s="63">
        <v>1</v>
      </c>
      <c r="MA6" s="19">
        <v>9</v>
      </c>
      <c r="MB6" s="22">
        <v>8</v>
      </c>
      <c r="MC6" s="23"/>
      <c r="MD6" s="25">
        <f t="shared" si="194"/>
        <v>8.4</v>
      </c>
      <c r="ME6" s="26">
        <f t="shared" si="195"/>
        <v>8.4</v>
      </c>
      <c r="MF6" s="26" t="str">
        <f t="shared" si="196"/>
        <v>8.4</v>
      </c>
      <c r="MG6" s="30" t="str">
        <f t="shared" si="197"/>
        <v>B+</v>
      </c>
      <c r="MH6" s="28">
        <f t="shared" si="198"/>
        <v>3.5</v>
      </c>
      <c r="MI6" s="35" t="str">
        <f t="shared" si="199"/>
        <v>3.5</v>
      </c>
      <c r="MJ6" s="53">
        <v>1</v>
      </c>
      <c r="MK6" s="63">
        <v>1</v>
      </c>
      <c r="ML6" s="19">
        <v>8.5</v>
      </c>
      <c r="MM6" s="51">
        <v>8</v>
      </c>
      <c r="MN6" s="23"/>
      <c r="MO6" s="25">
        <f t="shared" si="200"/>
        <v>8.1999999999999993</v>
      </c>
      <c r="MP6" s="26">
        <f t="shared" si="201"/>
        <v>8.1999999999999993</v>
      </c>
      <c r="MQ6" s="26" t="str">
        <f t="shared" si="202"/>
        <v>8.2</v>
      </c>
      <c r="MR6" s="30" t="str">
        <f t="shared" si="203"/>
        <v>B+</v>
      </c>
      <c r="MS6" s="28">
        <f t="shared" si="204"/>
        <v>3.5</v>
      </c>
      <c r="MT6" s="35" t="str">
        <f t="shared" si="205"/>
        <v>3.5</v>
      </c>
      <c r="MU6" s="53">
        <v>1</v>
      </c>
      <c r="MV6" s="63">
        <v>1</v>
      </c>
      <c r="MW6" s="19">
        <v>8.5</v>
      </c>
      <c r="MX6" s="51">
        <v>7.5</v>
      </c>
      <c r="MY6" s="23"/>
      <c r="MZ6" s="25">
        <f t="shared" si="206"/>
        <v>7.9</v>
      </c>
      <c r="NA6" s="26">
        <f t="shared" si="207"/>
        <v>7.9</v>
      </c>
      <c r="NB6" s="26" t="str">
        <f t="shared" si="208"/>
        <v>7.9</v>
      </c>
      <c r="NC6" s="30" t="str">
        <f t="shared" si="209"/>
        <v>B</v>
      </c>
      <c r="ND6" s="28">
        <f t="shared" si="210"/>
        <v>3</v>
      </c>
      <c r="NE6" s="35" t="str">
        <f t="shared" si="211"/>
        <v>3.0</v>
      </c>
      <c r="NF6" s="53">
        <v>1</v>
      </c>
      <c r="NG6" s="63">
        <v>1</v>
      </c>
      <c r="NH6" s="19">
        <v>8.5</v>
      </c>
      <c r="NI6" s="51">
        <v>7</v>
      </c>
      <c r="NJ6" s="23"/>
      <c r="NK6" s="25">
        <f t="shared" si="212"/>
        <v>7.6</v>
      </c>
      <c r="NL6" s="26">
        <f t="shared" si="213"/>
        <v>7.6</v>
      </c>
      <c r="NM6" s="26" t="str">
        <f t="shared" si="214"/>
        <v>7.6</v>
      </c>
      <c r="NN6" s="30" t="str">
        <f t="shared" si="215"/>
        <v>B</v>
      </c>
      <c r="NO6" s="28">
        <f t="shared" si="216"/>
        <v>3</v>
      </c>
      <c r="NP6" s="35" t="str">
        <f t="shared" si="217"/>
        <v>3.0</v>
      </c>
      <c r="NQ6" s="53">
        <v>2</v>
      </c>
      <c r="NR6" s="63">
        <v>2</v>
      </c>
      <c r="NS6" s="19">
        <v>8.5</v>
      </c>
      <c r="NT6" s="51">
        <v>7.5</v>
      </c>
      <c r="NU6" s="23"/>
      <c r="NV6" s="25">
        <f t="shared" si="218"/>
        <v>7.9</v>
      </c>
      <c r="NW6" s="26">
        <f t="shared" si="219"/>
        <v>7.9</v>
      </c>
      <c r="NX6" s="26" t="str">
        <f t="shared" si="220"/>
        <v>7.9</v>
      </c>
      <c r="NY6" s="30" t="str">
        <f t="shared" si="221"/>
        <v>B</v>
      </c>
      <c r="NZ6" s="28">
        <f t="shared" si="222"/>
        <v>3</v>
      </c>
      <c r="OA6" s="35" t="str">
        <f t="shared" si="223"/>
        <v>3.0</v>
      </c>
      <c r="OB6" s="53">
        <v>1</v>
      </c>
      <c r="OC6" s="63">
        <v>1</v>
      </c>
      <c r="OD6" s="57">
        <v>9</v>
      </c>
      <c r="OE6" s="51">
        <v>8.5</v>
      </c>
      <c r="OF6" s="23"/>
      <c r="OG6" s="25">
        <f t="shared" si="224"/>
        <v>8.6999999999999993</v>
      </c>
      <c r="OH6" s="26">
        <f t="shared" si="225"/>
        <v>8.6999999999999993</v>
      </c>
      <c r="OI6" s="26" t="str">
        <f t="shared" si="226"/>
        <v>8.7</v>
      </c>
      <c r="OJ6" s="30" t="str">
        <f t="shared" si="227"/>
        <v>A</v>
      </c>
      <c r="OK6" s="28">
        <f t="shared" si="228"/>
        <v>4</v>
      </c>
      <c r="OL6" s="35" t="str">
        <f t="shared" si="229"/>
        <v>4.0</v>
      </c>
      <c r="OM6" s="53">
        <v>4</v>
      </c>
      <c r="ON6" s="70">
        <v>4</v>
      </c>
      <c r="OO6" s="264">
        <f t="shared" si="256"/>
        <v>12</v>
      </c>
      <c r="OP6" s="217">
        <f t="shared" si="257"/>
        <v>8.1333333333333329</v>
      </c>
      <c r="OQ6" s="182">
        <f t="shared" si="258"/>
        <v>3.4166666666666665</v>
      </c>
      <c r="OR6" s="183" t="str">
        <f t="shared" si="259"/>
        <v>3.42</v>
      </c>
      <c r="OS6" s="135" t="str">
        <f t="shared" si="260"/>
        <v>Lên lớp</v>
      </c>
      <c r="OT6" s="136">
        <f t="shared" si="261"/>
        <v>12</v>
      </c>
      <c r="OU6" s="217">
        <f t="shared" si="262"/>
        <v>8.1333333333333329</v>
      </c>
      <c r="OV6" s="236">
        <f t="shared" si="263"/>
        <v>3.4166666666666665</v>
      </c>
      <c r="OW6" s="192">
        <f t="shared" si="264"/>
        <v>67</v>
      </c>
      <c r="OX6" s="193">
        <f t="shared" si="265"/>
        <v>67</v>
      </c>
      <c r="OY6" s="183">
        <f t="shared" si="266"/>
        <v>7.2104477611940299</v>
      </c>
      <c r="OZ6" s="182">
        <f t="shared" si="267"/>
        <v>2.8358208955223883</v>
      </c>
      <c r="PA6" s="183" t="str">
        <f t="shared" si="268"/>
        <v>2.84</v>
      </c>
      <c r="PB6" s="135" t="str">
        <f t="shared" si="269"/>
        <v>Lên lớp</v>
      </c>
      <c r="PC6" s="135" t="s">
        <v>648</v>
      </c>
      <c r="PD6" s="304">
        <v>3.5</v>
      </c>
      <c r="PE6" s="22"/>
      <c r="PF6" s="23"/>
      <c r="PG6" s="25">
        <f t="shared" ref="PG6:PG68" si="273">ROUND((PD6*0.4+PE6*0.6),1)</f>
        <v>1.4</v>
      </c>
      <c r="PH6" s="26">
        <f t="shared" ref="PH6:PH68" si="274">ROUND(MAX((PD6*0.4+PE6*0.6),(PD6*0.4+PF6*0.6)),1)</f>
        <v>1.4</v>
      </c>
      <c r="PI6" s="26" t="str">
        <f t="shared" ref="PI6:PI68" si="275">TEXT(PH6,"0.0")</f>
        <v>1.4</v>
      </c>
      <c r="PJ6" s="30" t="str">
        <f t="shared" ref="PJ6:PJ68" si="276">IF(PH6&gt;=8.5,"A",IF(PH6&gt;=8,"B+",IF(PH6&gt;=7,"B",IF(PH6&gt;=6.5,"C+",IF(PH6&gt;=5.5,"C",IF(PH6&gt;=5,"D+",IF(PH6&gt;=4,"D","F")))))))</f>
        <v>F</v>
      </c>
      <c r="PK6" s="28">
        <f t="shared" ref="PK6:PK68" si="277">IF(PJ6="A",4,IF(PJ6="B+",3.5,IF(PJ6="B",3,IF(PJ6="C+",2.5,IF(PJ6="C",2,IF(PJ6="D+",1.5,IF(PJ6="D",1,0)))))))</f>
        <v>0</v>
      </c>
      <c r="PL6" s="35" t="str">
        <f t="shared" ref="PL6:PL68" si="278">TEXT(PK6,"0.0")</f>
        <v>0.0</v>
      </c>
      <c r="PM6" s="53">
        <v>6</v>
      </c>
      <c r="PN6" s="63"/>
      <c r="PO6" s="19">
        <v>7</v>
      </c>
      <c r="PP6" s="22">
        <v>6</v>
      </c>
      <c r="PQ6" s="23"/>
      <c r="PR6" s="25">
        <f t="shared" si="240"/>
        <v>6.4</v>
      </c>
      <c r="PS6" s="26">
        <f t="shared" si="241"/>
        <v>6.4</v>
      </c>
      <c r="PT6" s="26" t="str">
        <f t="shared" si="242"/>
        <v>6.4</v>
      </c>
      <c r="PU6" s="30" t="str">
        <f t="shared" si="243"/>
        <v>C</v>
      </c>
      <c r="PV6" s="28">
        <f t="shared" si="244"/>
        <v>2</v>
      </c>
      <c r="PW6" s="35" t="str">
        <f t="shared" si="245"/>
        <v>2.0</v>
      </c>
      <c r="PX6" s="53">
        <v>6</v>
      </c>
      <c r="PY6" s="63">
        <v>6</v>
      </c>
      <c r="PZ6" s="59"/>
      <c r="QA6" s="25"/>
      <c r="QB6" s="129">
        <f t="shared" si="270"/>
        <v>0</v>
      </c>
      <c r="QC6" s="24" t="str">
        <f t="shared" si="271"/>
        <v>0.0</v>
      </c>
      <c r="QD6" s="30" t="str">
        <f t="shared" si="246"/>
        <v>F</v>
      </c>
      <c r="QE6" s="28">
        <f t="shared" si="247"/>
        <v>0</v>
      </c>
      <c r="QF6" s="35" t="str">
        <f t="shared" si="248"/>
        <v>0.0</v>
      </c>
      <c r="QG6" s="260"/>
      <c r="QH6" s="261"/>
      <c r="QI6" s="262">
        <f t="shared" si="249"/>
        <v>12</v>
      </c>
      <c r="QJ6" s="217">
        <f t="shared" si="250"/>
        <v>3.9000000000000004</v>
      </c>
      <c r="QK6" s="182">
        <f t="shared" si="251"/>
        <v>1</v>
      </c>
      <c r="QL6" s="183" t="str">
        <f t="shared" si="252"/>
        <v>1.00</v>
      </c>
      <c r="QM6" s="135" t="str">
        <f t="shared" si="253"/>
        <v>Lên lớp</v>
      </c>
    </row>
    <row r="7" spans="1:455" ht="18">
      <c r="A7" s="10">
        <v>6</v>
      </c>
      <c r="B7" s="10">
        <v>6</v>
      </c>
      <c r="C7" s="90" t="s">
        <v>96</v>
      </c>
      <c r="D7" s="91" t="s">
        <v>138</v>
      </c>
      <c r="E7" s="93" t="s">
        <v>122</v>
      </c>
      <c r="F7" s="308" t="s">
        <v>98</v>
      </c>
      <c r="G7" s="42"/>
      <c r="H7" s="95" t="s">
        <v>124</v>
      </c>
      <c r="I7" s="42" t="s">
        <v>18</v>
      </c>
      <c r="J7" s="98" t="s">
        <v>441</v>
      </c>
      <c r="K7" s="12">
        <v>6</v>
      </c>
      <c r="L7" s="24" t="str">
        <f t="shared" si="0"/>
        <v>6.0</v>
      </c>
      <c r="M7" s="30" t="str">
        <f t="shared" si="1"/>
        <v>C</v>
      </c>
      <c r="N7" s="37">
        <f t="shared" si="2"/>
        <v>2</v>
      </c>
      <c r="O7" s="35" t="str">
        <f t="shared" si="3"/>
        <v>2.0</v>
      </c>
      <c r="P7" s="11">
        <v>2</v>
      </c>
      <c r="Q7" s="14">
        <v>7.5</v>
      </c>
      <c r="R7" s="24" t="str">
        <f t="shared" si="4"/>
        <v>7.5</v>
      </c>
      <c r="S7" s="30" t="str">
        <f t="shared" si="5"/>
        <v>B</v>
      </c>
      <c r="T7" s="37">
        <f t="shared" si="6"/>
        <v>3</v>
      </c>
      <c r="U7" s="35" t="str">
        <f t="shared" si="7"/>
        <v>3.0</v>
      </c>
      <c r="V7" s="11">
        <v>3</v>
      </c>
      <c r="W7" s="19">
        <v>8.1999999999999993</v>
      </c>
      <c r="X7" s="22">
        <v>7</v>
      </c>
      <c r="Y7" s="23"/>
      <c r="Z7" s="25">
        <f t="shared" si="8"/>
        <v>7.5</v>
      </c>
      <c r="AA7" s="26">
        <f t="shared" si="9"/>
        <v>7.5</v>
      </c>
      <c r="AB7" s="24" t="str">
        <f t="shared" si="10"/>
        <v>7.5</v>
      </c>
      <c r="AC7" s="30" t="str">
        <f t="shared" si="11"/>
        <v>B</v>
      </c>
      <c r="AD7" s="28">
        <f t="shared" si="12"/>
        <v>3</v>
      </c>
      <c r="AE7" s="35" t="str">
        <f t="shared" si="13"/>
        <v>3.0</v>
      </c>
      <c r="AF7" s="53">
        <v>4</v>
      </c>
      <c r="AG7" s="63">
        <v>4</v>
      </c>
      <c r="AH7" s="19">
        <v>8.6999999999999993</v>
      </c>
      <c r="AI7" s="22">
        <v>8</v>
      </c>
      <c r="AJ7" s="23"/>
      <c r="AK7" s="25">
        <f t="shared" si="14"/>
        <v>8.3000000000000007</v>
      </c>
      <c r="AL7" s="26">
        <f t="shared" si="15"/>
        <v>8.3000000000000007</v>
      </c>
      <c r="AM7" s="24" t="str">
        <f t="shared" si="16"/>
        <v>8.3</v>
      </c>
      <c r="AN7" s="30" t="str">
        <f t="shared" si="17"/>
        <v>B+</v>
      </c>
      <c r="AO7" s="28">
        <f t="shared" si="18"/>
        <v>3.5</v>
      </c>
      <c r="AP7" s="35" t="str">
        <f t="shared" si="19"/>
        <v>3.5</v>
      </c>
      <c r="AQ7" s="66">
        <v>2</v>
      </c>
      <c r="AR7" s="68">
        <v>2</v>
      </c>
      <c r="AS7" s="19">
        <v>5.8</v>
      </c>
      <c r="AT7" s="22">
        <v>6</v>
      </c>
      <c r="AU7" s="23"/>
      <c r="AV7" s="25">
        <f t="shared" si="20"/>
        <v>5.9</v>
      </c>
      <c r="AW7" s="26">
        <f t="shared" si="21"/>
        <v>5.9</v>
      </c>
      <c r="AX7" s="24" t="str">
        <f t="shared" si="22"/>
        <v>5.9</v>
      </c>
      <c r="AY7" s="30" t="str">
        <f t="shared" si="23"/>
        <v>C</v>
      </c>
      <c r="AZ7" s="28">
        <f t="shared" si="24"/>
        <v>2</v>
      </c>
      <c r="BA7" s="35" t="str">
        <f t="shared" si="25"/>
        <v>2.0</v>
      </c>
      <c r="BB7" s="53">
        <v>3</v>
      </c>
      <c r="BC7" s="63">
        <v>3</v>
      </c>
      <c r="BD7" s="19">
        <v>5.3</v>
      </c>
      <c r="BE7" s="22">
        <v>7</v>
      </c>
      <c r="BF7" s="23"/>
      <c r="BG7" s="17">
        <f t="shared" si="26"/>
        <v>6.3</v>
      </c>
      <c r="BH7" s="24">
        <f t="shared" si="27"/>
        <v>6.3</v>
      </c>
      <c r="BI7" s="24" t="str">
        <f t="shared" si="28"/>
        <v>6.3</v>
      </c>
      <c r="BJ7" s="30" t="str">
        <f t="shared" si="29"/>
        <v>C</v>
      </c>
      <c r="BK7" s="28">
        <f t="shared" si="30"/>
        <v>2</v>
      </c>
      <c r="BL7" s="35" t="str">
        <f t="shared" si="31"/>
        <v>2.0</v>
      </c>
      <c r="BM7" s="53">
        <v>3</v>
      </c>
      <c r="BN7" s="63">
        <v>3</v>
      </c>
      <c r="BO7" s="19">
        <v>5.8</v>
      </c>
      <c r="BP7" s="22">
        <v>6</v>
      </c>
      <c r="BQ7" s="23"/>
      <c r="BR7" s="17">
        <f t="shared" si="32"/>
        <v>5.9</v>
      </c>
      <c r="BS7" s="24">
        <f t="shared" si="33"/>
        <v>5.9</v>
      </c>
      <c r="BT7" s="24" t="str">
        <f t="shared" si="34"/>
        <v>5.9</v>
      </c>
      <c r="BU7" s="30" t="str">
        <f t="shared" si="35"/>
        <v>C</v>
      </c>
      <c r="BV7" s="56">
        <f t="shared" si="36"/>
        <v>2</v>
      </c>
      <c r="BW7" s="35" t="str">
        <f t="shared" si="37"/>
        <v>2.0</v>
      </c>
      <c r="BX7" s="53">
        <v>2</v>
      </c>
      <c r="BY7" s="70">
        <v>2</v>
      </c>
      <c r="BZ7" s="19">
        <v>7</v>
      </c>
      <c r="CA7" s="22">
        <v>4</v>
      </c>
      <c r="CB7" s="23"/>
      <c r="CC7" s="25">
        <f t="shared" si="38"/>
        <v>5.2</v>
      </c>
      <c r="CD7" s="26">
        <f t="shared" si="39"/>
        <v>5.2</v>
      </c>
      <c r="CE7" s="24" t="str">
        <f t="shared" si="40"/>
        <v>5.2</v>
      </c>
      <c r="CF7" s="30" t="str">
        <f t="shared" si="41"/>
        <v>D+</v>
      </c>
      <c r="CG7" s="28">
        <f t="shared" si="42"/>
        <v>1.5</v>
      </c>
      <c r="CH7" s="35" t="str">
        <f t="shared" si="43"/>
        <v>1.5</v>
      </c>
      <c r="CI7" s="53">
        <v>3</v>
      </c>
      <c r="CJ7" s="63">
        <v>3</v>
      </c>
      <c r="CK7" s="115">
        <f t="shared" si="44"/>
        <v>17</v>
      </c>
      <c r="CL7" s="238">
        <f t="shared" si="45"/>
        <v>6.5058823529411782</v>
      </c>
      <c r="CM7" s="116">
        <f t="shared" si="46"/>
        <v>2.3235294117647061</v>
      </c>
      <c r="CN7" s="117" t="str">
        <f t="shared" si="47"/>
        <v>2.32</v>
      </c>
      <c r="CO7" s="135" t="str">
        <f t="shared" si="48"/>
        <v>Lên lớp</v>
      </c>
      <c r="CP7" s="240">
        <f t="shared" si="49"/>
        <v>17</v>
      </c>
      <c r="CQ7" s="241">
        <f t="shared" ref="CQ7:CQ25" si="279" xml:space="preserve"> (AA7*AG7+AL7*AR7+AW7*BC7+BH7*BN7+BS7*BY7+CD7*CJ7)/CP7</f>
        <v>6.5058823529411782</v>
      </c>
      <c r="CR7" s="242">
        <f t="shared" si="51"/>
        <v>2.3235294117647061</v>
      </c>
      <c r="CS7" s="140" t="str">
        <f t="shared" si="52"/>
        <v>2.32</v>
      </c>
      <c r="CT7" s="135" t="str">
        <f t="shared" si="53"/>
        <v>Lên lớp</v>
      </c>
      <c r="CU7" s="205" t="s">
        <v>648</v>
      </c>
      <c r="CV7" s="19">
        <v>6.3</v>
      </c>
      <c r="CW7" s="22">
        <v>3</v>
      </c>
      <c r="CX7" s="23"/>
      <c r="CY7" s="25">
        <f t="shared" si="54"/>
        <v>4.3</v>
      </c>
      <c r="CZ7" s="26">
        <f t="shared" si="55"/>
        <v>4.3</v>
      </c>
      <c r="DA7" s="26" t="str">
        <f t="shared" si="56"/>
        <v>4.3</v>
      </c>
      <c r="DB7" s="30" t="str">
        <f t="shared" si="57"/>
        <v>D</v>
      </c>
      <c r="DC7" s="56">
        <f t="shared" si="58"/>
        <v>1</v>
      </c>
      <c r="DD7" s="35" t="str">
        <f t="shared" si="59"/>
        <v>1.0</v>
      </c>
      <c r="DE7" s="53">
        <v>3</v>
      </c>
      <c r="DF7" s="63">
        <v>3</v>
      </c>
      <c r="DG7" s="19">
        <v>7.6</v>
      </c>
      <c r="DH7" s="22">
        <v>10</v>
      </c>
      <c r="DI7" s="23"/>
      <c r="DJ7" s="25">
        <f t="shared" si="60"/>
        <v>9</v>
      </c>
      <c r="DK7" s="26">
        <f t="shared" si="61"/>
        <v>9</v>
      </c>
      <c r="DL7" s="24" t="str">
        <f t="shared" si="62"/>
        <v>9.0</v>
      </c>
      <c r="DM7" s="30" t="str">
        <f t="shared" si="63"/>
        <v>A</v>
      </c>
      <c r="DN7" s="56">
        <f t="shared" si="64"/>
        <v>4</v>
      </c>
      <c r="DO7" s="35" t="str">
        <f t="shared" si="65"/>
        <v>4.0</v>
      </c>
      <c r="DP7" s="53">
        <v>3</v>
      </c>
      <c r="DQ7" s="63">
        <v>3</v>
      </c>
      <c r="DR7" s="19">
        <v>8.3000000000000007</v>
      </c>
      <c r="DS7" s="22">
        <v>5</v>
      </c>
      <c r="DT7" s="23"/>
      <c r="DU7" s="25">
        <f t="shared" si="66"/>
        <v>6.3</v>
      </c>
      <c r="DV7" s="26">
        <f t="shared" si="67"/>
        <v>6.3</v>
      </c>
      <c r="DW7" s="26" t="str">
        <f t="shared" si="68"/>
        <v>6.3</v>
      </c>
      <c r="DX7" s="30" t="str">
        <f t="shared" si="69"/>
        <v>C</v>
      </c>
      <c r="DY7" s="28">
        <f t="shared" si="70"/>
        <v>2</v>
      </c>
      <c r="DZ7" s="35" t="str">
        <f t="shared" si="71"/>
        <v>2.0</v>
      </c>
      <c r="EA7" s="53">
        <v>3</v>
      </c>
      <c r="EB7" s="63">
        <v>3</v>
      </c>
      <c r="EC7" s="19"/>
      <c r="ED7" s="22"/>
      <c r="EE7" s="23"/>
      <c r="EF7" s="25">
        <v>5.9</v>
      </c>
      <c r="EG7" s="26">
        <v>5.9</v>
      </c>
      <c r="EH7" s="26" t="str">
        <f t="shared" si="272"/>
        <v>5.9</v>
      </c>
      <c r="EI7" s="30" t="str">
        <f t="shared" si="75"/>
        <v>C</v>
      </c>
      <c r="EJ7" s="28">
        <f t="shared" si="76"/>
        <v>2</v>
      </c>
      <c r="EK7" s="35" t="str">
        <f t="shared" si="77"/>
        <v>2.0</v>
      </c>
      <c r="EL7" s="53">
        <v>2</v>
      </c>
      <c r="EM7" s="63">
        <v>2</v>
      </c>
      <c r="EN7" s="19">
        <v>5</v>
      </c>
      <c r="EO7" s="22">
        <v>5</v>
      </c>
      <c r="EP7" s="23"/>
      <c r="EQ7" s="25">
        <f t="shared" si="78"/>
        <v>5</v>
      </c>
      <c r="ER7" s="26">
        <f t="shared" si="79"/>
        <v>5</v>
      </c>
      <c r="ES7" s="26" t="str">
        <f t="shared" si="80"/>
        <v>5.0</v>
      </c>
      <c r="ET7" s="30" t="str">
        <f t="shared" si="81"/>
        <v>D+</v>
      </c>
      <c r="EU7" s="28">
        <f t="shared" si="82"/>
        <v>1.5</v>
      </c>
      <c r="EV7" s="35" t="str">
        <f t="shared" si="83"/>
        <v>1.5</v>
      </c>
      <c r="EW7" s="53">
        <v>2</v>
      </c>
      <c r="EX7" s="63">
        <v>2</v>
      </c>
      <c r="EY7" s="19">
        <v>6.2</v>
      </c>
      <c r="EZ7" s="22">
        <v>5</v>
      </c>
      <c r="FA7" s="23"/>
      <c r="FB7" s="25">
        <f t="shared" si="84"/>
        <v>5.5</v>
      </c>
      <c r="FC7" s="26">
        <f t="shared" si="85"/>
        <v>5.5</v>
      </c>
      <c r="FD7" s="24" t="str">
        <f t="shared" si="86"/>
        <v>5.5</v>
      </c>
      <c r="FE7" s="30" t="str">
        <f t="shared" si="87"/>
        <v>C</v>
      </c>
      <c r="FF7" s="28">
        <f t="shared" si="88"/>
        <v>2</v>
      </c>
      <c r="FG7" s="35" t="str">
        <f t="shared" si="89"/>
        <v>2.0</v>
      </c>
      <c r="FH7" s="53">
        <v>3</v>
      </c>
      <c r="FI7" s="63">
        <v>3</v>
      </c>
      <c r="FJ7" s="19">
        <v>7</v>
      </c>
      <c r="FK7" s="22">
        <v>9</v>
      </c>
      <c r="FL7" s="23"/>
      <c r="FM7" s="25">
        <f t="shared" si="90"/>
        <v>8.1999999999999993</v>
      </c>
      <c r="FN7" s="26">
        <f t="shared" si="91"/>
        <v>8.1999999999999993</v>
      </c>
      <c r="FO7" s="26" t="str">
        <f t="shared" si="92"/>
        <v>8.2</v>
      </c>
      <c r="FP7" s="30" t="str">
        <f t="shared" si="93"/>
        <v>B+</v>
      </c>
      <c r="FQ7" s="28">
        <f t="shared" si="94"/>
        <v>3.5</v>
      </c>
      <c r="FR7" s="35" t="str">
        <f t="shared" si="95"/>
        <v>3.5</v>
      </c>
      <c r="FS7" s="53">
        <v>2</v>
      </c>
      <c r="FT7" s="63">
        <v>2</v>
      </c>
      <c r="FU7" s="19">
        <v>6.3</v>
      </c>
      <c r="FV7" s="22">
        <v>6</v>
      </c>
      <c r="FW7" s="23"/>
      <c r="FX7" s="25">
        <f t="shared" si="96"/>
        <v>6.1</v>
      </c>
      <c r="FY7" s="26">
        <f t="shared" si="97"/>
        <v>6.1</v>
      </c>
      <c r="FZ7" s="24" t="str">
        <f t="shared" si="98"/>
        <v>6.1</v>
      </c>
      <c r="GA7" s="30" t="str">
        <f t="shared" si="99"/>
        <v>C</v>
      </c>
      <c r="GB7" s="28">
        <f t="shared" si="100"/>
        <v>2</v>
      </c>
      <c r="GC7" s="35" t="str">
        <f t="shared" si="101"/>
        <v>2.0</v>
      </c>
      <c r="GD7" s="53">
        <v>2</v>
      </c>
      <c r="GE7" s="63">
        <v>2</v>
      </c>
      <c r="GF7" s="181">
        <f t="shared" si="102"/>
        <v>20</v>
      </c>
      <c r="GG7" s="217">
        <f t="shared" si="103"/>
        <v>6.2850000000000001</v>
      </c>
      <c r="GH7" s="182">
        <f t="shared" si="104"/>
        <v>2.25</v>
      </c>
      <c r="GI7" s="183" t="str">
        <f t="shared" si="105"/>
        <v>2.25</v>
      </c>
      <c r="GJ7" s="135" t="str">
        <f t="shared" si="106"/>
        <v>Lên lớp</v>
      </c>
      <c r="GK7" s="136">
        <f t="shared" si="107"/>
        <v>20</v>
      </c>
      <c r="GL7" s="239">
        <f t="shared" si="108"/>
        <v>6.2850000000000001</v>
      </c>
      <c r="GM7" s="137">
        <f t="shared" si="109"/>
        <v>2.25</v>
      </c>
      <c r="GN7" s="192">
        <f t="shared" si="110"/>
        <v>37</v>
      </c>
      <c r="GO7" s="193">
        <f t="shared" si="111"/>
        <v>37</v>
      </c>
      <c r="GP7" s="183">
        <f t="shared" si="112"/>
        <v>6.3864864864864872</v>
      </c>
      <c r="GQ7" s="182">
        <f t="shared" si="113"/>
        <v>2.2837837837837838</v>
      </c>
      <c r="GR7" s="183" t="str">
        <f t="shared" si="114"/>
        <v>2.28</v>
      </c>
      <c r="GS7" s="135" t="str">
        <f t="shared" si="115"/>
        <v>Lên lớp</v>
      </c>
      <c r="GT7" s="135" t="s">
        <v>648</v>
      </c>
      <c r="GU7" s="19">
        <v>8</v>
      </c>
      <c r="GV7" s="22">
        <v>7</v>
      </c>
      <c r="GW7" s="23"/>
      <c r="GX7" s="17">
        <f t="shared" si="116"/>
        <v>7.4</v>
      </c>
      <c r="GY7" s="24">
        <f t="shared" si="117"/>
        <v>7.4</v>
      </c>
      <c r="GZ7" s="24" t="str">
        <f t="shared" si="118"/>
        <v>7.4</v>
      </c>
      <c r="HA7" s="30" t="str">
        <f t="shared" si="119"/>
        <v>B</v>
      </c>
      <c r="HB7" s="28">
        <f t="shared" si="120"/>
        <v>3</v>
      </c>
      <c r="HC7" s="35" t="str">
        <f t="shared" si="121"/>
        <v>3.0</v>
      </c>
      <c r="HD7" s="53">
        <v>3</v>
      </c>
      <c r="HE7" s="63">
        <v>3</v>
      </c>
      <c r="HF7" s="19">
        <v>7.4</v>
      </c>
      <c r="HG7" s="44"/>
      <c r="HH7" s="23">
        <v>5</v>
      </c>
      <c r="HI7" s="25">
        <f t="shared" si="122"/>
        <v>3</v>
      </c>
      <c r="HJ7" s="26">
        <f t="shared" si="123"/>
        <v>6</v>
      </c>
      <c r="HK7" s="24" t="str">
        <f t="shared" si="124"/>
        <v>6.0</v>
      </c>
      <c r="HL7" s="30" t="str">
        <f t="shared" si="125"/>
        <v>C</v>
      </c>
      <c r="HM7" s="28">
        <f t="shared" si="126"/>
        <v>2</v>
      </c>
      <c r="HN7" s="35" t="str">
        <f t="shared" si="127"/>
        <v>2.0</v>
      </c>
      <c r="HO7" s="53">
        <v>2</v>
      </c>
      <c r="HP7" s="63">
        <v>2</v>
      </c>
      <c r="HQ7" s="19">
        <v>8.3000000000000007</v>
      </c>
      <c r="HR7" s="22">
        <v>8</v>
      </c>
      <c r="HS7" s="23"/>
      <c r="HT7" s="25">
        <f t="shared" si="128"/>
        <v>8.1</v>
      </c>
      <c r="HU7" s="147">
        <f t="shared" si="129"/>
        <v>8.1</v>
      </c>
      <c r="HV7" s="24" t="str">
        <f t="shared" si="254"/>
        <v>8.1</v>
      </c>
      <c r="HW7" s="218" t="str">
        <f t="shared" si="130"/>
        <v>B+</v>
      </c>
      <c r="HX7" s="149">
        <f t="shared" si="131"/>
        <v>3.5</v>
      </c>
      <c r="HY7" s="40" t="str">
        <f t="shared" si="132"/>
        <v>3.5</v>
      </c>
      <c r="HZ7" s="53">
        <v>3</v>
      </c>
      <c r="IA7" s="63">
        <v>3</v>
      </c>
      <c r="IB7" s="19">
        <v>8.6999999999999993</v>
      </c>
      <c r="IC7" s="22">
        <v>7</v>
      </c>
      <c r="ID7" s="23"/>
      <c r="IE7" s="25">
        <f t="shared" si="133"/>
        <v>7.7</v>
      </c>
      <c r="IF7" s="147">
        <f t="shared" si="134"/>
        <v>7.7</v>
      </c>
      <c r="IG7" s="24" t="str">
        <f t="shared" si="255"/>
        <v>7.7</v>
      </c>
      <c r="IH7" s="218" t="str">
        <f t="shared" si="135"/>
        <v>B</v>
      </c>
      <c r="II7" s="149">
        <f t="shared" si="136"/>
        <v>3</v>
      </c>
      <c r="IJ7" s="40" t="str">
        <f t="shared" si="137"/>
        <v>3.0</v>
      </c>
      <c r="IK7" s="53">
        <v>1</v>
      </c>
      <c r="IL7" s="63">
        <v>1</v>
      </c>
      <c r="IM7" s="19">
        <v>8</v>
      </c>
      <c r="IN7" s="22">
        <v>7</v>
      </c>
      <c r="IO7" s="23"/>
      <c r="IP7" s="25">
        <f t="shared" si="138"/>
        <v>7.4</v>
      </c>
      <c r="IQ7" s="26">
        <f t="shared" si="139"/>
        <v>7.4</v>
      </c>
      <c r="IR7" s="24" t="str">
        <f t="shared" si="140"/>
        <v>7.4</v>
      </c>
      <c r="IS7" s="30" t="str">
        <f t="shared" si="141"/>
        <v>B</v>
      </c>
      <c r="IT7" s="28">
        <f t="shared" si="142"/>
        <v>3</v>
      </c>
      <c r="IU7" s="35" t="str">
        <f t="shared" si="143"/>
        <v>3.0</v>
      </c>
      <c r="IV7" s="53">
        <v>2</v>
      </c>
      <c r="IW7" s="63">
        <v>2</v>
      </c>
      <c r="IX7" s="19">
        <v>6.8</v>
      </c>
      <c r="IY7" s="22">
        <v>6</v>
      </c>
      <c r="IZ7" s="23"/>
      <c r="JA7" s="25">
        <f t="shared" si="144"/>
        <v>6.3</v>
      </c>
      <c r="JB7" s="26">
        <f t="shared" si="145"/>
        <v>6.3</v>
      </c>
      <c r="JC7" s="24" t="str">
        <f t="shared" si="146"/>
        <v>6.3</v>
      </c>
      <c r="JD7" s="30" t="str">
        <f t="shared" si="147"/>
        <v>C</v>
      </c>
      <c r="JE7" s="28">
        <f t="shared" si="148"/>
        <v>2</v>
      </c>
      <c r="JF7" s="35" t="str">
        <f t="shared" si="149"/>
        <v>2.0</v>
      </c>
      <c r="JG7" s="53">
        <v>2</v>
      </c>
      <c r="JH7" s="63">
        <v>2</v>
      </c>
      <c r="JI7" s="19">
        <v>6.6</v>
      </c>
      <c r="JJ7" s="22">
        <v>5</v>
      </c>
      <c r="JK7" s="23"/>
      <c r="JL7" s="17">
        <f t="shared" si="150"/>
        <v>5.6</v>
      </c>
      <c r="JM7" s="24">
        <f t="shared" si="151"/>
        <v>5.6</v>
      </c>
      <c r="JN7" s="24" t="str">
        <f t="shared" si="152"/>
        <v>5.6</v>
      </c>
      <c r="JO7" s="30" t="str">
        <f t="shared" si="153"/>
        <v>C</v>
      </c>
      <c r="JP7" s="28">
        <f t="shared" si="154"/>
        <v>2</v>
      </c>
      <c r="JQ7" s="35" t="str">
        <f t="shared" si="155"/>
        <v>2.0</v>
      </c>
      <c r="JR7" s="53">
        <v>2</v>
      </c>
      <c r="JS7" s="63">
        <v>2</v>
      </c>
      <c r="JT7" s="19">
        <v>7.6</v>
      </c>
      <c r="JU7" s="22">
        <v>6</v>
      </c>
      <c r="JV7" s="23"/>
      <c r="JW7" s="25">
        <f t="shared" si="156"/>
        <v>6.6</v>
      </c>
      <c r="JX7" s="26">
        <f t="shared" si="157"/>
        <v>6.6</v>
      </c>
      <c r="JY7" s="24" t="str">
        <f t="shared" si="158"/>
        <v>6.6</v>
      </c>
      <c r="JZ7" s="30" t="str">
        <f t="shared" si="159"/>
        <v>C+</v>
      </c>
      <c r="KA7" s="28">
        <f t="shared" si="160"/>
        <v>2.5</v>
      </c>
      <c r="KB7" s="35" t="str">
        <f t="shared" si="161"/>
        <v>2.5</v>
      </c>
      <c r="KC7" s="53">
        <v>1</v>
      </c>
      <c r="KD7" s="63">
        <v>1</v>
      </c>
      <c r="KE7" s="19">
        <v>6.3</v>
      </c>
      <c r="KF7" s="22">
        <v>9</v>
      </c>
      <c r="KG7" s="23"/>
      <c r="KH7" s="17">
        <f t="shared" si="162"/>
        <v>7.9</v>
      </c>
      <c r="KI7" s="24">
        <f t="shared" si="163"/>
        <v>7.9</v>
      </c>
      <c r="KJ7" s="24" t="str">
        <f t="shared" si="164"/>
        <v>7.9</v>
      </c>
      <c r="KK7" s="30" t="str">
        <f t="shared" si="165"/>
        <v>B</v>
      </c>
      <c r="KL7" s="28">
        <f t="shared" si="166"/>
        <v>3</v>
      </c>
      <c r="KM7" s="35" t="str">
        <f t="shared" si="167"/>
        <v>3.0</v>
      </c>
      <c r="KN7" s="53">
        <v>2</v>
      </c>
      <c r="KO7" s="63">
        <v>2</v>
      </c>
      <c r="KP7" s="181">
        <f t="shared" si="168"/>
        <v>18</v>
      </c>
      <c r="KQ7" s="217">
        <f t="shared" si="169"/>
        <v>7.0666666666666664</v>
      </c>
      <c r="KR7" s="182">
        <f t="shared" si="170"/>
        <v>2.7222222222222223</v>
      </c>
      <c r="KS7" s="183" t="str">
        <f t="shared" si="171"/>
        <v>2.72</v>
      </c>
      <c r="KT7" s="135" t="str">
        <f t="shared" si="172"/>
        <v>Lên lớp</v>
      </c>
      <c r="KU7" s="136">
        <f t="shared" si="173"/>
        <v>18</v>
      </c>
      <c r="KV7" s="217">
        <f t="shared" si="174"/>
        <v>7.0666666666666664</v>
      </c>
      <c r="KW7" s="236">
        <f t="shared" si="175"/>
        <v>2.7222222222222223</v>
      </c>
      <c r="KX7" s="192">
        <f t="shared" si="176"/>
        <v>55</v>
      </c>
      <c r="KY7" s="193">
        <f t="shared" si="177"/>
        <v>55</v>
      </c>
      <c r="KZ7" s="183">
        <f t="shared" si="178"/>
        <v>6.6090909090909093</v>
      </c>
      <c r="LA7" s="182">
        <f t="shared" si="179"/>
        <v>2.4272727272727272</v>
      </c>
      <c r="LB7" s="183" t="str">
        <f t="shared" si="180"/>
        <v>2.43</v>
      </c>
      <c r="LC7" s="135" t="str">
        <f t="shared" si="181"/>
        <v>Lên lớp</v>
      </c>
      <c r="LD7" s="135" t="s">
        <v>648</v>
      </c>
      <c r="LE7" s="19">
        <v>7.1</v>
      </c>
      <c r="LF7" s="22">
        <v>1</v>
      </c>
      <c r="LG7" s="23">
        <v>4</v>
      </c>
      <c r="LH7" s="25">
        <f t="shared" si="182"/>
        <v>3.4</v>
      </c>
      <c r="LI7" s="147">
        <f t="shared" si="183"/>
        <v>5.2</v>
      </c>
      <c r="LJ7" s="26" t="str">
        <f t="shared" si="184"/>
        <v>5.2</v>
      </c>
      <c r="LK7" s="148" t="str">
        <f t="shared" si="185"/>
        <v>D+</v>
      </c>
      <c r="LL7" s="149">
        <f t="shared" si="186"/>
        <v>1.5</v>
      </c>
      <c r="LM7" s="40" t="str">
        <f t="shared" si="187"/>
        <v>1.5</v>
      </c>
      <c r="LN7" s="53">
        <v>1</v>
      </c>
      <c r="LO7" s="63">
        <v>1</v>
      </c>
      <c r="LP7" s="19">
        <v>6.8</v>
      </c>
      <c r="LQ7" s="22">
        <v>5</v>
      </c>
      <c r="LR7" s="23"/>
      <c r="LS7" s="25">
        <f t="shared" si="188"/>
        <v>5.7</v>
      </c>
      <c r="LT7" s="147">
        <f t="shared" si="189"/>
        <v>5.7</v>
      </c>
      <c r="LU7" s="26" t="str">
        <f t="shared" si="190"/>
        <v>5.7</v>
      </c>
      <c r="LV7" s="148" t="str">
        <f t="shared" si="191"/>
        <v>C</v>
      </c>
      <c r="LW7" s="149">
        <f t="shared" si="192"/>
        <v>2</v>
      </c>
      <c r="LX7" s="40" t="str">
        <f t="shared" si="193"/>
        <v>2.0</v>
      </c>
      <c r="LY7" s="53">
        <v>1</v>
      </c>
      <c r="LZ7" s="63">
        <v>1</v>
      </c>
      <c r="MA7" s="19">
        <v>7.3</v>
      </c>
      <c r="MB7" s="22">
        <v>8</v>
      </c>
      <c r="MC7" s="23"/>
      <c r="MD7" s="25">
        <f t="shared" si="194"/>
        <v>7.7</v>
      </c>
      <c r="ME7" s="26">
        <f t="shared" si="195"/>
        <v>7.7</v>
      </c>
      <c r="MF7" s="26" t="str">
        <f t="shared" si="196"/>
        <v>7.7</v>
      </c>
      <c r="MG7" s="30" t="str">
        <f t="shared" si="197"/>
        <v>B</v>
      </c>
      <c r="MH7" s="28">
        <f t="shared" si="198"/>
        <v>3</v>
      </c>
      <c r="MI7" s="35" t="str">
        <f t="shared" si="199"/>
        <v>3.0</v>
      </c>
      <c r="MJ7" s="53">
        <v>1</v>
      </c>
      <c r="MK7" s="63">
        <v>1</v>
      </c>
      <c r="ML7" s="19">
        <v>9</v>
      </c>
      <c r="MM7" s="51">
        <v>8.5</v>
      </c>
      <c r="MN7" s="23"/>
      <c r="MO7" s="25">
        <f t="shared" si="200"/>
        <v>8.6999999999999993</v>
      </c>
      <c r="MP7" s="26">
        <f t="shared" si="201"/>
        <v>8.6999999999999993</v>
      </c>
      <c r="MQ7" s="26" t="str">
        <f t="shared" si="202"/>
        <v>8.7</v>
      </c>
      <c r="MR7" s="30" t="str">
        <f t="shared" si="203"/>
        <v>A</v>
      </c>
      <c r="MS7" s="28">
        <f t="shared" si="204"/>
        <v>4</v>
      </c>
      <c r="MT7" s="35" t="str">
        <f t="shared" si="205"/>
        <v>4.0</v>
      </c>
      <c r="MU7" s="53">
        <v>1</v>
      </c>
      <c r="MV7" s="63">
        <v>1</v>
      </c>
      <c r="MW7" s="19">
        <v>9</v>
      </c>
      <c r="MX7" s="51">
        <v>7.5</v>
      </c>
      <c r="MY7" s="23"/>
      <c r="MZ7" s="25">
        <f t="shared" si="206"/>
        <v>8.1</v>
      </c>
      <c r="NA7" s="26">
        <f t="shared" si="207"/>
        <v>8.1</v>
      </c>
      <c r="NB7" s="26" t="str">
        <f t="shared" si="208"/>
        <v>8.1</v>
      </c>
      <c r="NC7" s="30" t="str">
        <f t="shared" si="209"/>
        <v>B+</v>
      </c>
      <c r="ND7" s="28">
        <f t="shared" si="210"/>
        <v>3.5</v>
      </c>
      <c r="NE7" s="35" t="str">
        <f t="shared" si="211"/>
        <v>3.5</v>
      </c>
      <c r="NF7" s="53">
        <v>1</v>
      </c>
      <c r="NG7" s="63">
        <v>1</v>
      </c>
      <c r="NH7" s="19">
        <v>9</v>
      </c>
      <c r="NI7" s="51">
        <v>8.1</v>
      </c>
      <c r="NJ7" s="23"/>
      <c r="NK7" s="25">
        <f t="shared" si="212"/>
        <v>8.5</v>
      </c>
      <c r="NL7" s="26">
        <f t="shared" si="213"/>
        <v>8.5</v>
      </c>
      <c r="NM7" s="26" t="str">
        <f t="shared" si="214"/>
        <v>8.5</v>
      </c>
      <c r="NN7" s="30" t="str">
        <f t="shared" si="215"/>
        <v>A</v>
      </c>
      <c r="NO7" s="28">
        <f t="shared" si="216"/>
        <v>4</v>
      </c>
      <c r="NP7" s="35" t="str">
        <f t="shared" si="217"/>
        <v>4.0</v>
      </c>
      <c r="NQ7" s="53">
        <v>2</v>
      </c>
      <c r="NR7" s="63">
        <v>2</v>
      </c>
      <c r="NS7" s="19">
        <v>9</v>
      </c>
      <c r="NT7" s="51">
        <v>7.5</v>
      </c>
      <c r="NU7" s="23"/>
      <c r="NV7" s="25">
        <f t="shared" si="218"/>
        <v>8.1</v>
      </c>
      <c r="NW7" s="26">
        <f t="shared" si="219"/>
        <v>8.1</v>
      </c>
      <c r="NX7" s="26" t="str">
        <f t="shared" si="220"/>
        <v>8.1</v>
      </c>
      <c r="NY7" s="30" t="str">
        <f t="shared" si="221"/>
        <v>B+</v>
      </c>
      <c r="NZ7" s="28">
        <f t="shared" si="222"/>
        <v>3.5</v>
      </c>
      <c r="OA7" s="35" t="str">
        <f t="shared" si="223"/>
        <v>3.5</v>
      </c>
      <c r="OB7" s="53">
        <v>1</v>
      </c>
      <c r="OC7" s="63">
        <v>1</v>
      </c>
      <c r="OD7" s="57">
        <v>8.5</v>
      </c>
      <c r="OE7" s="51">
        <v>8.5</v>
      </c>
      <c r="OF7" s="23"/>
      <c r="OG7" s="25">
        <f t="shared" si="224"/>
        <v>8.5</v>
      </c>
      <c r="OH7" s="26">
        <f t="shared" si="225"/>
        <v>8.5</v>
      </c>
      <c r="OI7" s="26" t="str">
        <f t="shared" si="226"/>
        <v>8.5</v>
      </c>
      <c r="OJ7" s="30" t="str">
        <f t="shared" si="227"/>
        <v>A</v>
      </c>
      <c r="OK7" s="28">
        <f t="shared" si="228"/>
        <v>4</v>
      </c>
      <c r="OL7" s="35" t="str">
        <f t="shared" si="229"/>
        <v>4.0</v>
      </c>
      <c r="OM7" s="53">
        <v>4</v>
      </c>
      <c r="ON7" s="70">
        <v>4</v>
      </c>
      <c r="OO7" s="264">
        <f t="shared" si="256"/>
        <v>12</v>
      </c>
      <c r="OP7" s="217">
        <f t="shared" si="257"/>
        <v>7.875</v>
      </c>
      <c r="OQ7" s="182">
        <f t="shared" si="258"/>
        <v>3.4583333333333335</v>
      </c>
      <c r="OR7" s="183" t="str">
        <f t="shared" si="259"/>
        <v>3.46</v>
      </c>
      <c r="OS7" s="135" t="str">
        <f t="shared" si="260"/>
        <v>Lên lớp</v>
      </c>
      <c r="OT7" s="136">
        <f t="shared" si="261"/>
        <v>12</v>
      </c>
      <c r="OU7" s="217">
        <f t="shared" si="262"/>
        <v>7.875</v>
      </c>
      <c r="OV7" s="236">
        <f t="shared" si="263"/>
        <v>3.4583333333333335</v>
      </c>
      <c r="OW7" s="192">
        <f t="shared" si="264"/>
        <v>67</v>
      </c>
      <c r="OX7" s="193">
        <f t="shared" si="265"/>
        <v>67</v>
      </c>
      <c r="OY7" s="183">
        <f t="shared" si="266"/>
        <v>6.8358208955223878</v>
      </c>
      <c r="OZ7" s="182">
        <f t="shared" si="267"/>
        <v>2.6119402985074629</v>
      </c>
      <c r="PA7" s="183" t="str">
        <f t="shared" si="268"/>
        <v>2.61</v>
      </c>
      <c r="PB7" s="135" t="str">
        <f t="shared" si="269"/>
        <v>Lên lớp</v>
      </c>
      <c r="PC7" s="135" t="s">
        <v>648</v>
      </c>
      <c r="PD7" s="57">
        <v>8.4</v>
      </c>
      <c r="PE7" s="51">
        <v>8.5</v>
      </c>
      <c r="PF7" s="23"/>
      <c r="PG7" s="25">
        <f t="shared" si="273"/>
        <v>8.5</v>
      </c>
      <c r="PH7" s="26">
        <f t="shared" si="274"/>
        <v>8.5</v>
      </c>
      <c r="PI7" s="26" t="str">
        <f t="shared" si="275"/>
        <v>8.5</v>
      </c>
      <c r="PJ7" s="30" t="str">
        <f t="shared" si="276"/>
        <v>A</v>
      </c>
      <c r="PK7" s="28">
        <f t="shared" si="277"/>
        <v>4</v>
      </c>
      <c r="PL7" s="35" t="str">
        <f t="shared" si="278"/>
        <v>4.0</v>
      </c>
      <c r="PM7" s="53">
        <v>6</v>
      </c>
      <c r="PN7" s="63">
        <v>6</v>
      </c>
      <c r="PO7" s="19">
        <v>8</v>
      </c>
      <c r="PP7" s="22">
        <v>6</v>
      </c>
      <c r="PQ7" s="23"/>
      <c r="PR7" s="25">
        <f t="shared" si="240"/>
        <v>6.8</v>
      </c>
      <c r="PS7" s="26">
        <f t="shared" si="241"/>
        <v>6.8</v>
      </c>
      <c r="PT7" s="26" t="str">
        <f t="shared" si="242"/>
        <v>6.8</v>
      </c>
      <c r="PU7" s="30" t="str">
        <f t="shared" si="243"/>
        <v>C+</v>
      </c>
      <c r="PV7" s="28">
        <f t="shared" si="244"/>
        <v>2.5</v>
      </c>
      <c r="PW7" s="35" t="str">
        <f t="shared" si="245"/>
        <v>2.5</v>
      </c>
      <c r="PX7" s="53">
        <v>6</v>
      </c>
      <c r="PY7" s="63">
        <v>6</v>
      </c>
      <c r="PZ7" s="59">
        <v>7.9</v>
      </c>
      <c r="QA7" s="259">
        <v>7.5</v>
      </c>
      <c r="QB7" s="129">
        <f t="shared" si="270"/>
        <v>7.7</v>
      </c>
      <c r="QC7" s="24" t="str">
        <f t="shared" si="271"/>
        <v>7.7</v>
      </c>
      <c r="QD7" s="30" t="str">
        <f t="shared" si="246"/>
        <v>B</v>
      </c>
      <c r="QE7" s="28">
        <f t="shared" si="247"/>
        <v>3</v>
      </c>
      <c r="QF7" s="35" t="str">
        <f t="shared" si="248"/>
        <v>3.0</v>
      </c>
      <c r="QG7" s="260">
        <v>5</v>
      </c>
      <c r="QH7" s="261">
        <v>5</v>
      </c>
      <c r="QI7" s="262">
        <f t="shared" si="249"/>
        <v>17</v>
      </c>
      <c r="QJ7" s="217">
        <f t="shared" si="250"/>
        <v>7.6647058823529415</v>
      </c>
      <c r="QK7" s="182">
        <f t="shared" si="251"/>
        <v>3.1764705882352939</v>
      </c>
      <c r="QL7" s="183" t="str">
        <f t="shared" si="252"/>
        <v>3.18</v>
      </c>
      <c r="QM7" s="135" t="str">
        <f t="shared" si="253"/>
        <v>Lên lớp</v>
      </c>
    </row>
    <row r="8" spans="1:455" ht="18">
      <c r="A8" s="10">
        <v>7</v>
      </c>
      <c r="B8" s="10">
        <v>7</v>
      </c>
      <c r="C8" s="90" t="s">
        <v>96</v>
      </c>
      <c r="D8" s="91" t="s">
        <v>142</v>
      </c>
      <c r="E8" s="93" t="s">
        <v>143</v>
      </c>
      <c r="F8" s="307" t="s">
        <v>60</v>
      </c>
      <c r="G8" s="42"/>
      <c r="H8" s="95" t="s">
        <v>419</v>
      </c>
      <c r="I8" s="42" t="s">
        <v>18</v>
      </c>
      <c r="J8" s="98" t="s">
        <v>574</v>
      </c>
      <c r="K8" s="12">
        <v>5</v>
      </c>
      <c r="L8" s="24" t="str">
        <f t="shared" si="0"/>
        <v>5.0</v>
      </c>
      <c r="M8" s="30" t="str">
        <f t="shared" si="1"/>
        <v>D+</v>
      </c>
      <c r="N8" s="37">
        <f t="shared" si="2"/>
        <v>1.5</v>
      </c>
      <c r="O8" s="35" t="str">
        <f t="shared" si="3"/>
        <v>1.5</v>
      </c>
      <c r="P8" s="11">
        <v>2</v>
      </c>
      <c r="Q8" s="14">
        <v>7.7</v>
      </c>
      <c r="R8" s="24" t="str">
        <f t="shared" si="4"/>
        <v>7.7</v>
      </c>
      <c r="S8" s="30" t="str">
        <f t="shared" si="5"/>
        <v>B</v>
      </c>
      <c r="T8" s="37">
        <f t="shared" si="6"/>
        <v>3</v>
      </c>
      <c r="U8" s="35" t="str">
        <f t="shared" si="7"/>
        <v>3.0</v>
      </c>
      <c r="V8" s="11">
        <v>3</v>
      </c>
      <c r="W8" s="19">
        <v>7.2</v>
      </c>
      <c r="X8" s="22">
        <v>4</v>
      </c>
      <c r="Y8" s="23"/>
      <c r="Z8" s="17">
        <f t="shared" si="8"/>
        <v>5.3</v>
      </c>
      <c r="AA8" s="24">
        <f t="shared" si="9"/>
        <v>5.3</v>
      </c>
      <c r="AB8" s="24" t="str">
        <f t="shared" si="10"/>
        <v>5.3</v>
      </c>
      <c r="AC8" s="30" t="str">
        <f t="shared" si="11"/>
        <v>D+</v>
      </c>
      <c r="AD8" s="28">
        <f t="shared" si="12"/>
        <v>1.5</v>
      </c>
      <c r="AE8" s="35" t="str">
        <f t="shared" si="13"/>
        <v>1.5</v>
      </c>
      <c r="AF8" s="53">
        <v>4</v>
      </c>
      <c r="AG8" s="63">
        <v>4</v>
      </c>
      <c r="AH8" s="19">
        <v>7.3</v>
      </c>
      <c r="AI8" s="22">
        <v>7</v>
      </c>
      <c r="AJ8" s="23"/>
      <c r="AK8" s="25">
        <f t="shared" si="14"/>
        <v>7.1</v>
      </c>
      <c r="AL8" s="26">
        <f t="shared" si="15"/>
        <v>7.1</v>
      </c>
      <c r="AM8" s="24" t="str">
        <f t="shared" si="16"/>
        <v>7.1</v>
      </c>
      <c r="AN8" s="30" t="str">
        <f t="shared" si="17"/>
        <v>B</v>
      </c>
      <c r="AO8" s="28">
        <f t="shared" si="18"/>
        <v>3</v>
      </c>
      <c r="AP8" s="35" t="str">
        <f t="shared" si="19"/>
        <v>3.0</v>
      </c>
      <c r="AQ8" s="66">
        <v>2</v>
      </c>
      <c r="AR8" s="68">
        <v>2</v>
      </c>
      <c r="AS8" s="19">
        <v>5.3</v>
      </c>
      <c r="AT8" s="22">
        <v>4</v>
      </c>
      <c r="AU8" s="23"/>
      <c r="AV8" s="25">
        <f t="shared" si="20"/>
        <v>4.5</v>
      </c>
      <c r="AW8" s="26">
        <f t="shared" si="21"/>
        <v>4.5</v>
      </c>
      <c r="AX8" s="24" t="str">
        <f t="shared" si="22"/>
        <v>4.5</v>
      </c>
      <c r="AY8" s="30" t="str">
        <f t="shared" si="23"/>
        <v>D</v>
      </c>
      <c r="AZ8" s="28">
        <f t="shared" si="24"/>
        <v>1</v>
      </c>
      <c r="BA8" s="35" t="str">
        <f t="shared" si="25"/>
        <v>1.0</v>
      </c>
      <c r="BB8" s="53">
        <v>3</v>
      </c>
      <c r="BC8" s="63">
        <v>3</v>
      </c>
      <c r="BD8" s="19">
        <v>5.6</v>
      </c>
      <c r="BE8" s="22">
        <v>4</v>
      </c>
      <c r="BF8" s="23"/>
      <c r="BG8" s="17">
        <f t="shared" si="26"/>
        <v>4.5999999999999996</v>
      </c>
      <c r="BH8" s="24">
        <f t="shared" si="27"/>
        <v>4.5999999999999996</v>
      </c>
      <c r="BI8" s="24" t="str">
        <f t="shared" si="28"/>
        <v>4.6</v>
      </c>
      <c r="BJ8" s="30" t="str">
        <f t="shared" si="29"/>
        <v>D</v>
      </c>
      <c r="BK8" s="28">
        <f t="shared" si="30"/>
        <v>1</v>
      </c>
      <c r="BL8" s="35" t="str">
        <f t="shared" si="31"/>
        <v>1.0</v>
      </c>
      <c r="BM8" s="53">
        <v>3</v>
      </c>
      <c r="BN8" s="63">
        <v>3</v>
      </c>
      <c r="BO8" s="19">
        <v>5.9</v>
      </c>
      <c r="BP8" s="22">
        <v>4</v>
      </c>
      <c r="BQ8" s="23"/>
      <c r="BR8" s="17">
        <f t="shared" si="32"/>
        <v>4.8</v>
      </c>
      <c r="BS8" s="24">
        <f t="shared" si="33"/>
        <v>4.8</v>
      </c>
      <c r="BT8" s="24" t="str">
        <f t="shared" si="34"/>
        <v>4.8</v>
      </c>
      <c r="BU8" s="30" t="str">
        <f t="shared" si="35"/>
        <v>D</v>
      </c>
      <c r="BV8" s="56">
        <f t="shared" si="36"/>
        <v>1</v>
      </c>
      <c r="BW8" s="35" t="str">
        <f t="shared" si="37"/>
        <v>1.0</v>
      </c>
      <c r="BX8" s="53">
        <v>2</v>
      </c>
      <c r="BY8" s="70">
        <v>2</v>
      </c>
      <c r="BZ8" s="19">
        <v>7.5</v>
      </c>
      <c r="CA8" s="22">
        <v>8</v>
      </c>
      <c r="CB8" s="23"/>
      <c r="CC8" s="25">
        <f t="shared" si="38"/>
        <v>7.8</v>
      </c>
      <c r="CD8" s="26">
        <f t="shared" si="39"/>
        <v>7.8</v>
      </c>
      <c r="CE8" s="24" t="str">
        <f t="shared" si="40"/>
        <v>7.8</v>
      </c>
      <c r="CF8" s="30" t="str">
        <f t="shared" si="41"/>
        <v>B</v>
      </c>
      <c r="CG8" s="28">
        <f t="shared" si="42"/>
        <v>3</v>
      </c>
      <c r="CH8" s="35" t="str">
        <f t="shared" si="43"/>
        <v>3.0</v>
      </c>
      <c r="CI8" s="53">
        <v>3</v>
      </c>
      <c r="CJ8" s="63">
        <v>3</v>
      </c>
      <c r="CK8" s="115">
        <f t="shared" si="44"/>
        <v>17</v>
      </c>
      <c r="CL8" s="238">
        <f t="shared" si="45"/>
        <v>5.6294117647058819</v>
      </c>
      <c r="CM8" s="116">
        <f t="shared" si="46"/>
        <v>1.7058823529411764</v>
      </c>
      <c r="CN8" s="117" t="str">
        <f t="shared" si="47"/>
        <v>1.71</v>
      </c>
      <c r="CO8" s="135" t="str">
        <f t="shared" si="48"/>
        <v>Lên lớp</v>
      </c>
      <c r="CP8" s="240">
        <f t="shared" si="49"/>
        <v>17</v>
      </c>
      <c r="CQ8" s="241">
        <f t="shared" si="279"/>
        <v>5.6294117647058819</v>
      </c>
      <c r="CR8" s="242">
        <f t="shared" si="51"/>
        <v>1.7058823529411764</v>
      </c>
      <c r="CS8" s="140" t="str">
        <f t="shared" si="52"/>
        <v>1.71</v>
      </c>
      <c r="CT8" s="135" t="str">
        <f t="shared" si="53"/>
        <v>Lên lớp</v>
      </c>
      <c r="CU8" s="205" t="s">
        <v>648</v>
      </c>
      <c r="CV8" s="19">
        <v>5.9</v>
      </c>
      <c r="CW8" s="22">
        <v>5</v>
      </c>
      <c r="CX8" s="23"/>
      <c r="CY8" s="25">
        <f t="shared" si="54"/>
        <v>5.4</v>
      </c>
      <c r="CZ8" s="26">
        <f t="shared" si="55"/>
        <v>5.4</v>
      </c>
      <c r="DA8" s="26" t="str">
        <f t="shared" si="56"/>
        <v>5.4</v>
      </c>
      <c r="DB8" s="30" t="str">
        <f t="shared" si="57"/>
        <v>D+</v>
      </c>
      <c r="DC8" s="56">
        <f t="shared" si="58"/>
        <v>1.5</v>
      </c>
      <c r="DD8" s="35" t="str">
        <f t="shared" si="59"/>
        <v>1.5</v>
      </c>
      <c r="DE8" s="53">
        <v>3</v>
      </c>
      <c r="DF8" s="63">
        <v>3</v>
      </c>
      <c r="DG8" s="19">
        <v>5</v>
      </c>
      <c r="DH8" s="22">
        <v>5</v>
      </c>
      <c r="DI8" s="23"/>
      <c r="DJ8" s="25">
        <f t="shared" si="60"/>
        <v>5</v>
      </c>
      <c r="DK8" s="26">
        <f t="shared" si="61"/>
        <v>5</v>
      </c>
      <c r="DL8" s="24" t="str">
        <f t="shared" si="62"/>
        <v>5.0</v>
      </c>
      <c r="DM8" s="30" t="str">
        <f t="shared" si="63"/>
        <v>D+</v>
      </c>
      <c r="DN8" s="56">
        <f t="shared" si="64"/>
        <v>1.5</v>
      </c>
      <c r="DO8" s="35" t="str">
        <f t="shared" si="65"/>
        <v>1.5</v>
      </c>
      <c r="DP8" s="53">
        <v>3</v>
      </c>
      <c r="DQ8" s="63">
        <v>3</v>
      </c>
      <c r="DR8" s="19">
        <v>7.3</v>
      </c>
      <c r="DS8" s="22">
        <v>6</v>
      </c>
      <c r="DT8" s="23"/>
      <c r="DU8" s="25">
        <f t="shared" si="66"/>
        <v>6.5</v>
      </c>
      <c r="DV8" s="26">
        <f t="shared" si="67"/>
        <v>6.5</v>
      </c>
      <c r="DW8" s="26" t="str">
        <f t="shared" si="68"/>
        <v>6.5</v>
      </c>
      <c r="DX8" s="30" t="str">
        <f t="shared" si="69"/>
        <v>C+</v>
      </c>
      <c r="DY8" s="28">
        <f t="shared" si="70"/>
        <v>2.5</v>
      </c>
      <c r="DZ8" s="35" t="str">
        <f t="shared" si="71"/>
        <v>2.5</v>
      </c>
      <c r="EA8" s="53">
        <v>3</v>
      </c>
      <c r="EB8" s="63">
        <v>3</v>
      </c>
      <c r="EC8" s="19">
        <v>5</v>
      </c>
      <c r="ED8" s="22">
        <v>7</v>
      </c>
      <c r="EE8" s="23"/>
      <c r="EF8" s="25">
        <f t="shared" si="72"/>
        <v>6.2</v>
      </c>
      <c r="EG8" s="26">
        <f t="shared" si="73"/>
        <v>6.2</v>
      </c>
      <c r="EH8" s="26" t="str">
        <f t="shared" si="272"/>
        <v>6.2</v>
      </c>
      <c r="EI8" s="30" t="str">
        <f t="shared" si="75"/>
        <v>C</v>
      </c>
      <c r="EJ8" s="28">
        <f t="shared" si="76"/>
        <v>2</v>
      </c>
      <c r="EK8" s="35" t="str">
        <f t="shared" si="77"/>
        <v>2.0</v>
      </c>
      <c r="EL8" s="53">
        <v>2</v>
      </c>
      <c r="EM8" s="63">
        <v>2</v>
      </c>
      <c r="EN8" s="19">
        <v>6.9</v>
      </c>
      <c r="EO8" s="22">
        <v>6</v>
      </c>
      <c r="EP8" s="23"/>
      <c r="EQ8" s="25">
        <f t="shared" si="78"/>
        <v>6.4</v>
      </c>
      <c r="ER8" s="26">
        <f t="shared" si="79"/>
        <v>6.4</v>
      </c>
      <c r="ES8" s="26" t="str">
        <f t="shared" si="80"/>
        <v>6.4</v>
      </c>
      <c r="ET8" s="30" t="str">
        <f t="shared" si="81"/>
        <v>C</v>
      </c>
      <c r="EU8" s="28">
        <f t="shared" si="82"/>
        <v>2</v>
      </c>
      <c r="EV8" s="35" t="str">
        <f t="shared" si="83"/>
        <v>2.0</v>
      </c>
      <c r="EW8" s="53">
        <v>2</v>
      </c>
      <c r="EX8" s="63">
        <v>2</v>
      </c>
      <c r="EY8" s="19">
        <v>6.3</v>
      </c>
      <c r="EZ8" s="22">
        <v>5</v>
      </c>
      <c r="FA8" s="23"/>
      <c r="FB8" s="25">
        <f t="shared" si="84"/>
        <v>5.5</v>
      </c>
      <c r="FC8" s="26">
        <f t="shared" si="85"/>
        <v>5.5</v>
      </c>
      <c r="FD8" s="24" t="str">
        <f t="shared" si="86"/>
        <v>5.5</v>
      </c>
      <c r="FE8" s="30" t="str">
        <f t="shared" si="87"/>
        <v>C</v>
      </c>
      <c r="FF8" s="28">
        <f t="shared" si="88"/>
        <v>2</v>
      </c>
      <c r="FG8" s="35" t="str">
        <f t="shared" si="89"/>
        <v>2.0</v>
      </c>
      <c r="FH8" s="53">
        <v>3</v>
      </c>
      <c r="FI8" s="63">
        <v>3</v>
      </c>
      <c r="FJ8" s="19">
        <v>5.7</v>
      </c>
      <c r="FK8" s="22">
        <v>8</v>
      </c>
      <c r="FL8" s="23"/>
      <c r="FM8" s="25">
        <f t="shared" si="90"/>
        <v>7.1</v>
      </c>
      <c r="FN8" s="26">
        <f t="shared" si="91"/>
        <v>7.1</v>
      </c>
      <c r="FO8" s="26" t="str">
        <f t="shared" si="92"/>
        <v>7.1</v>
      </c>
      <c r="FP8" s="30" t="str">
        <f t="shared" si="93"/>
        <v>B</v>
      </c>
      <c r="FQ8" s="28">
        <f t="shared" si="94"/>
        <v>3</v>
      </c>
      <c r="FR8" s="35" t="str">
        <f t="shared" si="95"/>
        <v>3.0</v>
      </c>
      <c r="FS8" s="53">
        <v>2</v>
      </c>
      <c r="FT8" s="63">
        <v>2</v>
      </c>
      <c r="FU8" s="19">
        <v>7.9</v>
      </c>
      <c r="FV8" s="22">
        <v>3</v>
      </c>
      <c r="FW8" s="23"/>
      <c r="FX8" s="25">
        <f t="shared" si="96"/>
        <v>5</v>
      </c>
      <c r="FY8" s="26">
        <f t="shared" si="97"/>
        <v>5</v>
      </c>
      <c r="FZ8" s="24" t="str">
        <f t="shared" si="98"/>
        <v>5.0</v>
      </c>
      <c r="GA8" s="30" t="str">
        <f t="shared" si="99"/>
        <v>D+</v>
      </c>
      <c r="GB8" s="28">
        <f t="shared" si="100"/>
        <v>1.5</v>
      </c>
      <c r="GC8" s="35" t="str">
        <f t="shared" si="101"/>
        <v>1.5</v>
      </c>
      <c r="GD8" s="53">
        <v>2</v>
      </c>
      <c r="GE8" s="63">
        <v>2</v>
      </c>
      <c r="GF8" s="181">
        <f t="shared" si="102"/>
        <v>20</v>
      </c>
      <c r="GG8" s="217">
        <f t="shared" si="103"/>
        <v>5.83</v>
      </c>
      <c r="GH8" s="182">
        <f t="shared" si="104"/>
        <v>1.9750000000000001</v>
      </c>
      <c r="GI8" s="183" t="str">
        <f t="shared" si="105"/>
        <v>1.98</v>
      </c>
      <c r="GJ8" s="135" t="str">
        <f t="shared" si="106"/>
        <v>Lên lớp</v>
      </c>
      <c r="GK8" s="136">
        <f t="shared" si="107"/>
        <v>20</v>
      </c>
      <c r="GL8" s="239">
        <f t="shared" si="108"/>
        <v>5.83</v>
      </c>
      <c r="GM8" s="137">
        <f t="shared" si="109"/>
        <v>1.9750000000000001</v>
      </c>
      <c r="GN8" s="192">
        <f t="shared" si="110"/>
        <v>37</v>
      </c>
      <c r="GO8" s="193">
        <f t="shared" si="111"/>
        <v>37</v>
      </c>
      <c r="GP8" s="183">
        <f t="shared" si="112"/>
        <v>5.7378378378378372</v>
      </c>
      <c r="GQ8" s="182">
        <f t="shared" si="113"/>
        <v>1.8513513513513513</v>
      </c>
      <c r="GR8" s="183" t="str">
        <f t="shared" si="114"/>
        <v>1.85</v>
      </c>
      <c r="GS8" s="135" t="str">
        <f t="shared" si="115"/>
        <v>Lên lớp</v>
      </c>
      <c r="GT8" s="135" t="s">
        <v>648</v>
      </c>
      <c r="GU8" s="19">
        <v>6.3</v>
      </c>
      <c r="GV8" s="22">
        <v>4</v>
      </c>
      <c r="GW8" s="23"/>
      <c r="GX8" s="17">
        <f t="shared" si="116"/>
        <v>4.9000000000000004</v>
      </c>
      <c r="GY8" s="24">
        <f t="shared" si="117"/>
        <v>4.9000000000000004</v>
      </c>
      <c r="GZ8" s="24" t="str">
        <f t="shared" si="118"/>
        <v>4.9</v>
      </c>
      <c r="HA8" s="30" t="str">
        <f t="shared" si="119"/>
        <v>D</v>
      </c>
      <c r="HB8" s="28">
        <f t="shared" si="120"/>
        <v>1</v>
      </c>
      <c r="HC8" s="35" t="str">
        <f t="shared" si="121"/>
        <v>1.0</v>
      </c>
      <c r="HD8" s="53">
        <v>3</v>
      </c>
      <c r="HE8" s="63">
        <v>3</v>
      </c>
      <c r="HF8" s="19">
        <v>6.8</v>
      </c>
      <c r="HG8" s="22">
        <v>7</v>
      </c>
      <c r="HH8" s="23"/>
      <c r="HI8" s="25">
        <f t="shared" si="122"/>
        <v>6.9</v>
      </c>
      <c r="HJ8" s="26">
        <f t="shared" si="123"/>
        <v>6.9</v>
      </c>
      <c r="HK8" s="24" t="str">
        <f t="shared" si="124"/>
        <v>6.9</v>
      </c>
      <c r="HL8" s="30" t="str">
        <f t="shared" si="125"/>
        <v>C+</v>
      </c>
      <c r="HM8" s="28">
        <f t="shared" si="126"/>
        <v>2.5</v>
      </c>
      <c r="HN8" s="35" t="str">
        <f t="shared" si="127"/>
        <v>2.5</v>
      </c>
      <c r="HO8" s="53">
        <v>2</v>
      </c>
      <c r="HP8" s="63">
        <v>2</v>
      </c>
      <c r="HQ8" s="19">
        <v>6.3</v>
      </c>
      <c r="HR8" s="22">
        <v>5</v>
      </c>
      <c r="HS8" s="23"/>
      <c r="HT8" s="25">
        <f t="shared" si="128"/>
        <v>5.5</v>
      </c>
      <c r="HU8" s="147">
        <f t="shared" si="129"/>
        <v>5.5</v>
      </c>
      <c r="HV8" s="26" t="str">
        <f t="shared" si="254"/>
        <v>5.5</v>
      </c>
      <c r="HW8" s="218" t="str">
        <f t="shared" si="130"/>
        <v>C</v>
      </c>
      <c r="HX8" s="149">
        <f t="shared" si="131"/>
        <v>2</v>
      </c>
      <c r="HY8" s="40" t="str">
        <f t="shared" si="132"/>
        <v>2.0</v>
      </c>
      <c r="HZ8" s="53">
        <v>3</v>
      </c>
      <c r="IA8" s="63">
        <v>3</v>
      </c>
      <c r="IB8" s="19">
        <v>8</v>
      </c>
      <c r="IC8" s="22">
        <v>6</v>
      </c>
      <c r="ID8" s="23"/>
      <c r="IE8" s="25">
        <f t="shared" si="133"/>
        <v>6.8</v>
      </c>
      <c r="IF8" s="147">
        <f t="shared" si="134"/>
        <v>6.8</v>
      </c>
      <c r="IG8" s="24" t="str">
        <f t="shared" si="255"/>
        <v>6.8</v>
      </c>
      <c r="IH8" s="218" t="str">
        <f t="shared" si="135"/>
        <v>C+</v>
      </c>
      <c r="II8" s="149">
        <f t="shared" si="136"/>
        <v>2.5</v>
      </c>
      <c r="IJ8" s="40" t="str">
        <f t="shared" si="137"/>
        <v>2.5</v>
      </c>
      <c r="IK8" s="53">
        <v>1</v>
      </c>
      <c r="IL8" s="63">
        <v>1</v>
      </c>
      <c r="IM8" s="19">
        <v>6.2</v>
      </c>
      <c r="IN8" s="22">
        <v>9</v>
      </c>
      <c r="IO8" s="23"/>
      <c r="IP8" s="25">
        <f t="shared" si="138"/>
        <v>7.9</v>
      </c>
      <c r="IQ8" s="26">
        <f t="shared" si="139"/>
        <v>7.9</v>
      </c>
      <c r="IR8" s="26" t="str">
        <f t="shared" si="140"/>
        <v>7.9</v>
      </c>
      <c r="IS8" s="30" t="str">
        <f t="shared" si="141"/>
        <v>B</v>
      </c>
      <c r="IT8" s="28">
        <f t="shared" si="142"/>
        <v>3</v>
      </c>
      <c r="IU8" s="35" t="str">
        <f t="shared" si="143"/>
        <v>3.0</v>
      </c>
      <c r="IV8" s="53">
        <v>2</v>
      </c>
      <c r="IW8" s="63">
        <v>2</v>
      </c>
      <c r="IX8" s="19">
        <v>8.1999999999999993</v>
      </c>
      <c r="IY8" s="22">
        <v>5</v>
      </c>
      <c r="IZ8" s="23"/>
      <c r="JA8" s="25">
        <f t="shared" si="144"/>
        <v>6.3</v>
      </c>
      <c r="JB8" s="26">
        <f t="shared" si="145"/>
        <v>6.3</v>
      </c>
      <c r="JC8" s="26" t="str">
        <f t="shared" si="146"/>
        <v>6.3</v>
      </c>
      <c r="JD8" s="30" t="str">
        <f t="shared" si="147"/>
        <v>C</v>
      </c>
      <c r="JE8" s="28">
        <f t="shared" si="148"/>
        <v>2</v>
      </c>
      <c r="JF8" s="35" t="str">
        <f t="shared" si="149"/>
        <v>2.0</v>
      </c>
      <c r="JG8" s="53">
        <v>2</v>
      </c>
      <c r="JH8" s="63">
        <v>2</v>
      </c>
      <c r="JI8" s="19">
        <v>5.6</v>
      </c>
      <c r="JJ8" s="22">
        <v>1</v>
      </c>
      <c r="JK8" s="23">
        <v>6</v>
      </c>
      <c r="JL8" s="25">
        <f t="shared" si="150"/>
        <v>2.8</v>
      </c>
      <c r="JM8" s="26">
        <f t="shared" si="151"/>
        <v>5.8</v>
      </c>
      <c r="JN8" s="24" t="str">
        <f t="shared" si="152"/>
        <v>5.8</v>
      </c>
      <c r="JO8" s="30" t="str">
        <f t="shared" si="153"/>
        <v>C</v>
      </c>
      <c r="JP8" s="28">
        <f t="shared" si="154"/>
        <v>2</v>
      </c>
      <c r="JQ8" s="35" t="str">
        <f t="shared" si="155"/>
        <v>2.0</v>
      </c>
      <c r="JR8" s="53">
        <v>2</v>
      </c>
      <c r="JS8" s="63">
        <v>2</v>
      </c>
      <c r="JT8" s="19">
        <v>6</v>
      </c>
      <c r="JU8" s="22">
        <v>4</v>
      </c>
      <c r="JV8" s="23"/>
      <c r="JW8" s="25">
        <f t="shared" si="156"/>
        <v>4.8</v>
      </c>
      <c r="JX8" s="26">
        <f t="shared" si="157"/>
        <v>4.8</v>
      </c>
      <c r="JY8" s="26" t="str">
        <f t="shared" si="158"/>
        <v>4.8</v>
      </c>
      <c r="JZ8" s="30" t="str">
        <f t="shared" si="159"/>
        <v>D</v>
      </c>
      <c r="KA8" s="28">
        <f t="shared" si="160"/>
        <v>1</v>
      </c>
      <c r="KB8" s="35" t="str">
        <f t="shared" si="161"/>
        <v>1.0</v>
      </c>
      <c r="KC8" s="53">
        <v>1</v>
      </c>
      <c r="KD8" s="63">
        <v>1</v>
      </c>
      <c r="KE8" s="19">
        <v>7.7</v>
      </c>
      <c r="KF8" s="22">
        <v>8</v>
      </c>
      <c r="KG8" s="23"/>
      <c r="KH8" s="17">
        <f t="shared" si="162"/>
        <v>7.9</v>
      </c>
      <c r="KI8" s="24">
        <f t="shared" si="163"/>
        <v>7.9</v>
      </c>
      <c r="KJ8" s="24" t="str">
        <f t="shared" si="164"/>
        <v>7.9</v>
      </c>
      <c r="KK8" s="30" t="str">
        <f t="shared" si="165"/>
        <v>B</v>
      </c>
      <c r="KL8" s="28">
        <f t="shared" si="166"/>
        <v>3</v>
      </c>
      <c r="KM8" s="35" t="str">
        <f t="shared" si="167"/>
        <v>3.0</v>
      </c>
      <c r="KN8" s="53">
        <v>2</v>
      </c>
      <c r="KO8" s="63">
        <v>2</v>
      </c>
      <c r="KP8" s="181">
        <f t="shared" si="168"/>
        <v>18</v>
      </c>
      <c r="KQ8" s="217">
        <f t="shared" si="169"/>
        <v>6.2444444444444436</v>
      </c>
      <c r="KR8" s="182">
        <f t="shared" si="170"/>
        <v>2.0833333333333335</v>
      </c>
      <c r="KS8" s="183" t="str">
        <f t="shared" si="171"/>
        <v>2.08</v>
      </c>
      <c r="KT8" s="135" t="str">
        <f t="shared" si="172"/>
        <v>Lên lớp</v>
      </c>
      <c r="KU8" s="136">
        <f t="shared" si="173"/>
        <v>18</v>
      </c>
      <c r="KV8" s="217">
        <f t="shared" si="174"/>
        <v>6.2444444444444436</v>
      </c>
      <c r="KW8" s="236">
        <f t="shared" si="175"/>
        <v>2.0833333333333335</v>
      </c>
      <c r="KX8" s="192">
        <f t="shared" si="176"/>
        <v>55</v>
      </c>
      <c r="KY8" s="193">
        <f t="shared" si="177"/>
        <v>55</v>
      </c>
      <c r="KZ8" s="183">
        <f t="shared" si="178"/>
        <v>5.9036363636363625</v>
      </c>
      <c r="LA8" s="182">
        <f t="shared" si="179"/>
        <v>1.9272727272727272</v>
      </c>
      <c r="LB8" s="183" t="str">
        <f t="shared" si="180"/>
        <v>1.93</v>
      </c>
      <c r="LC8" s="135" t="str">
        <f t="shared" si="181"/>
        <v>Lên lớp</v>
      </c>
      <c r="LD8" s="135" t="s">
        <v>648</v>
      </c>
      <c r="LE8" s="19">
        <v>7.8</v>
      </c>
      <c r="LF8" s="22">
        <v>6</v>
      </c>
      <c r="LG8" s="23"/>
      <c r="LH8" s="25">
        <f t="shared" si="182"/>
        <v>6.7</v>
      </c>
      <c r="LI8" s="147">
        <f t="shared" si="183"/>
        <v>6.7</v>
      </c>
      <c r="LJ8" s="26" t="str">
        <f t="shared" si="184"/>
        <v>6.7</v>
      </c>
      <c r="LK8" s="148" t="str">
        <f t="shared" si="185"/>
        <v>C+</v>
      </c>
      <c r="LL8" s="149">
        <f t="shared" si="186"/>
        <v>2.5</v>
      </c>
      <c r="LM8" s="40" t="str">
        <f t="shared" si="187"/>
        <v>2.5</v>
      </c>
      <c r="LN8" s="53">
        <v>1</v>
      </c>
      <c r="LO8" s="63">
        <v>1</v>
      </c>
      <c r="LP8" s="19">
        <v>7.9</v>
      </c>
      <c r="LQ8" s="22">
        <v>2</v>
      </c>
      <c r="LR8" s="23"/>
      <c r="LS8" s="25">
        <f t="shared" si="188"/>
        <v>4.4000000000000004</v>
      </c>
      <c r="LT8" s="147">
        <f t="shared" si="189"/>
        <v>4.4000000000000004</v>
      </c>
      <c r="LU8" s="26" t="str">
        <f t="shared" si="190"/>
        <v>4.4</v>
      </c>
      <c r="LV8" s="148" t="str">
        <f t="shared" si="191"/>
        <v>D</v>
      </c>
      <c r="LW8" s="149">
        <f t="shared" si="192"/>
        <v>1</v>
      </c>
      <c r="LX8" s="40" t="str">
        <f t="shared" si="193"/>
        <v>1.0</v>
      </c>
      <c r="LY8" s="53">
        <v>1</v>
      </c>
      <c r="LZ8" s="63">
        <v>1</v>
      </c>
      <c r="MA8" s="19">
        <v>7.3</v>
      </c>
      <c r="MB8" s="22">
        <v>6</v>
      </c>
      <c r="MC8" s="23"/>
      <c r="MD8" s="25">
        <f t="shared" si="194"/>
        <v>6.5</v>
      </c>
      <c r="ME8" s="26">
        <f t="shared" si="195"/>
        <v>6.5</v>
      </c>
      <c r="MF8" s="26" t="str">
        <f t="shared" si="196"/>
        <v>6.5</v>
      </c>
      <c r="MG8" s="30" t="str">
        <f t="shared" si="197"/>
        <v>C+</v>
      </c>
      <c r="MH8" s="28">
        <f t="shared" si="198"/>
        <v>2.5</v>
      </c>
      <c r="MI8" s="35" t="str">
        <f t="shared" si="199"/>
        <v>2.5</v>
      </c>
      <c r="MJ8" s="53">
        <v>1</v>
      </c>
      <c r="MK8" s="63">
        <v>1</v>
      </c>
      <c r="ML8" s="19">
        <v>6.5</v>
      </c>
      <c r="MM8" s="51">
        <v>7</v>
      </c>
      <c r="MN8" s="23"/>
      <c r="MO8" s="25">
        <f t="shared" si="200"/>
        <v>6.8</v>
      </c>
      <c r="MP8" s="26">
        <f t="shared" si="201"/>
        <v>6.8</v>
      </c>
      <c r="MQ8" s="26" t="str">
        <f t="shared" si="202"/>
        <v>6.8</v>
      </c>
      <c r="MR8" s="30" t="str">
        <f t="shared" si="203"/>
        <v>C+</v>
      </c>
      <c r="MS8" s="28">
        <f t="shared" si="204"/>
        <v>2.5</v>
      </c>
      <c r="MT8" s="35" t="str">
        <f t="shared" si="205"/>
        <v>2.5</v>
      </c>
      <c r="MU8" s="53">
        <v>1</v>
      </c>
      <c r="MV8" s="63">
        <v>1</v>
      </c>
      <c r="MW8" s="19">
        <v>6.5</v>
      </c>
      <c r="MX8" s="51">
        <v>7.5</v>
      </c>
      <c r="MY8" s="23"/>
      <c r="MZ8" s="25">
        <f t="shared" si="206"/>
        <v>7.1</v>
      </c>
      <c r="NA8" s="26">
        <f t="shared" si="207"/>
        <v>7.1</v>
      </c>
      <c r="NB8" s="26" t="str">
        <f t="shared" si="208"/>
        <v>7.1</v>
      </c>
      <c r="NC8" s="30" t="str">
        <f t="shared" si="209"/>
        <v>B</v>
      </c>
      <c r="ND8" s="28">
        <f t="shared" si="210"/>
        <v>3</v>
      </c>
      <c r="NE8" s="35" t="str">
        <f t="shared" si="211"/>
        <v>3.0</v>
      </c>
      <c r="NF8" s="53">
        <v>1</v>
      </c>
      <c r="NG8" s="63">
        <v>1</v>
      </c>
      <c r="NH8" s="19">
        <v>6.5</v>
      </c>
      <c r="NI8" s="51">
        <v>6.7</v>
      </c>
      <c r="NJ8" s="23"/>
      <c r="NK8" s="25">
        <f t="shared" si="212"/>
        <v>6.6</v>
      </c>
      <c r="NL8" s="26">
        <f t="shared" si="213"/>
        <v>6.6</v>
      </c>
      <c r="NM8" s="26" t="str">
        <f t="shared" si="214"/>
        <v>6.6</v>
      </c>
      <c r="NN8" s="30" t="str">
        <f t="shared" si="215"/>
        <v>C+</v>
      </c>
      <c r="NO8" s="28">
        <f t="shared" si="216"/>
        <v>2.5</v>
      </c>
      <c r="NP8" s="35" t="str">
        <f t="shared" si="217"/>
        <v>2.5</v>
      </c>
      <c r="NQ8" s="53">
        <v>2</v>
      </c>
      <c r="NR8" s="63">
        <v>2</v>
      </c>
      <c r="NS8" s="19">
        <v>6.5</v>
      </c>
      <c r="NT8" s="51">
        <v>7.5</v>
      </c>
      <c r="NU8" s="23"/>
      <c r="NV8" s="25">
        <f t="shared" si="218"/>
        <v>7.1</v>
      </c>
      <c r="NW8" s="26">
        <f t="shared" si="219"/>
        <v>7.1</v>
      </c>
      <c r="NX8" s="26" t="str">
        <f t="shared" si="220"/>
        <v>7.1</v>
      </c>
      <c r="NY8" s="30" t="str">
        <f t="shared" si="221"/>
        <v>B</v>
      </c>
      <c r="NZ8" s="28">
        <f t="shared" si="222"/>
        <v>3</v>
      </c>
      <c r="OA8" s="35" t="str">
        <f t="shared" si="223"/>
        <v>3.0</v>
      </c>
      <c r="OB8" s="53">
        <v>1</v>
      </c>
      <c r="OC8" s="63">
        <v>1</v>
      </c>
      <c r="OD8" s="304">
        <v>0</v>
      </c>
      <c r="OE8" s="51"/>
      <c r="OF8" s="23"/>
      <c r="OG8" s="25">
        <f t="shared" si="224"/>
        <v>0</v>
      </c>
      <c r="OH8" s="26">
        <f t="shared" si="225"/>
        <v>0</v>
      </c>
      <c r="OI8" s="26" t="str">
        <f t="shared" si="226"/>
        <v>0.0</v>
      </c>
      <c r="OJ8" s="30" t="str">
        <f t="shared" si="227"/>
        <v>F</v>
      </c>
      <c r="OK8" s="28">
        <f t="shared" si="228"/>
        <v>0</v>
      </c>
      <c r="OL8" s="35" t="str">
        <f t="shared" si="229"/>
        <v>0.0</v>
      </c>
      <c r="OM8" s="53">
        <v>4</v>
      </c>
      <c r="ON8" s="70"/>
      <c r="OO8" s="264">
        <f t="shared" si="256"/>
        <v>12</v>
      </c>
      <c r="OP8" s="217">
        <f t="shared" si="257"/>
        <v>4.3166666666666673</v>
      </c>
      <c r="OQ8" s="182">
        <f t="shared" si="258"/>
        <v>1.625</v>
      </c>
      <c r="OR8" s="183" t="str">
        <f t="shared" si="259"/>
        <v>1.63</v>
      </c>
      <c r="OS8" s="135" t="str">
        <f t="shared" si="260"/>
        <v>Lên lớp</v>
      </c>
      <c r="OT8" s="136">
        <f t="shared" si="261"/>
        <v>8</v>
      </c>
      <c r="OU8" s="217">
        <f t="shared" si="262"/>
        <v>6.4750000000000005</v>
      </c>
      <c r="OV8" s="236">
        <f t="shared" si="263"/>
        <v>2.4375</v>
      </c>
      <c r="OW8" s="192">
        <f t="shared" si="264"/>
        <v>67</v>
      </c>
      <c r="OX8" s="193">
        <f t="shared" si="265"/>
        <v>63</v>
      </c>
      <c r="OY8" s="183">
        <f t="shared" si="266"/>
        <v>5.9761904761904754</v>
      </c>
      <c r="OZ8" s="182">
        <f t="shared" si="267"/>
        <v>1.9920634920634921</v>
      </c>
      <c r="PA8" s="183" t="str">
        <f t="shared" si="268"/>
        <v>1.99</v>
      </c>
      <c r="PB8" s="135" t="str">
        <f t="shared" si="269"/>
        <v>Lên lớp</v>
      </c>
      <c r="PC8" s="135" t="s">
        <v>648</v>
      </c>
      <c r="PD8" s="57">
        <v>7.3</v>
      </c>
      <c r="PE8" s="22">
        <v>6</v>
      </c>
      <c r="PF8" s="23"/>
      <c r="PG8" s="25">
        <f t="shared" si="273"/>
        <v>6.5</v>
      </c>
      <c r="PH8" s="26">
        <f t="shared" si="274"/>
        <v>6.5</v>
      </c>
      <c r="PI8" s="26" t="str">
        <f t="shared" si="275"/>
        <v>6.5</v>
      </c>
      <c r="PJ8" s="30" t="str">
        <f t="shared" si="276"/>
        <v>C+</v>
      </c>
      <c r="PK8" s="28">
        <f t="shared" si="277"/>
        <v>2.5</v>
      </c>
      <c r="PL8" s="35" t="str">
        <f t="shared" si="278"/>
        <v>2.5</v>
      </c>
      <c r="PM8" s="53">
        <v>6</v>
      </c>
      <c r="PN8" s="63">
        <v>6</v>
      </c>
      <c r="PO8" s="43">
        <v>0.2</v>
      </c>
      <c r="PP8" s="22"/>
      <c r="PQ8" s="23"/>
      <c r="PR8" s="25">
        <f t="shared" si="240"/>
        <v>0.1</v>
      </c>
      <c r="PS8" s="26">
        <f t="shared" si="241"/>
        <v>0.1</v>
      </c>
      <c r="PT8" s="26" t="str">
        <f t="shared" si="242"/>
        <v>0.1</v>
      </c>
      <c r="PU8" s="30" t="str">
        <f t="shared" si="243"/>
        <v>F</v>
      </c>
      <c r="PV8" s="28">
        <f t="shared" si="244"/>
        <v>0</v>
      </c>
      <c r="PW8" s="35" t="str">
        <f t="shared" si="245"/>
        <v>0.0</v>
      </c>
      <c r="PX8" s="53">
        <v>6</v>
      </c>
      <c r="PY8" s="63"/>
      <c r="PZ8" s="59"/>
      <c r="QA8" s="259"/>
      <c r="QB8" s="129">
        <f t="shared" si="270"/>
        <v>0</v>
      </c>
      <c r="QC8" s="24" t="str">
        <f t="shared" si="271"/>
        <v>0.0</v>
      </c>
      <c r="QD8" s="30" t="str">
        <f t="shared" si="246"/>
        <v>F</v>
      </c>
      <c r="QE8" s="28">
        <f t="shared" si="247"/>
        <v>0</v>
      </c>
      <c r="QF8" s="35" t="str">
        <f t="shared" si="248"/>
        <v>0.0</v>
      </c>
      <c r="QG8" s="260"/>
      <c r="QH8" s="261"/>
      <c r="QI8" s="262">
        <f t="shared" si="249"/>
        <v>12</v>
      </c>
      <c r="QJ8" s="217">
        <f t="shared" si="250"/>
        <v>3.3000000000000003</v>
      </c>
      <c r="QK8" s="182">
        <f t="shared" si="251"/>
        <v>1.25</v>
      </c>
      <c r="QL8" s="183" t="str">
        <f t="shared" si="252"/>
        <v>1.25</v>
      </c>
      <c r="QM8" s="135" t="str">
        <f t="shared" si="253"/>
        <v>Lên lớp</v>
      </c>
    </row>
    <row r="9" spans="1:455" ht="18">
      <c r="A9" s="10">
        <v>8</v>
      </c>
      <c r="B9" s="10">
        <v>8</v>
      </c>
      <c r="C9" s="90" t="s">
        <v>96</v>
      </c>
      <c r="D9" s="91" t="s">
        <v>144</v>
      </c>
      <c r="E9" s="93" t="s">
        <v>145</v>
      </c>
      <c r="F9" s="308" t="s">
        <v>146</v>
      </c>
      <c r="G9" s="42"/>
      <c r="H9" s="95" t="s">
        <v>420</v>
      </c>
      <c r="I9" s="42" t="s">
        <v>18</v>
      </c>
      <c r="J9" s="98" t="s">
        <v>578</v>
      </c>
      <c r="K9" s="12">
        <v>5.8</v>
      </c>
      <c r="L9" s="24" t="str">
        <f t="shared" si="0"/>
        <v>5.8</v>
      </c>
      <c r="M9" s="30" t="str">
        <f t="shared" si="1"/>
        <v>C</v>
      </c>
      <c r="N9" s="37">
        <f t="shared" si="2"/>
        <v>2</v>
      </c>
      <c r="O9" s="35" t="str">
        <f t="shared" si="3"/>
        <v>2.0</v>
      </c>
      <c r="P9" s="11">
        <v>2</v>
      </c>
      <c r="Q9" s="14">
        <v>6.4</v>
      </c>
      <c r="R9" s="24" t="str">
        <f t="shared" si="4"/>
        <v>6.4</v>
      </c>
      <c r="S9" s="30" t="str">
        <f t="shared" si="5"/>
        <v>C</v>
      </c>
      <c r="T9" s="37">
        <f t="shared" si="6"/>
        <v>2</v>
      </c>
      <c r="U9" s="35" t="str">
        <f t="shared" si="7"/>
        <v>2.0</v>
      </c>
      <c r="V9" s="11">
        <v>3</v>
      </c>
      <c r="W9" s="19">
        <v>7</v>
      </c>
      <c r="X9" s="22">
        <v>6</v>
      </c>
      <c r="Y9" s="23"/>
      <c r="Z9" s="25">
        <f t="shared" si="8"/>
        <v>6.4</v>
      </c>
      <c r="AA9" s="26">
        <f t="shared" si="9"/>
        <v>6.4</v>
      </c>
      <c r="AB9" s="24" t="str">
        <f t="shared" si="10"/>
        <v>6.4</v>
      </c>
      <c r="AC9" s="30" t="str">
        <f t="shared" si="11"/>
        <v>C</v>
      </c>
      <c r="AD9" s="28">
        <f t="shared" si="12"/>
        <v>2</v>
      </c>
      <c r="AE9" s="35" t="str">
        <f t="shared" si="13"/>
        <v>2.0</v>
      </c>
      <c r="AF9" s="53">
        <v>4</v>
      </c>
      <c r="AG9" s="63">
        <v>4</v>
      </c>
      <c r="AH9" s="19">
        <v>7.3</v>
      </c>
      <c r="AI9" s="22">
        <v>8</v>
      </c>
      <c r="AJ9" s="23"/>
      <c r="AK9" s="25">
        <f t="shared" si="14"/>
        <v>7.7</v>
      </c>
      <c r="AL9" s="26">
        <f t="shared" si="15"/>
        <v>7.7</v>
      </c>
      <c r="AM9" s="24" t="str">
        <f t="shared" si="16"/>
        <v>7.7</v>
      </c>
      <c r="AN9" s="30" t="str">
        <f t="shared" si="17"/>
        <v>B</v>
      </c>
      <c r="AO9" s="28">
        <f t="shared" si="18"/>
        <v>3</v>
      </c>
      <c r="AP9" s="35" t="str">
        <f t="shared" si="19"/>
        <v>3.0</v>
      </c>
      <c r="AQ9" s="66">
        <v>2</v>
      </c>
      <c r="AR9" s="68">
        <v>2</v>
      </c>
      <c r="AS9" s="19">
        <v>5</v>
      </c>
      <c r="AT9" s="22">
        <v>2</v>
      </c>
      <c r="AU9" s="23">
        <v>4</v>
      </c>
      <c r="AV9" s="25">
        <f t="shared" si="20"/>
        <v>3.2</v>
      </c>
      <c r="AW9" s="26">
        <f t="shared" si="21"/>
        <v>4.4000000000000004</v>
      </c>
      <c r="AX9" s="24" t="str">
        <f t="shared" si="22"/>
        <v>4.4</v>
      </c>
      <c r="AY9" s="30" t="str">
        <f t="shared" si="23"/>
        <v>D</v>
      </c>
      <c r="AZ9" s="28">
        <f t="shared" si="24"/>
        <v>1</v>
      </c>
      <c r="BA9" s="35" t="str">
        <f t="shared" si="25"/>
        <v>1.0</v>
      </c>
      <c r="BB9" s="53">
        <v>3</v>
      </c>
      <c r="BC9" s="63">
        <v>3</v>
      </c>
      <c r="BD9" s="19">
        <v>6.6</v>
      </c>
      <c r="BE9" s="22">
        <v>6</v>
      </c>
      <c r="BF9" s="23"/>
      <c r="BG9" s="17">
        <f t="shared" si="26"/>
        <v>6.2</v>
      </c>
      <c r="BH9" s="24">
        <f t="shared" si="27"/>
        <v>6.2</v>
      </c>
      <c r="BI9" s="24" t="str">
        <f t="shared" si="28"/>
        <v>6.2</v>
      </c>
      <c r="BJ9" s="30" t="str">
        <f t="shared" si="29"/>
        <v>C</v>
      </c>
      <c r="BK9" s="28">
        <f t="shared" si="30"/>
        <v>2</v>
      </c>
      <c r="BL9" s="35" t="str">
        <f t="shared" si="31"/>
        <v>2.0</v>
      </c>
      <c r="BM9" s="53">
        <v>3</v>
      </c>
      <c r="BN9" s="63">
        <v>3</v>
      </c>
      <c r="BO9" s="19">
        <v>6.6</v>
      </c>
      <c r="BP9" s="22">
        <v>4</v>
      </c>
      <c r="BQ9" s="23"/>
      <c r="BR9" s="25">
        <f t="shared" si="32"/>
        <v>5</v>
      </c>
      <c r="BS9" s="26">
        <f t="shared" si="33"/>
        <v>5</v>
      </c>
      <c r="BT9" s="24" t="str">
        <f t="shared" si="34"/>
        <v>5.0</v>
      </c>
      <c r="BU9" s="30" t="str">
        <f t="shared" si="35"/>
        <v>D+</v>
      </c>
      <c r="BV9" s="56">
        <f t="shared" si="36"/>
        <v>1.5</v>
      </c>
      <c r="BW9" s="35" t="str">
        <f t="shared" si="37"/>
        <v>1.5</v>
      </c>
      <c r="BX9" s="53">
        <v>2</v>
      </c>
      <c r="BY9" s="70">
        <v>2</v>
      </c>
      <c r="BZ9" s="19">
        <v>7</v>
      </c>
      <c r="CA9" s="22">
        <v>5</v>
      </c>
      <c r="CB9" s="23"/>
      <c r="CC9" s="25">
        <f t="shared" si="38"/>
        <v>5.8</v>
      </c>
      <c r="CD9" s="26">
        <f t="shared" si="39"/>
        <v>5.8</v>
      </c>
      <c r="CE9" s="24" t="str">
        <f t="shared" si="40"/>
        <v>5.8</v>
      </c>
      <c r="CF9" s="30" t="str">
        <f t="shared" si="41"/>
        <v>C</v>
      </c>
      <c r="CG9" s="28">
        <f t="shared" si="42"/>
        <v>2</v>
      </c>
      <c r="CH9" s="35" t="str">
        <f t="shared" si="43"/>
        <v>2.0</v>
      </c>
      <c r="CI9" s="53">
        <v>3</v>
      </c>
      <c r="CJ9" s="63">
        <v>3</v>
      </c>
      <c r="CK9" s="115">
        <f t="shared" si="44"/>
        <v>17</v>
      </c>
      <c r="CL9" s="238">
        <f t="shared" si="45"/>
        <v>5.8941176470588248</v>
      </c>
      <c r="CM9" s="116">
        <f t="shared" si="46"/>
        <v>1.8823529411764706</v>
      </c>
      <c r="CN9" s="117" t="str">
        <f t="shared" si="47"/>
        <v>1.88</v>
      </c>
      <c r="CO9" s="135" t="str">
        <f t="shared" si="48"/>
        <v>Lên lớp</v>
      </c>
      <c r="CP9" s="240">
        <f t="shared" si="49"/>
        <v>17</v>
      </c>
      <c r="CQ9" s="241">
        <f t="shared" si="279"/>
        <v>5.8941176470588248</v>
      </c>
      <c r="CR9" s="242">
        <f t="shared" si="51"/>
        <v>1.8823529411764706</v>
      </c>
      <c r="CS9" s="140" t="str">
        <f t="shared" si="52"/>
        <v>1.88</v>
      </c>
      <c r="CT9" s="135" t="str">
        <f t="shared" si="53"/>
        <v>Lên lớp</v>
      </c>
      <c r="CU9" s="205" t="s">
        <v>648</v>
      </c>
      <c r="CV9" s="19">
        <v>6</v>
      </c>
      <c r="CW9" s="22">
        <v>5</v>
      </c>
      <c r="CX9" s="23"/>
      <c r="CY9" s="25">
        <f t="shared" si="54"/>
        <v>5.4</v>
      </c>
      <c r="CZ9" s="26">
        <f t="shared" si="55"/>
        <v>5.4</v>
      </c>
      <c r="DA9" s="26" t="str">
        <f t="shared" si="56"/>
        <v>5.4</v>
      </c>
      <c r="DB9" s="30" t="str">
        <f t="shared" si="57"/>
        <v>D+</v>
      </c>
      <c r="DC9" s="56">
        <f t="shared" si="58"/>
        <v>1.5</v>
      </c>
      <c r="DD9" s="35" t="str">
        <f t="shared" si="59"/>
        <v>1.5</v>
      </c>
      <c r="DE9" s="53">
        <v>3</v>
      </c>
      <c r="DF9" s="63">
        <v>3</v>
      </c>
      <c r="DG9" s="19">
        <v>6.1</v>
      </c>
      <c r="DH9" s="22">
        <v>3</v>
      </c>
      <c r="DI9" s="23"/>
      <c r="DJ9" s="25">
        <f t="shared" si="60"/>
        <v>4.2</v>
      </c>
      <c r="DK9" s="26">
        <f t="shared" si="61"/>
        <v>4.2</v>
      </c>
      <c r="DL9" s="26" t="str">
        <f t="shared" si="62"/>
        <v>4.2</v>
      </c>
      <c r="DM9" s="30" t="str">
        <f t="shared" si="63"/>
        <v>D</v>
      </c>
      <c r="DN9" s="56">
        <f t="shared" si="64"/>
        <v>1</v>
      </c>
      <c r="DO9" s="35" t="str">
        <f t="shared" si="65"/>
        <v>1.0</v>
      </c>
      <c r="DP9" s="53">
        <v>3</v>
      </c>
      <c r="DQ9" s="63">
        <v>3</v>
      </c>
      <c r="DR9" s="19">
        <v>7.9</v>
      </c>
      <c r="DS9" s="22">
        <v>7</v>
      </c>
      <c r="DT9" s="23"/>
      <c r="DU9" s="25">
        <f t="shared" si="66"/>
        <v>7.4</v>
      </c>
      <c r="DV9" s="26">
        <f t="shared" si="67"/>
        <v>7.4</v>
      </c>
      <c r="DW9" s="26" t="str">
        <f t="shared" si="68"/>
        <v>7.4</v>
      </c>
      <c r="DX9" s="30" t="str">
        <f t="shared" si="69"/>
        <v>B</v>
      </c>
      <c r="DY9" s="28">
        <f t="shared" si="70"/>
        <v>3</v>
      </c>
      <c r="DZ9" s="35" t="str">
        <f t="shared" si="71"/>
        <v>3.0</v>
      </c>
      <c r="EA9" s="53">
        <v>3</v>
      </c>
      <c r="EB9" s="63">
        <v>3</v>
      </c>
      <c r="EC9" s="19">
        <v>7</v>
      </c>
      <c r="ED9" s="22">
        <v>3</v>
      </c>
      <c r="EE9" s="23"/>
      <c r="EF9" s="25">
        <f t="shared" si="72"/>
        <v>4.5999999999999996</v>
      </c>
      <c r="EG9" s="26">
        <f t="shared" si="73"/>
        <v>4.5999999999999996</v>
      </c>
      <c r="EH9" s="26" t="str">
        <f t="shared" si="272"/>
        <v>4.6</v>
      </c>
      <c r="EI9" s="30" t="str">
        <f t="shared" si="75"/>
        <v>D</v>
      </c>
      <c r="EJ9" s="28">
        <f t="shared" si="76"/>
        <v>1</v>
      </c>
      <c r="EK9" s="35" t="str">
        <f t="shared" si="77"/>
        <v>1.0</v>
      </c>
      <c r="EL9" s="53">
        <v>2</v>
      </c>
      <c r="EM9" s="63">
        <v>2</v>
      </c>
      <c r="EN9" s="19">
        <v>8.6</v>
      </c>
      <c r="EO9" s="22">
        <v>6</v>
      </c>
      <c r="EP9" s="23"/>
      <c r="EQ9" s="25">
        <f t="shared" si="78"/>
        <v>7</v>
      </c>
      <c r="ER9" s="26">
        <f t="shared" si="79"/>
        <v>7</v>
      </c>
      <c r="ES9" s="26" t="str">
        <f t="shared" si="80"/>
        <v>7.0</v>
      </c>
      <c r="ET9" s="30" t="str">
        <f t="shared" si="81"/>
        <v>B</v>
      </c>
      <c r="EU9" s="28">
        <f t="shared" si="82"/>
        <v>3</v>
      </c>
      <c r="EV9" s="35" t="str">
        <f t="shared" si="83"/>
        <v>3.0</v>
      </c>
      <c r="EW9" s="53">
        <v>2</v>
      </c>
      <c r="EX9" s="63">
        <v>2</v>
      </c>
      <c r="EY9" s="19">
        <v>7.5</v>
      </c>
      <c r="EZ9" s="22">
        <v>2</v>
      </c>
      <c r="FA9" s="23"/>
      <c r="FB9" s="25">
        <f t="shared" si="84"/>
        <v>4.2</v>
      </c>
      <c r="FC9" s="26">
        <f t="shared" si="85"/>
        <v>4.2</v>
      </c>
      <c r="FD9" s="26" t="str">
        <f t="shared" si="86"/>
        <v>4.2</v>
      </c>
      <c r="FE9" s="30" t="str">
        <f t="shared" si="87"/>
        <v>D</v>
      </c>
      <c r="FF9" s="28">
        <f t="shared" si="88"/>
        <v>1</v>
      </c>
      <c r="FG9" s="35" t="str">
        <f t="shared" si="89"/>
        <v>1.0</v>
      </c>
      <c r="FH9" s="53">
        <v>3</v>
      </c>
      <c r="FI9" s="63">
        <v>3</v>
      </c>
      <c r="FJ9" s="19">
        <v>8</v>
      </c>
      <c r="FK9" s="22">
        <v>8</v>
      </c>
      <c r="FL9" s="23"/>
      <c r="FM9" s="25">
        <f t="shared" si="90"/>
        <v>8</v>
      </c>
      <c r="FN9" s="26">
        <f t="shared" si="91"/>
        <v>8</v>
      </c>
      <c r="FO9" s="26" t="str">
        <f t="shared" si="92"/>
        <v>8.0</v>
      </c>
      <c r="FP9" s="30" t="str">
        <f t="shared" si="93"/>
        <v>B+</v>
      </c>
      <c r="FQ9" s="28">
        <f t="shared" si="94"/>
        <v>3.5</v>
      </c>
      <c r="FR9" s="35" t="str">
        <f t="shared" si="95"/>
        <v>3.5</v>
      </c>
      <c r="FS9" s="53">
        <v>2</v>
      </c>
      <c r="FT9" s="63">
        <v>2</v>
      </c>
      <c r="FU9" s="19">
        <v>8.1</v>
      </c>
      <c r="FV9" s="22">
        <v>3</v>
      </c>
      <c r="FW9" s="23"/>
      <c r="FX9" s="25">
        <f t="shared" si="96"/>
        <v>5</v>
      </c>
      <c r="FY9" s="26">
        <f t="shared" si="97"/>
        <v>5</v>
      </c>
      <c r="FZ9" s="26" t="str">
        <f t="shared" si="98"/>
        <v>5.0</v>
      </c>
      <c r="GA9" s="30" t="str">
        <f t="shared" si="99"/>
        <v>D+</v>
      </c>
      <c r="GB9" s="28">
        <f t="shared" si="100"/>
        <v>1.5</v>
      </c>
      <c r="GC9" s="35" t="str">
        <f t="shared" si="101"/>
        <v>1.5</v>
      </c>
      <c r="GD9" s="53">
        <v>2</v>
      </c>
      <c r="GE9" s="63">
        <v>2</v>
      </c>
      <c r="GF9" s="181">
        <f t="shared" si="102"/>
        <v>20</v>
      </c>
      <c r="GG9" s="217">
        <f t="shared" si="103"/>
        <v>5.6400000000000006</v>
      </c>
      <c r="GH9" s="182">
        <f t="shared" si="104"/>
        <v>1.875</v>
      </c>
      <c r="GI9" s="183" t="str">
        <f t="shared" si="105"/>
        <v>1.88</v>
      </c>
      <c r="GJ9" s="135" t="str">
        <f t="shared" si="106"/>
        <v>Lên lớp</v>
      </c>
      <c r="GK9" s="136">
        <f t="shared" si="107"/>
        <v>20</v>
      </c>
      <c r="GL9" s="239">
        <f t="shared" si="108"/>
        <v>5.6400000000000006</v>
      </c>
      <c r="GM9" s="137">
        <f t="shared" si="109"/>
        <v>1.875</v>
      </c>
      <c r="GN9" s="192">
        <f t="shared" si="110"/>
        <v>37</v>
      </c>
      <c r="GO9" s="193">
        <f t="shared" si="111"/>
        <v>37</v>
      </c>
      <c r="GP9" s="183">
        <f t="shared" si="112"/>
        <v>5.7567567567567579</v>
      </c>
      <c r="GQ9" s="182">
        <f t="shared" si="113"/>
        <v>1.8783783783783783</v>
      </c>
      <c r="GR9" s="183" t="str">
        <f t="shared" si="114"/>
        <v>1.88</v>
      </c>
      <c r="GS9" s="135" t="str">
        <f t="shared" si="115"/>
        <v>Lên lớp</v>
      </c>
      <c r="GT9" s="135" t="s">
        <v>648</v>
      </c>
      <c r="GU9" s="19">
        <v>7.3</v>
      </c>
      <c r="GV9" s="22">
        <v>6</v>
      </c>
      <c r="GW9" s="23"/>
      <c r="GX9" s="17">
        <f t="shared" si="116"/>
        <v>6.5</v>
      </c>
      <c r="GY9" s="24">
        <f t="shared" si="117"/>
        <v>6.5</v>
      </c>
      <c r="GZ9" s="24" t="str">
        <f t="shared" si="118"/>
        <v>6.5</v>
      </c>
      <c r="HA9" s="30" t="str">
        <f t="shared" si="119"/>
        <v>C+</v>
      </c>
      <c r="HB9" s="28">
        <f t="shared" si="120"/>
        <v>2.5</v>
      </c>
      <c r="HC9" s="35" t="str">
        <f t="shared" si="121"/>
        <v>2.5</v>
      </c>
      <c r="HD9" s="53">
        <v>3</v>
      </c>
      <c r="HE9" s="63">
        <v>3</v>
      </c>
      <c r="HF9" s="19">
        <v>8.4</v>
      </c>
      <c r="HG9" s="22">
        <v>7</v>
      </c>
      <c r="HH9" s="23"/>
      <c r="HI9" s="25">
        <f t="shared" si="122"/>
        <v>7.6</v>
      </c>
      <c r="HJ9" s="26">
        <f t="shared" si="123"/>
        <v>7.6</v>
      </c>
      <c r="HK9" s="24" t="str">
        <f t="shared" si="124"/>
        <v>7.6</v>
      </c>
      <c r="HL9" s="30" t="str">
        <f t="shared" si="125"/>
        <v>B</v>
      </c>
      <c r="HM9" s="28">
        <f t="shared" si="126"/>
        <v>3</v>
      </c>
      <c r="HN9" s="35" t="str">
        <f t="shared" si="127"/>
        <v>3.0</v>
      </c>
      <c r="HO9" s="53">
        <v>2</v>
      </c>
      <c r="HP9" s="63">
        <v>2</v>
      </c>
      <c r="HQ9" s="19">
        <v>7.1</v>
      </c>
      <c r="HR9" s="22">
        <v>6</v>
      </c>
      <c r="HS9" s="23"/>
      <c r="HT9" s="25">
        <f t="shared" si="128"/>
        <v>6.4</v>
      </c>
      <c r="HU9" s="147">
        <f t="shared" si="129"/>
        <v>6.4</v>
      </c>
      <c r="HV9" s="24" t="str">
        <f t="shared" si="254"/>
        <v>6.4</v>
      </c>
      <c r="HW9" s="218" t="str">
        <f t="shared" si="130"/>
        <v>C</v>
      </c>
      <c r="HX9" s="149">
        <f t="shared" si="131"/>
        <v>2</v>
      </c>
      <c r="HY9" s="40" t="str">
        <f t="shared" si="132"/>
        <v>2.0</v>
      </c>
      <c r="HZ9" s="53">
        <v>3</v>
      </c>
      <c r="IA9" s="63">
        <v>3</v>
      </c>
      <c r="IB9" s="19">
        <v>8</v>
      </c>
      <c r="IC9" s="22">
        <v>5</v>
      </c>
      <c r="ID9" s="23"/>
      <c r="IE9" s="25">
        <f t="shared" si="133"/>
        <v>6.2</v>
      </c>
      <c r="IF9" s="147">
        <f t="shared" si="134"/>
        <v>6.2</v>
      </c>
      <c r="IG9" s="24" t="str">
        <f t="shared" si="255"/>
        <v>6.2</v>
      </c>
      <c r="IH9" s="218" t="str">
        <f t="shared" si="135"/>
        <v>C</v>
      </c>
      <c r="II9" s="149">
        <f t="shared" si="136"/>
        <v>2</v>
      </c>
      <c r="IJ9" s="40" t="str">
        <f t="shared" si="137"/>
        <v>2.0</v>
      </c>
      <c r="IK9" s="53">
        <v>1</v>
      </c>
      <c r="IL9" s="63">
        <v>1</v>
      </c>
      <c r="IM9" s="19">
        <v>7</v>
      </c>
      <c r="IN9" s="22">
        <v>6</v>
      </c>
      <c r="IO9" s="23"/>
      <c r="IP9" s="25">
        <f t="shared" si="138"/>
        <v>6.4</v>
      </c>
      <c r="IQ9" s="26">
        <f t="shared" si="139"/>
        <v>6.4</v>
      </c>
      <c r="IR9" s="24" t="str">
        <f t="shared" si="140"/>
        <v>6.4</v>
      </c>
      <c r="IS9" s="30" t="str">
        <f t="shared" si="141"/>
        <v>C</v>
      </c>
      <c r="IT9" s="28">
        <f t="shared" si="142"/>
        <v>2</v>
      </c>
      <c r="IU9" s="35" t="str">
        <f t="shared" si="143"/>
        <v>2.0</v>
      </c>
      <c r="IV9" s="53">
        <v>2</v>
      </c>
      <c r="IW9" s="63">
        <v>2</v>
      </c>
      <c r="IX9" s="19">
        <v>8.6</v>
      </c>
      <c r="IY9" s="22">
        <v>8</v>
      </c>
      <c r="IZ9" s="23"/>
      <c r="JA9" s="25">
        <f t="shared" si="144"/>
        <v>8.1999999999999993</v>
      </c>
      <c r="JB9" s="26">
        <f t="shared" si="145"/>
        <v>8.1999999999999993</v>
      </c>
      <c r="JC9" s="24" t="str">
        <f t="shared" si="146"/>
        <v>8.2</v>
      </c>
      <c r="JD9" s="30" t="str">
        <f t="shared" si="147"/>
        <v>B+</v>
      </c>
      <c r="JE9" s="28">
        <f t="shared" si="148"/>
        <v>3.5</v>
      </c>
      <c r="JF9" s="35" t="str">
        <f t="shared" si="149"/>
        <v>3.5</v>
      </c>
      <c r="JG9" s="53">
        <v>2</v>
      </c>
      <c r="JH9" s="63">
        <v>2</v>
      </c>
      <c r="JI9" s="19">
        <v>5.6</v>
      </c>
      <c r="JJ9" s="22">
        <v>4</v>
      </c>
      <c r="JK9" s="23"/>
      <c r="JL9" s="25">
        <f t="shared" si="150"/>
        <v>4.5999999999999996</v>
      </c>
      <c r="JM9" s="26">
        <f t="shared" si="151"/>
        <v>4.5999999999999996</v>
      </c>
      <c r="JN9" s="26" t="str">
        <f t="shared" si="152"/>
        <v>4.6</v>
      </c>
      <c r="JO9" s="30" t="str">
        <f t="shared" si="153"/>
        <v>D</v>
      </c>
      <c r="JP9" s="28">
        <f t="shared" si="154"/>
        <v>1</v>
      </c>
      <c r="JQ9" s="35" t="str">
        <f t="shared" si="155"/>
        <v>1.0</v>
      </c>
      <c r="JR9" s="53">
        <v>2</v>
      </c>
      <c r="JS9" s="63">
        <v>2</v>
      </c>
      <c r="JT9" s="19">
        <v>7.4</v>
      </c>
      <c r="JU9" s="22">
        <v>4</v>
      </c>
      <c r="JV9" s="23"/>
      <c r="JW9" s="25">
        <f t="shared" si="156"/>
        <v>5.4</v>
      </c>
      <c r="JX9" s="26">
        <f t="shared" si="157"/>
        <v>5.4</v>
      </c>
      <c r="JY9" s="24" t="str">
        <f t="shared" si="158"/>
        <v>5.4</v>
      </c>
      <c r="JZ9" s="30" t="str">
        <f t="shared" si="159"/>
        <v>D+</v>
      </c>
      <c r="KA9" s="28">
        <f t="shared" si="160"/>
        <v>1.5</v>
      </c>
      <c r="KB9" s="35" t="str">
        <f t="shared" si="161"/>
        <v>1.5</v>
      </c>
      <c r="KC9" s="53">
        <v>1</v>
      </c>
      <c r="KD9" s="63">
        <v>1</v>
      </c>
      <c r="KE9" s="19">
        <v>8.3000000000000007</v>
      </c>
      <c r="KF9" s="22">
        <v>5</v>
      </c>
      <c r="KG9" s="23"/>
      <c r="KH9" s="25">
        <f t="shared" si="162"/>
        <v>6.3</v>
      </c>
      <c r="KI9" s="26">
        <f t="shared" si="163"/>
        <v>6.3</v>
      </c>
      <c r="KJ9" s="24" t="str">
        <f t="shared" si="164"/>
        <v>6.3</v>
      </c>
      <c r="KK9" s="30" t="str">
        <f t="shared" si="165"/>
        <v>C</v>
      </c>
      <c r="KL9" s="28">
        <f t="shared" si="166"/>
        <v>2</v>
      </c>
      <c r="KM9" s="35" t="str">
        <f t="shared" si="167"/>
        <v>2.0</v>
      </c>
      <c r="KN9" s="53">
        <v>2</v>
      </c>
      <c r="KO9" s="63">
        <v>2</v>
      </c>
      <c r="KP9" s="181">
        <f t="shared" si="168"/>
        <v>18</v>
      </c>
      <c r="KQ9" s="217">
        <f t="shared" si="169"/>
        <v>6.4722222222222232</v>
      </c>
      <c r="KR9" s="182">
        <f t="shared" si="170"/>
        <v>2.2222222222222223</v>
      </c>
      <c r="KS9" s="183" t="str">
        <f t="shared" si="171"/>
        <v>2.22</v>
      </c>
      <c r="KT9" s="135" t="str">
        <f t="shared" si="172"/>
        <v>Lên lớp</v>
      </c>
      <c r="KU9" s="136">
        <f t="shared" si="173"/>
        <v>18</v>
      </c>
      <c r="KV9" s="217">
        <f t="shared" si="174"/>
        <v>6.4722222222222232</v>
      </c>
      <c r="KW9" s="236">
        <f t="shared" si="175"/>
        <v>2.2222222222222223</v>
      </c>
      <c r="KX9" s="192">
        <f t="shared" si="176"/>
        <v>55</v>
      </c>
      <c r="KY9" s="193">
        <f t="shared" si="177"/>
        <v>55</v>
      </c>
      <c r="KZ9" s="183">
        <f t="shared" si="178"/>
        <v>5.9909090909090921</v>
      </c>
      <c r="LA9" s="182">
        <f t="shared" si="179"/>
        <v>1.990909090909091</v>
      </c>
      <c r="LB9" s="183" t="str">
        <f t="shared" si="180"/>
        <v>1.99</v>
      </c>
      <c r="LC9" s="135" t="str">
        <f t="shared" si="181"/>
        <v>Lên lớp</v>
      </c>
      <c r="LD9" s="135" t="s">
        <v>648</v>
      </c>
      <c r="LE9" s="19">
        <v>6.9</v>
      </c>
      <c r="LF9" s="22">
        <v>7</v>
      </c>
      <c r="LG9" s="23"/>
      <c r="LH9" s="25">
        <f t="shared" si="182"/>
        <v>7</v>
      </c>
      <c r="LI9" s="147">
        <f t="shared" si="183"/>
        <v>7</v>
      </c>
      <c r="LJ9" s="26" t="str">
        <f t="shared" si="184"/>
        <v>7.0</v>
      </c>
      <c r="LK9" s="148" t="str">
        <f t="shared" si="185"/>
        <v>B</v>
      </c>
      <c r="LL9" s="149">
        <f t="shared" si="186"/>
        <v>3</v>
      </c>
      <c r="LM9" s="40" t="str">
        <f t="shared" si="187"/>
        <v>3.0</v>
      </c>
      <c r="LN9" s="53">
        <v>1</v>
      </c>
      <c r="LO9" s="63">
        <v>1</v>
      </c>
      <c r="LP9" s="19">
        <v>7.6</v>
      </c>
      <c r="LQ9" s="22">
        <v>5</v>
      </c>
      <c r="LR9" s="23"/>
      <c r="LS9" s="25">
        <f t="shared" si="188"/>
        <v>6</v>
      </c>
      <c r="LT9" s="147">
        <f t="shared" si="189"/>
        <v>6</v>
      </c>
      <c r="LU9" s="26" t="str">
        <f t="shared" si="190"/>
        <v>6.0</v>
      </c>
      <c r="LV9" s="148" t="str">
        <f t="shared" si="191"/>
        <v>C</v>
      </c>
      <c r="LW9" s="149">
        <f t="shared" si="192"/>
        <v>2</v>
      </c>
      <c r="LX9" s="40" t="str">
        <f t="shared" si="193"/>
        <v>2.0</v>
      </c>
      <c r="LY9" s="53">
        <v>1</v>
      </c>
      <c r="LZ9" s="63">
        <v>1</v>
      </c>
      <c r="MA9" s="19">
        <v>7.3</v>
      </c>
      <c r="MB9" s="22">
        <v>6</v>
      </c>
      <c r="MC9" s="23"/>
      <c r="MD9" s="25">
        <f t="shared" si="194"/>
        <v>6.5</v>
      </c>
      <c r="ME9" s="26">
        <f t="shared" si="195"/>
        <v>6.5</v>
      </c>
      <c r="MF9" s="26" t="str">
        <f t="shared" si="196"/>
        <v>6.5</v>
      </c>
      <c r="MG9" s="30" t="str">
        <f t="shared" si="197"/>
        <v>C+</v>
      </c>
      <c r="MH9" s="28">
        <f t="shared" si="198"/>
        <v>2.5</v>
      </c>
      <c r="MI9" s="35" t="str">
        <f t="shared" si="199"/>
        <v>2.5</v>
      </c>
      <c r="MJ9" s="53">
        <v>1</v>
      </c>
      <c r="MK9" s="63">
        <v>1</v>
      </c>
      <c r="ML9" s="19">
        <v>8.5</v>
      </c>
      <c r="MM9" s="51">
        <v>8</v>
      </c>
      <c r="MN9" s="23"/>
      <c r="MO9" s="25">
        <f t="shared" si="200"/>
        <v>8.1999999999999993</v>
      </c>
      <c r="MP9" s="26">
        <f t="shared" si="201"/>
        <v>8.1999999999999993</v>
      </c>
      <c r="MQ9" s="26" t="str">
        <f t="shared" si="202"/>
        <v>8.2</v>
      </c>
      <c r="MR9" s="30" t="str">
        <f t="shared" si="203"/>
        <v>B+</v>
      </c>
      <c r="MS9" s="28">
        <f t="shared" si="204"/>
        <v>3.5</v>
      </c>
      <c r="MT9" s="35" t="str">
        <f t="shared" si="205"/>
        <v>3.5</v>
      </c>
      <c r="MU9" s="53">
        <v>1</v>
      </c>
      <c r="MV9" s="63">
        <v>1</v>
      </c>
      <c r="MW9" s="19">
        <v>8.5</v>
      </c>
      <c r="MX9" s="51">
        <v>7.5</v>
      </c>
      <c r="MY9" s="23"/>
      <c r="MZ9" s="25">
        <f t="shared" si="206"/>
        <v>7.9</v>
      </c>
      <c r="NA9" s="26">
        <f t="shared" si="207"/>
        <v>7.9</v>
      </c>
      <c r="NB9" s="26" t="str">
        <f t="shared" si="208"/>
        <v>7.9</v>
      </c>
      <c r="NC9" s="30" t="str">
        <f t="shared" si="209"/>
        <v>B</v>
      </c>
      <c r="ND9" s="28">
        <f t="shared" si="210"/>
        <v>3</v>
      </c>
      <c r="NE9" s="35" t="str">
        <f t="shared" si="211"/>
        <v>3.0</v>
      </c>
      <c r="NF9" s="53">
        <v>1</v>
      </c>
      <c r="NG9" s="63">
        <v>1</v>
      </c>
      <c r="NH9" s="19">
        <v>8.5</v>
      </c>
      <c r="NI9" s="51">
        <v>7.8</v>
      </c>
      <c r="NJ9" s="23"/>
      <c r="NK9" s="25">
        <f t="shared" si="212"/>
        <v>8.1</v>
      </c>
      <c r="NL9" s="26">
        <f t="shared" si="213"/>
        <v>8.1</v>
      </c>
      <c r="NM9" s="26" t="str">
        <f t="shared" si="214"/>
        <v>8.1</v>
      </c>
      <c r="NN9" s="30" t="str">
        <f t="shared" si="215"/>
        <v>B+</v>
      </c>
      <c r="NO9" s="28">
        <f t="shared" si="216"/>
        <v>3.5</v>
      </c>
      <c r="NP9" s="35" t="str">
        <f t="shared" si="217"/>
        <v>3.5</v>
      </c>
      <c r="NQ9" s="53">
        <v>2</v>
      </c>
      <c r="NR9" s="63">
        <v>2</v>
      </c>
      <c r="NS9" s="19">
        <v>8.5</v>
      </c>
      <c r="NT9" s="51">
        <v>7.5</v>
      </c>
      <c r="NU9" s="23"/>
      <c r="NV9" s="25">
        <f t="shared" si="218"/>
        <v>7.9</v>
      </c>
      <c r="NW9" s="26">
        <f t="shared" si="219"/>
        <v>7.9</v>
      </c>
      <c r="NX9" s="26" t="str">
        <f t="shared" si="220"/>
        <v>7.9</v>
      </c>
      <c r="NY9" s="30" t="str">
        <f t="shared" si="221"/>
        <v>B</v>
      </c>
      <c r="NZ9" s="28">
        <f t="shared" si="222"/>
        <v>3</v>
      </c>
      <c r="OA9" s="35" t="str">
        <f t="shared" si="223"/>
        <v>3.0</v>
      </c>
      <c r="OB9" s="53">
        <v>1</v>
      </c>
      <c r="OC9" s="63">
        <v>1</v>
      </c>
      <c r="OD9" s="57">
        <v>8</v>
      </c>
      <c r="OE9" s="51">
        <v>8</v>
      </c>
      <c r="OF9" s="23"/>
      <c r="OG9" s="25">
        <f t="shared" si="224"/>
        <v>8</v>
      </c>
      <c r="OH9" s="26">
        <f t="shared" si="225"/>
        <v>8</v>
      </c>
      <c r="OI9" s="26" t="str">
        <f t="shared" si="226"/>
        <v>8.0</v>
      </c>
      <c r="OJ9" s="30" t="str">
        <f t="shared" si="227"/>
        <v>B+</v>
      </c>
      <c r="OK9" s="28">
        <f t="shared" si="228"/>
        <v>3.5</v>
      </c>
      <c r="OL9" s="35" t="str">
        <f t="shared" si="229"/>
        <v>3.5</v>
      </c>
      <c r="OM9" s="53">
        <v>4</v>
      </c>
      <c r="ON9" s="70">
        <v>4</v>
      </c>
      <c r="OO9" s="264">
        <f t="shared" si="256"/>
        <v>12</v>
      </c>
      <c r="OP9" s="217">
        <f t="shared" si="257"/>
        <v>7.6416666666666657</v>
      </c>
      <c r="OQ9" s="182">
        <f t="shared" si="258"/>
        <v>3.1666666666666665</v>
      </c>
      <c r="OR9" s="183" t="str">
        <f t="shared" si="259"/>
        <v>3.17</v>
      </c>
      <c r="OS9" s="135" t="str">
        <f t="shared" si="260"/>
        <v>Lên lớp</v>
      </c>
      <c r="OT9" s="136">
        <f t="shared" si="261"/>
        <v>12</v>
      </c>
      <c r="OU9" s="217">
        <f t="shared" si="262"/>
        <v>7.6416666666666657</v>
      </c>
      <c r="OV9" s="236">
        <f t="shared" si="263"/>
        <v>3.1666666666666665</v>
      </c>
      <c r="OW9" s="192">
        <f t="shared" si="264"/>
        <v>67</v>
      </c>
      <c r="OX9" s="193">
        <f t="shared" si="265"/>
        <v>67</v>
      </c>
      <c r="OY9" s="183">
        <f t="shared" si="266"/>
        <v>6.2865671641791048</v>
      </c>
      <c r="OZ9" s="182">
        <f t="shared" si="267"/>
        <v>2.2014925373134329</v>
      </c>
      <c r="PA9" s="183" t="str">
        <f t="shared" si="268"/>
        <v>2.20</v>
      </c>
      <c r="PB9" s="135" t="str">
        <f t="shared" si="269"/>
        <v>Lên lớp</v>
      </c>
      <c r="PC9" s="135" t="s">
        <v>648</v>
      </c>
      <c r="PD9" s="57">
        <v>8.6</v>
      </c>
      <c r="PE9" s="22">
        <v>6</v>
      </c>
      <c r="PF9" s="23"/>
      <c r="PG9" s="25">
        <f t="shared" si="273"/>
        <v>7</v>
      </c>
      <c r="PH9" s="26">
        <f t="shared" si="274"/>
        <v>7</v>
      </c>
      <c r="PI9" s="26" t="str">
        <f t="shared" si="275"/>
        <v>7.0</v>
      </c>
      <c r="PJ9" s="30" t="str">
        <f t="shared" si="276"/>
        <v>B</v>
      </c>
      <c r="PK9" s="28">
        <f t="shared" si="277"/>
        <v>3</v>
      </c>
      <c r="PL9" s="35" t="str">
        <f t="shared" si="278"/>
        <v>3.0</v>
      </c>
      <c r="PM9" s="53">
        <v>6</v>
      </c>
      <c r="PN9" s="63">
        <v>6</v>
      </c>
      <c r="PO9" s="19">
        <v>7</v>
      </c>
      <c r="PP9" s="22">
        <v>7</v>
      </c>
      <c r="PQ9" s="23"/>
      <c r="PR9" s="25">
        <f t="shared" si="240"/>
        <v>7</v>
      </c>
      <c r="PS9" s="26">
        <f t="shared" si="241"/>
        <v>7</v>
      </c>
      <c r="PT9" s="26" t="str">
        <f t="shared" si="242"/>
        <v>7.0</v>
      </c>
      <c r="PU9" s="30" t="str">
        <f t="shared" si="243"/>
        <v>B</v>
      </c>
      <c r="PV9" s="28">
        <f t="shared" si="244"/>
        <v>3</v>
      </c>
      <c r="PW9" s="35" t="str">
        <f t="shared" si="245"/>
        <v>3.0</v>
      </c>
      <c r="PX9" s="53">
        <v>6</v>
      </c>
      <c r="PY9" s="63">
        <v>6</v>
      </c>
      <c r="PZ9" s="59">
        <v>8.4</v>
      </c>
      <c r="QA9" s="259">
        <v>8.1999999999999993</v>
      </c>
      <c r="QB9" s="129">
        <f t="shared" si="270"/>
        <v>8.3000000000000007</v>
      </c>
      <c r="QC9" s="24" t="str">
        <f t="shared" ref="QC9:QC71" si="280">TEXT(QB9,"0.0")</f>
        <v>8.3</v>
      </c>
      <c r="QD9" s="30" t="str">
        <f t="shared" ref="QD9:QD71" si="281">IF(QB9&gt;=8.5,"A",IF(QB9&gt;=8,"B+",IF(QB9&gt;=7,"B",IF(QB9&gt;=6.5,"C+",IF(QB9&gt;=5.5,"C",IF(QB9&gt;=5,"D+",IF(QB9&gt;=4,"D","F")))))))</f>
        <v>B+</v>
      </c>
      <c r="QE9" s="28">
        <f t="shared" ref="QE9:QE71" si="282">IF(QD9="A",4,IF(QD9="B+",3.5,IF(QD9="B",3,IF(QD9="C+",2.5,IF(QD9="C",2,IF(QD9="D+",1.5,IF(QD9="D",1,0)))))))</f>
        <v>3.5</v>
      </c>
      <c r="QF9" s="35" t="str">
        <f t="shared" ref="QF9:QF71" si="283">TEXT(QE9,"0.0")</f>
        <v>3.5</v>
      </c>
      <c r="QG9" s="260">
        <v>5</v>
      </c>
      <c r="QH9" s="261">
        <v>5</v>
      </c>
      <c r="QI9" s="262">
        <f t="shared" si="249"/>
        <v>17</v>
      </c>
      <c r="QJ9" s="217">
        <f t="shared" si="250"/>
        <v>7.382352941176471</v>
      </c>
      <c r="QK9" s="182">
        <f t="shared" si="251"/>
        <v>3.1470588235294117</v>
      </c>
      <c r="QL9" s="183" t="str">
        <f t="shared" ref="QL9:QL71" si="284">TEXT(QK9,"0.00")</f>
        <v>3.15</v>
      </c>
      <c r="QM9" s="135" t="str">
        <f t="shared" ref="QM9:QM71" si="285">IF(AND(QK9&lt;1),"Cảnh báo KQHT","Lên lớp")</f>
        <v>Lên lớp</v>
      </c>
    </row>
    <row r="10" spans="1:455" ht="18">
      <c r="A10" s="10">
        <v>9</v>
      </c>
      <c r="B10" s="10">
        <v>9</v>
      </c>
      <c r="C10" s="90" t="s">
        <v>96</v>
      </c>
      <c r="D10" s="91" t="s">
        <v>147</v>
      </c>
      <c r="E10" s="93" t="s">
        <v>148</v>
      </c>
      <c r="F10" s="307" t="s">
        <v>149</v>
      </c>
      <c r="G10" s="42"/>
      <c r="H10" s="95" t="s">
        <v>421</v>
      </c>
      <c r="I10" s="42" t="s">
        <v>18</v>
      </c>
      <c r="J10" s="98" t="s">
        <v>613</v>
      </c>
      <c r="K10" s="12">
        <v>6.3</v>
      </c>
      <c r="L10" s="24" t="str">
        <f t="shared" si="0"/>
        <v>6.3</v>
      </c>
      <c r="M10" s="30" t="str">
        <f t="shared" si="1"/>
        <v>C</v>
      </c>
      <c r="N10" s="37">
        <f t="shared" si="2"/>
        <v>2</v>
      </c>
      <c r="O10" s="35" t="str">
        <f t="shared" si="3"/>
        <v>2.0</v>
      </c>
      <c r="P10" s="11">
        <v>2</v>
      </c>
      <c r="Q10" s="14">
        <v>6.5</v>
      </c>
      <c r="R10" s="24" t="str">
        <f t="shared" si="4"/>
        <v>6.5</v>
      </c>
      <c r="S10" s="30" t="str">
        <f t="shared" si="5"/>
        <v>C+</v>
      </c>
      <c r="T10" s="37">
        <f t="shared" si="6"/>
        <v>2.5</v>
      </c>
      <c r="U10" s="35" t="str">
        <f t="shared" si="7"/>
        <v>2.5</v>
      </c>
      <c r="V10" s="11">
        <v>3</v>
      </c>
      <c r="W10" s="19">
        <v>7.8</v>
      </c>
      <c r="X10" s="22">
        <v>3</v>
      </c>
      <c r="Y10" s="23"/>
      <c r="Z10" s="17">
        <f t="shared" si="8"/>
        <v>4.9000000000000004</v>
      </c>
      <c r="AA10" s="24">
        <f t="shared" si="9"/>
        <v>4.9000000000000004</v>
      </c>
      <c r="AB10" s="24" t="str">
        <f t="shared" si="10"/>
        <v>4.9</v>
      </c>
      <c r="AC10" s="30" t="str">
        <f t="shared" si="11"/>
        <v>D</v>
      </c>
      <c r="AD10" s="28">
        <f t="shared" si="12"/>
        <v>1</v>
      </c>
      <c r="AE10" s="35" t="str">
        <f t="shared" si="13"/>
        <v>1.0</v>
      </c>
      <c r="AF10" s="53">
        <v>4</v>
      </c>
      <c r="AG10" s="63">
        <v>4</v>
      </c>
      <c r="AH10" s="19">
        <v>7</v>
      </c>
      <c r="AI10" s="22">
        <v>7</v>
      </c>
      <c r="AJ10" s="23"/>
      <c r="AK10" s="25">
        <f t="shared" si="14"/>
        <v>7</v>
      </c>
      <c r="AL10" s="26">
        <f t="shared" si="15"/>
        <v>7</v>
      </c>
      <c r="AM10" s="24" t="str">
        <f t="shared" si="16"/>
        <v>7.0</v>
      </c>
      <c r="AN10" s="30" t="str">
        <f t="shared" si="17"/>
        <v>B</v>
      </c>
      <c r="AO10" s="28">
        <f t="shared" si="18"/>
        <v>3</v>
      </c>
      <c r="AP10" s="35" t="str">
        <f t="shared" si="19"/>
        <v>3.0</v>
      </c>
      <c r="AQ10" s="66">
        <v>2</v>
      </c>
      <c r="AR10" s="68">
        <v>2</v>
      </c>
      <c r="AS10" s="19">
        <v>5</v>
      </c>
      <c r="AT10" s="22">
        <v>3</v>
      </c>
      <c r="AU10" s="23">
        <v>4</v>
      </c>
      <c r="AV10" s="25">
        <f t="shared" si="20"/>
        <v>3.8</v>
      </c>
      <c r="AW10" s="26">
        <f t="shared" si="21"/>
        <v>4.4000000000000004</v>
      </c>
      <c r="AX10" s="24" t="str">
        <f t="shared" si="22"/>
        <v>4.4</v>
      </c>
      <c r="AY10" s="30" t="str">
        <f t="shared" si="23"/>
        <v>D</v>
      </c>
      <c r="AZ10" s="28">
        <f t="shared" si="24"/>
        <v>1</v>
      </c>
      <c r="BA10" s="35" t="str">
        <f t="shared" si="25"/>
        <v>1.0</v>
      </c>
      <c r="BB10" s="53">
        <v>3</v>
      </c>
      <c r="BC10" s="63">
        <v>3</v>
      </c>
      <c r="BD10" s="19">
        <v>6.2</v>
      </c>
      <c r="BE10" s="22">
        <v>4</v>
      </c>
      <c r="BF10" s="23"/>
      <c r="BG10" s="17">
        <f t="shared" si="26"/>
        <v>4.9000000000000004</v>
      </c>
      <c r="BH10" s="24">
        <f t="shared" si="27"/>
        <v>4.9000000000000004</v>
      </c>
      <c r="BI10" s="24" t="str">
        <f t="shared" si="28"/>
        <v>4.9</v>
      </c>
      <c r="BJ10" s="30" t="str">
        <f t="shared" si="29"/>
        <v>D</v>
      </c>
      <c r="BK10" s="28">
        <f t="shared" si="30"/>
        <v>1</v>
      </c>
      <c r="BL10" s="35" t="str">
        <f t="shared" si="31"/>
        <v>1.0</v>
      </c>
      <c r="BM10" s="53">
        <v>3</v>
      </c>
      <c r="BN10" s="63">
        <v>3</v>
      </c>
      <c r="BO10" s="19">
        <v>5</v>
      </c>
      <c r="BP10" s="22">
        <v>6</v>
      </c>
      <c r="BQ10" s="23"/>
      <c r="BR10" s="17">
        <f t="shared" si="32"/>
        <v>5.6</v>
      </c>
      <c r="BS10" s="24">
        <f t="shared" si="33"/>
        <v>5.6</v>
      </c>
      <c r="BT10" s="24" t="str">
        <f t="shared" si="34"/>
        <v>5.6</v>
      </c>
      <c r="BU10" s="30" t="str">
        <f t="shared" si="35"/>
        <v>C</v>
      </c>
      <c r="BV10" s="56">
        <f t="shared" si="36"/>
        <v>2</v>
      </c>
      <c r="BW10" s="35" t="str">
        <f t="shared" si="37"/>
        <v>2.0</v>
      </c>
      <c r="BX10" s="53">
        <v>2</v>
      </c>
      <c r="BY10" s="70">
        <v>2</v>
      </c>
      <c r="BZ10" s="19">
        <v>6.7</v>
      </c>
      <c r="CA10" s="22">
        <v>5</v>
      </c>
      <c r="CB10" s="23"/>
      <c r="CC10" s="25">
        <f t="shared" si="38"/>
        <v>5.7</v>
      </c>
      <c r="CD10" s="26">
        <f t="shared" si="39"/>
        <v>5.7</v>
      </c>
      <c r="CE10" s="24" t="str">
        <f t="shared" si="40"/>
        <v>5.7</v>
      </c>
      <c r="CF10" s="30" t="str">
        <f t="shared" si="41"/>
        <v>C</v>
      </c>
      <c r="CG10" s="28">
        <f t="shared" si="42"/>
        <v>2</v>
      </c>
      <c r="CH10" s="35" t="str">
        <f t="shared" si="43"/>
        <v>2.0</v>
      </c>
      <c r="CI10" s="53">
        <v>3</v>
      </c>
      <c r="CJ10" s="63">
        <v>3</v>
      </c>
      <c r="CK10" s="115">
        <f t="shared" si="44"/>
        <v>17</v>
      </c>
      <c r="CL10" s="238">
        <f t="shared" si="45"/>
        <v>5.2823529411764714</v>
      </c>
      <c r="CM10" s="116">
        <f t="shared" si="46"/>
        <v>1.5294117647058822</v>
      </c>
      <c r="CN10" s="117" t="str">
        <f t="shared" si="47"/>
        <v>1.53</v>
      </c>
      <c r="CO10" s="135" t="str">
        <f t="shared" si="48"/>
        <v>Lên lớp</v>
      </c>
      <c r="CP10" s="240">
        <f t="shared" si="49"/>
        <v>17</v>
      </c>
      <c r="CQ10" s="241">
        <f t="shared" si="279"/>
        <v>5.2823529411764714</v>
      </c>
      <c r="CR10" s="242">
        <f t="shared" si="51"/>
        <v>1.5294117647058822</v>
      </c>
      <c r="CS10" s="140" t="str">
        <f t="shared" si="52"/>
        <v>1.53</v>
      </c>
      <c r="CT10" s="135" t="str">
        <f t="shared" si="53"/>
        <v>Lên lớp</v>
      </c>
      <c r="CU10" s="205" t="s">
        <v>648</v>
      </c>
      <c r="CV10" s="19">
        <v>6.1</v>
      </c>
      <c r="CW10" s="22">
        <v>3</v>
      </c>
      <c r="CX10" s="23"/>
      <c r="CY10" s="25">
        <f t="shared" si="54"/>
        <v>4.2</v>
      </c>
      <c r="CZ10" s="26">
        <f t="shared" si="55"/>
        <v>4.2</v>
      </c>
      <c r="DA10" s="26" t="str">
        <f t="shared" si="56"/>
        <v>4.2</v>
      </c>
      <c r="DB10" s="30" t="str">
        <f t="shared" si="57"/>
        <v>D</v>
      </c>
      <c r="DC10" s="56">
        <f t="shared" si="58"/>
        <v>1</v>
      </c>
      <c r="DD10" s="35" t="str">
        <f t="shared" si="59"/>
        <v>1.0</v>
      </c>
      <c r="DE10" s="53">
        <v>3</v>
      </c>
      <c r="DF10" s="63">
        <v>3</v>
      </c>
      <c r="DG10" s="19">
        <v>5.0999999999999996</v>
      </c>
      <c r="DH10" s="22">
        <v>5</v>
      </c>
      <c r="DI10" s="23"/>
      <c r="DJ10" s="25">
        <f t="shared" si="60"/>
        <v>5</v>
      </c>
      <c r="DK10" s="26">
        <f t="shared" si="61"/>
        <v>5</v>
      </c>
      <c r="DL10" s="26" t="str">
        <f t="shared" si="62"/>
        <v>5.0</v>
      </c>
      <c r="DM10" s="30" t="str">
        <f t="shared" si="63"/>
        <v>D+</v>
      </c>
      <c r="DN10" s="56">
        <f t="shared" si="64"/>
        <v>1.5</v>
      </c>
      <c r="DO10" s="35" t="str">
        <f t="shared" si="65"/>
        <v>1.5</v>
      </c>
      <c r="DP10" s="53">
        <v>3</v>
      </c>
      <c r="DQ10" s="63">
        <v>3</v>
      </c>
      <c r="DR10" s="19">
        <v>6.9</v>
      </c>
      <c r="DS10" s="22">
        <v>5</v>
      </c>
      <c r="DT10" s="23"/>
      <c r="DU10" s="17">
        <f t="shared" si="66"/>
        <v>5.8</v>
      </c>
      <c r="DV10" s="24">
        <f t="shared" si="67"/>
        <v>5.8</v>
      </c>
      <c r="DW10" s="24" t="str">
        <f t="shared" si="68"/>
        <v>5.8</v>
      </c>
      <c r="DX10" s="30" t="str">
        <f t="shared" si="69"/>
        <v>C</v>
      </c>
      <c r="DY10" s="28">
        <f t="shared" si="70"/>
        <v>2</v>
      </c>
      <c r="DZ10" s="35" t="str">
        <f t="shared" si="71"/>
        <v>2.0</v>
      </c>
      <c r="EA10" s="53">
        <v>3</v>
      </c>
      <c r="EB10" s="63">
        <v>3</v>
      </c>
      <c r="EC10" s="19">
        <v>5</v>
      </c>
      <c r="ED10" s="22">
        <v>3</v>
      </c>
      <c r="EE10" s="23">
        <v>4</v>
      </c>
      <c r="EF10" s="17">
        <f t="shared" si="72"/>
        <v>3.8</v>
      </c>
      <c r="EG10" s="24">
        <f t="shared" si="73"/>
        <v>4.4000000000000004</v>
      </c>
      <c r="EH10" s="24" t="str">
        <f t="shared" si="272"/>
        <v>4.4</v>
      </c>
      <c r="EI10" s="30" t="str">
        <f t="shared" si="75"/>
        <v>D</v>
      </c>
      <c r="EJ10" s="28">
        <f t="shared" si="76"/>
        <v>1</v>
      </c>
      <c r="EK10" s="35" t="str">
        <f t="shared" si="77"/>
        <v>1.0</v>
      </c>
      <c r="EL10" s="53">
        <v>2</v>
      </c>
      <c r="EM10" s="63">
        <v>2</v>
      </c>
      <c r="EN10" s="19">
        <v>6.9</v>
      </c>
      <c r="EO10" s="22">
        <v>5</v>
      </c>
      <c r="EP10" s="23"/>
      <c r="EQ10" s="17">
        <f t="shared" si="78"/>
        <v>5.8</v>
      </c>
      <c r="ER10" s="24">
        <f t="shared" si="79"/>
        <v>5.8</v>
      </c>
      <c r="ES10" s="24" t="str">
        <f t="shared" si="80"/>
        <v>5.8</v>
      </c>
      <c r="ET10" s="30" t="str">
        <f t="shared" si="81"/>
        <v>C</v>
      </c>
      <c r="EU10" s="28">
        <f t="shared" si="82"/>
        <v>2</v>
      </c>
      <c r="EV10" s="35" t="str">
        <f t="shared" si="83"/>
        <v>2.0</v>
      </c>
      <c r="EW10" s="53">
        <v>2</v>
      </c>
      <c r="EX10" s="63">
        <v>2</v>
      </c>
      <c r="EY10" s="19">
        <v>7.3</v>
      </c>
      <c r="EZ10" s="22">
        <v>5</v>
      </c>
      <c r="FA10" s="23"/>
      <c r="FB10" s="25">
        <f t="shared" si="84"/>
        <v>5.9</v>
      </c>
      <c r="FC10" s="26">
        <f t="shared" si="85"/>
        <v>5.9</v>
      </c>
      <c r="FD10" s="26" t="str">
        <f t="shared" si="86"/>
        <v>5.9</v>
      </c>
      <c r="FE10" s="30" t="str">
        <f t="shared" si="87"/>
        <v>C</v>
      </c>
      <c r="FF10" s="28">
        <f t="shared" si="88"/>
        <v>2</v>
      </c>
      <c r="FG10" s="35" t="str">
        <f t="shared" si="89"/>
        <v>2.0</v>
      </c>
      <c r="FH10" s="53">
        <v>3</v>
      </c>
      <c r="FI10" s="63">
        <v>3</v>
      </c>
      <c r="FJ10" s="19">
        <v>7</v>
      </c>
      <c r="FK10" s="22">
        <v>7</v>
      </c>
      <c r="FL10" s="23"/>
      <c r="FM10" s="25">
        <f t="shared" si="90"/>
        <v>7</v>
      </c>
      <c r="FN10" s="26">
        <f t="shared" si="91"/>
        <v>7</v>
      </c>
      <c r="FO10" s="26" t="str">
        <f t="shared" si="92"/>
        <v>7.0</v>
      </c>
      <c r="FP10" s="30" t="str">
        <f t="shared" si="93"/>
        <v>B</v>
      </c>
      <c r="FQ10" s="28">
        <f t="shared" si="94"/>
        <v>3</v>
      </c>
      <c r="FR10" s="35" t="str">
        <f t="shared" si="95"/>
        <v>3.0</v>
      </c>
      <c r="FS10" s="53">
        <v>2</v>
      </c>
      <c r="FT10" s="63">
        <v>2</v>
      </c>
      <c r="FU10" s="19">
        <v>5.7</v>
      </c>
      <c r="FV10" s="22">
        <v>2</v>
      </c>
      <c r="FW10" s="23">
        <v>4</v>
      </c>
      <c r="FX10" s="25">
        <f t="shared" si="96"/>
        <v>3.5</v>
      </c>
      <c r="FY10" s="26">
        <f t="shared" si="97"/>
        <v>4.7</v>
      </c>
      <c r="FZ10" s="26" t="str">
        <f t="shared" si="98"/>
        <v>4.7</v>
      </c>
      <c r="GA10" s="30" t="str">
        <f t="shared" si="99"/>
        <v>D</v>
      </c>
      <c r="GB10" s="28">
        <f t="shared" si="100"/>
        <v>1</v>
      </c>
      <c r="GC10" s="35" t="str">
        <f t="shared" si="101"/>
        <v>1.0</v>
      </c>
      <c r="GD10" s="53">
        <v>2</v>
      </c>
      <c r="GE10" s="63">
        <v>2</v>
      </c>
      <c r="GF10" s="181">
        <f t="shared" si="102"/>
        <v>20</v>
      </c>
      <c r="GG10" s="217">
        <f t="shared" si="103"/>
        <v>5.3250000000000002</v>
      </c>
      <c r="GH10" s="182">
        <f t="shared" si="104"/>
        <v>1.675</v>
      </c>
      <c r="GI10" s="183" t="str">
        <f t="shared" si="105"/>
        <v>1.68</v>
      </c>
      <c r="GJ10" s="135" t="str">
        <f t="shared" si="106"/>
        <v>Lên lớp</v>
      </c>
      <c r="GK10" s="136">
        <f t="shared" si="107"/>
        <v>20</v>
      </c>
      <c r="GL10" s="239">
        <f t="shared" si="108"/>
        <v>5.3250000000000002</v>
      </c>
      <c r="GM10" s="137">
        <f t="shared" si="109"/>
        <v>1.675</v>
      </c>
      <c r="GN10" s="192">
        <f t="shared" si="110"/>
        <v>37</v>
      </c>
      <c r="GO10" s="193">
        <f t="shared" si="111"/>
        <v>37</v>
      </c>
      <c r="GP10" s="183">
        <f t="shared" si="112"/>
        <v>5.3054054054054056</v>
      </c>
      <c r="GQ10" s="182">
        <f t="shared" si="113"/>
        <v>1.6081081081081081</v>
      </c>
      <c r="GR10" s="183" t="str">
        <f t="shared" si="114"/>
        <v>1.61</v>
      </c>
      <c r="GS10" s="135" t="str">
        <f t="shared" si="115"/>
        <v>Lên lớp</v>
      </c>
      <c r="GT10" s="135" t="s">
        <v>648</v>
      </c>
      <c r="GU10" s="19">
        <v>5.4</v>
      </c>
      <c r="GV10" s="22">
        <v>5</v>
      </c>
      <c r="GW10" s="23"/>
      <c r="GX10" s="25">
        <f t="shared" si="116"/>
        <v>5.2</v>
      </c>
      <c r="GY10" s="26">
        <f t="shared" si="117"/>
        <v>5.2</v>
      </c>
      <c r="GZ10" s="26" t="str">
        <f t="shared" si="118"/>
        <v>5.2</v>
      </c>
      <c r="HA10" s="30" t="str">
        <f t="shared" si="119"/>
        <v>D+</v>
      </c>
      <c r="HB10" s="28">
        <f t="shared" si="120"/>
        <v>1.5</v>
      </c>
      <c r="HC10" s="35" t="str">
        <f t="shared" si="121"/>
        <v>1.5</v>
      </c>
      <c r="HD10" s="53">
        <v>3</v>
      </c>
      <c r="HE10" s="63">
        <v>3</v>
      </c>
      <c r="HF10" s="19">
        <v>7.6</v>
      </c>
      <c r="HG10" s="22"/>
      <c r="HH10" s="23">
        <v>4</v>
      </c>
      <c r="HI10" s="25">
        <f t="shared" si="122"/>
        <v>3</v>
      </c>
      <c r="HJ10" s="26">
        <f t="shared" si="123"/>
        <v>5.4</v>
      </c>
      <c r="HK10" s="26" t="str">
        <f t="shared" si="124"/>
        <v>5.4</v>
      </c>
      <c r="HL10" s="30" t="str">
        <f t="shared" si="125"/>
        <v>D+</v>
      </c>
      <c r="HM10" s="28">
        <f t="shared" si="126"/>
        <v>1.5</v>
      </c>
      <c r="HN10" s="35" t="str">
        <f t="shared" si="127"/>
        <v>1.5</v>
      </c>
      <c r="HO10" s="53">
        <v>2</v>
      </c>
      <c r="HP10" s="63">
        <v>2</v>
      </c>
      <c r="HQ10" s="19">
        <v>5.9</v>
      </c>
      <c r="HR10" s="22">
        <v>3</v>
      </c>
      <c r="HS10" s="23"/>
      <c r="HT10" s="25">
        <f t="shared" si="128"/>
        <v>4.2</v>
      </c>
      <c r="HU10" s="147">
        <f t="shared" si="129"/>
        <v>4.2</v>
      </c>
      <c r="HV10" s="24" t="str">
        <f t="shared" si="254"/>
        <v>4.2</v>
      </c>
      <c r="HW10" s="218" t="str">
        <f t="shared" si="130"/>
        <v>D</v>
      </c>
      <c r="HX10" s="149">
        <f t="shared" si="131"/>
        <v>1</v>
      </c>
      <c r="HY10" s="40" t="str">
        <f t="shared" si="132"/>
        <v>1.0</v>
      </c>
      <c r="HZ10" s="53">
        <v>3</v>
      </c>
      <c r="IA10" s="63">
        <v>3</v>
      </c>
      <c r="IB10" s="19">
        <v>7.3</v>
      </c>
      <c r="IC10" s="22">
        <v>2</v>
      </c>
      <c r="ID10" s="23"/>
      <c r="IE10" s="25">
        <f t="shared" si="133"/>
        <v>4.0999999999999996</v>
      </c>
      <c r="IF10" s="147">
        <f t="shared" si="134"/>
        <v>4.0999999999999996</v>
      </c>
      <c r="IG10" s="26" t="str">
        <f t="shared" si="255"/>
        <v>4.1</v>
      </c>
      <c r="IH10" s="218" t="str">
        <f t="shared" si="135"/>
        <v>D</v>
      </c>
      <c r="II10" s="149">
        <f t="shared" si="136"/>
        <v>1</v>
      </c>
      <c r="IJ10" s="40" t="str">
        <f t="shared" si="137"/>
        <v>1.0</v>
      </c>
      <c r="IK10" s="53">
        <v>1</v>
      </c>
      <c r="IL10" s="63">
        <v>1</v>
      </c>
      <c r="IM10" s="19">
        <v>6.8</v>
      </c>
      <c r="IN10" s="22">
        <v>6</v>
      </c>
      <c r="IO10" s="23"/>
      <c r="IP10" s="17">
        <f t="shared" si="138"/>
        <v>6.3</v>
      </c>
      <c r="IQ10" s="24">
        <f t="shared" si="139"/>
        <v>6.3</v>
      </c>
      <c r="IR10" s="24" t="str">
        <f t="shared" si="140"/>
        <v>6.3</v>
      </c>
      <c r="IS10" s="30" t="str">
        <f t="shared" si="141"/>
        <v>C</v>
      </c>
      <c r="IT10" s="28">
        <f t="shared" si="142"/>
        <v>2</v>
      </c>
      <c r="IU10" s="35" t="str">
        <f t="shared" si="143"/>
        <v>2.0</v>
      </c>
      <c r="IV10" s="53">
        <v>2</v>
      </c>
      <c r="IW10" s="63">
        <v>2</v>
      </c>
      <c r="IX10" s="19">
        <v>5.4</v>
      </c>
      <c r="IY10" s="22">
        <v>4</v>
      </c>
      <c r="IZ10" s="23"/>
      <c r="JA10" s="25">
        <f t="shared" si="144"/>
        <v>4.5999999999999996</v>
      </c>
      <c r="JB10" s="26">
        <f t="shared" si="145"/>
        <v>4.5999999999999996</v>
      </c>
      <c r="JC10" s="24" t="str">
        <f t="shared" si="146"/>
        <v>4.6</v>
      </c>
      <c r="JD10" s="30" t="str">
        <f t="shared" si="147"/>
        <v>D</v>
      </c>
      <c r="JE10" s="28">
        <f t="shared" si="148"/>
        <v>1</v>
      </c>
      <c r="JF10" s="35" t="str">
        <f t="shared" si="149"/>
        <v>1.0</v>
      </c>
      <c r="JG10" s="53">
        <v>2</v>
      </c>
      <c r="JH10" s="63">
        <v>2</v>
      </c>
      <c r="JI10" s="43">
        <v>0</v>
      </c>
      <c r="JJ10" s="22"/>
      <c r="JK10" s="23"/>
      <c r="JL10" s="17">
        <f t="shared" si="150"/>
        <v>0</v>
      </c>
      <c r="JM10" s="24">
        <f t="shared" si="151"/>
        <v>0</v>
      </c>
      <c r="JN10" s="24" t="str">
        <f t="shared" si="152"/>
        <v>0.0</v>
      </c>
      <c r="JO10" s="30" t="str">
        <f t="shared" si="153"/>
        <v>F</v>
      </c>
      <c r="JP10" s="28">
        <f t="shared" si="154"/>
        <v>0</v>
      </c>
      <c r="JQ10" s="35" t="str">
        <f t="shared" si="155"/>
        <v>0.0</v>
      </c>
      <c r="JR10" s="53">
        <v>2</v>
      </c>
      <c r="JS10" s="63"/>
      <c r="JT10" s="19">
        <v>5.8</v>
      </c>
      <c r="JU10" s="22">
        <v>5</v>
      </c>
      <c r="JV10" s="23"/>
      <c r="JW10" s="17">
        <f t="shared" si="156"/>
        <v>5.3</v>
      </c>
      <c r="JX10" s="24">
        <f t="shared" si="157"/>
        <v>5.3</v>
      </c>
      <c r="JY10" s="24" t="str">
        <f t="shared" si="158"/>
        <v>5.3</v>
      </c>
      <c r="JZ10" s="30" t="str">
        <f t="shared" si="159"/>
        <v>D+</v>
      </c>
      <c r="KA10" s="28">
        <f t="shared" si="160"/>
        <v>1.5</v>
      </c>
      <c r="KB10" s="35" t="str">
        <f t="shared" si="161"/>
        <v>1.5</v>
      </c>
      <c r="KC10" s="53">
        <v>1</v>
      </c>
      <c r="KD10" s="63">
        <v>1</v>
      </c>
      <c r="KE10" s="43">
        <v>2.2999999999999998</v>
      </c>
      <c r="KF10" s="22"/>
      <c r="KG10" s="23"/>
      <c r="KH10" s="25">
        <f t="shared" si="162"/>
        <v>0.9</v>
      </c>
      <c r="KI10" s="26">
        <f t="shared" si="163"/>
        <v>0.9</v>
      </c>
      <c r="KJ10" s="26" t="str">
        <f t="shared" si="164"/>
        <v>0.9</v>
      </c>
      <c r="KK10" s="30" t="str">
        <f t="shared" si="165"/>
        <v>F</v>
      </c>
      <c r="KL10" s="28">
        <f t="shared" si="166"/>
        <v>0</v>
      </c>
      <c r="KM10" s="35" t="str">
        <f t="shared" si="167"/>
        <v>0.0</v>
      </c>
      <c r="KN10" s="53">
        <v>2</v>
      </c>
      <c r="KO10" s="63"/>
      <c r="KP10" s="181">
        <f t="shared" si="168"/>
        <v>18</v>
      </c>
      <c r="KQ10" s="217">
        <f t="shared" si="169"/>
        <v>4</v>
      </c>
      <c r="KR10" s="182">
        <f t="shared" si="170"/>
        <v>1.0555555555555556</v>
      </c>
      <c r="KS10" s="183" t="str">
        <f t="shared" si="171"/>
        <v>1.06</v>
      </c>
      <c r="KT10" s="135" t="str">
        <f t="shared" si="172"/>
        <v>Lên lớp</v>
      </c>
      <c r="KU10" s="136">
        <f t="shared" si="173"/>
        <v>14</v>
      </c>
      <c r="KV10" s="217">
        <f t="shared" si="174"/>
        <v>5.0142857142857142</v>
      </c>
      <c r="KW10" s="236">
        <f t="shared" si="175"/>
        <v>1.3571428571428572</v>
      </c>
      <c r="KX10" s="192">
        <f t="shared" si="176"/>
        <v>55</v>
      </c>
      <c r="KY10" s="193">
        <f t="shared" si="177"/>
        <v>51</v>
      </c>
      <c r="KZ10" s="183">
        <f t="shared" si="178"/>
        <v>5.2254901960784315</v>
      </c>
      <c r="LA10" s="182">
        <f t="shared" si="179"/>
        <v>1.5392156862745099</v>
      </c>
      <c r="LB10" s="183" t="str">
        <f t="shared" si="180"/>
        <v>1.54</v>
      </c>
      <c r="LC10" s="135" t="str">
        <f t="shared" si="181"/>
        <v>Lên lớp</v>
      </c>
      <c r="LD10" s="135" t="s">
        <v>648</v>
      </c>
      <c r="LE10" s="43">
        <v>0.3</v>
      </c>
      <c r="LF10" s="22"/>
      <c r="LG10" s="23"/>
      <c r="LH10" s="25">
        <f t="shared" si="182"/>
        <v>0.1</v>
      </c>
      <c r="LI10" s="147">
        <f t="shared" si="183"/>
        <v>0.1</v>
      </c>
      <c r="LJ10" s="26" t="str">
        <f t="shared" si="184"/>
        <v>0.1</v>
      </c>
      <c r="LK10" s="148" t="str">
        <f t="shared" si="185"/>
        <v>F</v>
      </c>
      <c r="LL10" s="149">
        <f t="shared" si="186"/>
        <v>0</v>
      </c>
      <c r="LM10" s="40" t="str">
        <f t="shared" si="187"/>
        <v>0.0</v>
      </c>
      <c r="LN10" s="53">
        <v>1</v>
      </c>
      <c r="LO10" s="63"/>
      <c r="LP10" s="43">
        <v>0</v>
      </c>
      <c r="LQ10" s="22"/>
      <c r="LR10" s="23"/>
      <c r="LS10" s="25">
        <f t="shared" si="188"/>
        <v>0</v>
      </c>
      <c r="LT10" s="147">
        <f t="shared" si="189"/>
        <v>0</v>
      </c>
      <c r="LU10" s="26" t="str">
        <f t="shared" si="190"/>
        <v>0.0</v>
      </c>
      <c r="LV10" s="148" t="str">
        <f t="shared" si="191"/>
        <v>F</v>
      </c>
      <c r="LW10" s="149">
        <f t="shared" si="192"/>
        <v>0</v>
      </c>
      <c r="LX10" s="40" t="str">
        <f t="shared" si="193"/>
        <v>0.0</v>
      </c>
      <c r="LY10" s="53">
        <v>1</v>
      </c>
      <c r="LZ10" s="63"/>
      <c r="MA10" s="43">
        <v>0</v>
      </c>
      <c r="MB10" s="22"/>
      <c r="MC10" s="23"/>
      <c r="MD10" s="25">
        <f t="shared" si="194"/>
        <v>0</v>
      </c>
      <c r="ME10" s="26">
        <f t="shared" si="195"/>
        <v>0</v>
      </c>
      <c r="MF10" s="26" t="str">
        <f t="shared" si="196"/>
        <v>0.0</v>
      </c>
      <c r="MG10" s="30" t="str">
        <f t="shared" si="197"/>
        <v>F</v>
      </c>
      <c r="MH10" s="28">
        <f t="shared" si="198"/>
        <v>0</v>
      </c>
      <c r="MI10" s="35" t="str">
        <f t="shared" si="199"/>
        <v>0.0</v>
      </c>
      <c r="MJ10" s="53">
        <v>1</v>
      </c>
      <c r="MK10" s="63"/>
      <c r="ML10" s="43">
        <v>0</v>
      </c>
      <c r="MM10" s="51"/>
      <c r="MN10" s="23"/>
      <c r="MO10" s="25">
        <f t="shared" si="200"/>
        <v>0</v>
      </c>
      <c r="MP10" s="26">
        <f t="shared" si="201"/>
        <v>0</v>
      </c>
      <c r="MQ10" s="26" t="str">
        <f t="shared" si="202"/>
        <v>0.0</v>
      </c>
      <c r="MR10" s="30" t="str">
        <f t="shared" si="203"/>
        <v>F</v>
      </c>
      <c r="MS10" s="28">
        <f t="shared" si="204"/>
        <v>0</v>
      </c>
      <c r="MT10" s="35" t="str">
        <f t="shared" si="205"/>
        <v>0.0</v>
      </c>
      <c r="MU10" s="53">
        <v>1</v>
      </c>
      <c r="MV10" s="63"/>
      <c r="MW10" s="43">
        <v>0</v>
      </c>
      <c r="MX10" s="51"/>
      <c r="MY10" s="23"/>
      <c r="MZ10" s="25">
        <f t="shared" si="206"/>
        <v>0</v>
      </c>
      <c r="NA10" s="26">
        <f t="shared" si="207"/>
        <v>0</v>
      </c>
      <c r="NB10" s="26" t="str">
        <f t="shared" si="208"/>
        <v>0.0</v>
      </c>
      <c r="NC10" s="30" t="str">
        <f t="shared" si="209"/>
        <v>F</v>
      </c>
      <c r="ND10" s="28">
        <f t="shared" si="210"/>
        <v>0</v>
      </c>
      <c r="NE10" s="35" t="str">
        <f t="shared" si="211"/>
        <v>0.0</v>
      </c>
      <c r="NF10" s="53">
        <v>1</v>
      </c>
      <c r="NG10" s="63"/>
      <c r="NH10" s="43">
        <v>0</v>
      </c>
      <c r="NI10" s="51"/>
      <c r="NJ10" s="23"/>
      <c r="NK10" s="25">
        <f t="shared" si="212"/>
        <v>0</v>
      </c>
      <c r="NL10" s="26">
        <f t="shared" si="213"/>
        <v>0</v>
      </c>
      <c r="NM10" s="26" t="str">
        <f t="shared" si="214"/>
        <v>0.0</v>
      </c>
      <c r="NN10" s="30" t="str">
        <f t="shared" si="215"/>
        <v>F</v>
      </c>
      <c r="NO10" s="28">
        <f t="shared" si="216"/>
        <v>0</v>
      </c>
      <c r="NP10" s="35" t="str">
        <f t="shared" si="217"/>
        <v>0.0</v>
      </c>
      <c r="NQ10" s="53">
        <v>2</v>
      </c>
      <c r="NR10" s="63"/>
      <c r="NS10" s="43">
        <v>0</v>
      </c>
      <c r="NT10" s="51"/>
      <c r="NU10" s="23"/>
      <c r="NV10" s="25">
        <f t="shared" si="218"/>
        <v>0</v>
      </c>
      <c r="NW10" s="26">
        <f t="shared" si="219"/>
        <v>0</v>
      </c>
      <c r="NX10" s="26" t="str">
        <f t="shared" si="220"/>
        <v>0.0</v>
      </c>
      <c r="NY10" s="30" t="str">
        <f t="shared" si="221"/>
        <v>F</v>
      </c>
      <c r="NZ10" s="28">
        <f t="shared" si="222"/>
        <v>0</v>
      </c>
      <c r="OA10" s="35" t="str">
        <f t="shared" si="223"/>
        <v>0.0</v>
      </c>
      <c r="OB10" s="53">
        <v>1</v>
      </c>
      <c r="OC10" s="63"/>
      <c r="OD10" s="57"/>
      <c r="OE10" s="51"/>
      <c r="OF10" s="23"/>
      <c r="OG10" s="25">
        <f t="shared" si="224"/>
        <v>0</v>
      </c>
      <c r="OH10" s="26">
        <f t="shared" si="225"/>
        <v>0</v>
      </c>
      <c r="OI10" s="26" t="str">
        <f t="shared" si="226"/>
        <v>0.0</v>
      </c>
      <c r="OJ10" s="30" t="str">
        <f t="shared" si="227"/>
        <v>F</v>
      </c>
      <c r="OK10" s="28">
        <f t="shared" si="228"/>
        <v>0</v>
      </c>
      <c r="OL10" s="35" t="str">
        <f t="shared" si="229"/>
        <v>0.0</v>
      </c>
      <c r="OM10" s="53"/>
      <c r="ON10" s="70"/>
      <c r="OO10" s="264">
        <f t="shared" si="256"/>
        <v>8</v>
      </c>
      <c r="OP10" s="217">
        <f t="shared" si="257"/>
        <v>1.2500000000000001E-2</v>
      </c>
      <c r="OQ10" s="182">
        <f t="shared" si="258"/>
        <v>0</v>
      </c>
      <c r="OR10" s="183" t="str">
        <f t="shared" si="259"/>
        <v>0.00</v>
      </c>
      <c r="OS10" s="135" t="str">
        <f t="shared" si="260"/>
        <v>Cảnh báo KQHT</v>
      </c>
      <c r="OT10" s="136">
        <f t="shared" si="261"/>
        <v>0</v>
      </c>
      <c r="OU10" s="217" t="e">
        <f t="shared" si="262"/>
        <v>#DIV/0!</v>
      </c>
      <c r="OV10" s="236" t="e">
        <f t="shared" si="263"/>
        <v>#DIV/0!</v>
      </c>
      <c r="OW10" s="192">
        <f t="shared" si="264"/>
        <v>63</v>
      </c>
      <c r="OX10" s="193">
        <f t="shared" si="265"/>
        <v>51</v>
      </c>
      <c r="OY10" s="183" t="e">
        <f t="shared" si="266"/>
        <v>#DIV/0!</v>
      </c>
      <c r="OZ10" s="182" t="e">
        <f t="shared" si="267"/>
        <v>#DIV/0!</v>
      </c>
      <c r="PA10" s="183" t="e">
        <f t="shared" si="268"/>
        <v>#DIV/0!</v>
      </c>
      <c r="PB10" s="135" t="e">
        <f t="shared" si="269"/>
        <v>#DIV/0!</v>
      </c>
      <c r="PC10" s="215" t="s">
        <v>644</v>
      </c>
      <c r="PD10" s="57"/>
      <c r="PE10" s="22"/>
      <c r="PF10" s="23"/>
      <c r="PG10" s="25">
        <f t="shared" si="273"/>
        <v>0</v>
      </c>
      <c r="PH10" s="26">
        <f t="shared" si="274"/>
        <v>0</v>
      </c>
      <c r="PI10" s="26" t="str">
        <f t="shared" si="275"/>
        <v>0.0</v>
      </c>
      <c r="PJ10" s="30" t="str">
        <f t="shared" si="276"/>
        <v>F</v>
      </c>
      <c r="PK10" s="28">
        <f t="shared" si="277"/>
        <v>0</v>
      </c>
      <c r="PL10" s="35" t="str">
        <f t="shared" si="278"/>
        <v>0.0</v>
      </c>
      <c r="PM10" s="53"/>
      <c r="PN10" s="63"/>
      <c r="PO10" s="19"/>
      <c r="PP10" s="22"/>
      <c r="PQ10" s="23"/>
      <c r="PR10" s="25">
        <f t="shared" si="240"/>
        <v>0</v>
      </c>
      <c r="PS10" s="26">
        <f t="shared" si="241"/>
        <v>0</v>
      </c>
      <c r="PT10" s="26" t="str">
        <f t="shared" si="242"/>
        <v>0.0</v>
      </c>
      <c r="PU10" s="30" t="str">
        <f t="shared" si="243"/>
        <v>F</v>
      </c>
      <c r="PV10" s="28">
        <f t="shared" si="244"/>
        <v>0</v>
      </c>
      <c r="PW10" s="35" t="str">
        <f t="shared" si="245"/>
        <v>0.0</v>
      </c>
      <c r="PX10" s="53"/>
      <c r="PY10" s="63"/>
      <c r="PZ10" s="59"/>
      <c r="QA10" s="259"/>
      <c r="QB10" s="129">
        <f t="shared" si="270"/>
        <v>0</v>
      </c>
      <c r="QC10" s="24" t="str">
        <f t="shared" si="280"/>
        <v>0.0</v>
      </c>
      <c r="QD10" s="30" t="str">
        <f t="shared" si="281"/>
        <v>F</v>
      </c>
      <c r="QE10" s="28">
        <f t="shared" si="282"/>
        <v>0</v>
      </c>
      <c r="QF10" s="35" t="str">
        <f t="shared" si="283"/>
        <v>0.0</v>
      </c>
      <c r="QG10" s="260"/>
      <c r="QH10" s="261"/>
      <c r="QI10" s="262">
        <f t="shared" si="249"/>
        <v>0</v>
      </c>
      <c r="QJ10" s="217" t="e">
        <f t="shared" si="250"/>
        <v>#DIV/0!</v>
      </c>
      <c r="QK10" s="182" t="e">
        <f t="shared" si="251"/>
        <v>#DIV/0!</v>
      </c>
      <c r="QL10" s="183" t="e">
        <f t="shared" si="284"/>
        <v>#DIV/0!</v>
      </c>
      <c r="QM10" s="135" t="e">
        <f t="shared" si="285"/>
        <v>#DIV/0!</v>
      </c>
    </row>
    <row r="11" spans="1:455" ht="18">
      <c r="A11" s="10">
        <v>10</v>
      </c>
      <c r="B11" s="10">
        <v>10</v>
      </c>
      <c r="C11" s="90" t="s">
        <v>96</v>
      </c>
      <c r="D11" s="91" t="s">
        <v>150</v>
      </c>
      <c r="E11" s="93" t="s">
        <v>151</v>
      </c>
      <c r="F11" s="308" t="s">
        <v>62</v>
      </c>
      <c r="G11" s="42"/>
      <c r="H11" s="95" t="s">
        <v>422</v>
      </c>
      <c r="I11" s="42" t="s">
        <v>18</v>
      </c>
      <c r="J11" s="98" t="s">
        <v>438</v>
      </c>
      <c r="K11" s="12">
        <v>6.8</v>
      </c>
      <c r="L11" s="24" t="str">
        <f t="shared" si="0"/>
        <v>6.8</v>
      </c>
      <c r="M11" s="30" t="str">
        <f t="shared" si="1"/>
        <v>C+</v>
      </c>
      <c r="N11" s="37">
        <f t="shared" si="2"/>
        <v>2.5</v>
      </c>
      <c r="O11" s="35" t="str">
        <f t="shared" si="3"/>
        <v>2.5</v>
      </c>
      <c r="P11" s="11">
        <v>2</v>
      </c>
      <c r="Q11" s="14">
        <v>8</v>
      </c>
      <c r="R11" s="24" t="str">
        <f t="shared" si="4"/>
        <v>8.0</v>
      </c>
      <c r="S11" s="30" t="str">
        <f t="shared" si="5"/>
        <v>B+</v>
      </c>
      <c r="T11" s="37">
        <f t="shared" si="6"/>
        <v>3.5</v>
      </c>
      <c r="U11" s="35" t="str">
        <f t="shared" si="7"/>
        <v>3.5</v>
      </c>
      <c r="V11" s="11">
        <v>3</v>
      </c>
      <c r="W11" s="19">
        <v>7.8</v>
      </c>
      <c r="X11" s="22">
        <v>4</v>
      </c>
      <c r="Y11" s="23"/>
      <c r="Z11" s="25">
        <f t="shared" si="8"/>
        <v>5.5</v>
      </c>
      <c r="AA11" s="26">
        <f t="shared" si="9"/>
        <v>5.5</v>
      </c>
      <c r="AB11" s="24" t="str">
        <f t="shared" si="10"/>
        <v>5.5</v>
      </c>
      <c r="AC11" s="30" t="str">
        <f t="shared" si="11"/>
        <v>C</v>
      </c>
      <c r="AD11" s="28">
        <f t="shared" si="12"/>
        <v>2</v>
      </c>
      <c r="AE11" s="35" t="str">
        <f t="shared" si="13"/>
        <v>2.0</v>
      </c>
      <c r="AF11" s="53">
        <v>4</v>
      </c>
      <c r="AG11" s="63">
        <v>4</v>
      </c>
      <c r="AH11" s="19">
        <v>8</v>
      </c>
      <c r="AI11" s="22">
        <v>9</v>
      </c>
      <c r="AJ11" s="23"/>
      <c r="AK11" s="25">
        <f t="shared" si="14"/>
        <v>8.6</v>
      </c>
      <c r="AL11" s="26">
        <f t="shared" si="15"/>
        <v>8.6</v>
      </c>
      <c r="AM11" s="24" t="str">
        <f t="shared" si="16"/>
        <v>8.6</v>
      </c>
      <c r="AN11" s="30" t="str">
        <f t="shared" si="17"/>
        <v>A</v>
      </c>
      <c r="AO11" s="28">
        <f t="shared" si="18"/>
        <v>4</v>
      </c>
      <c r="AP11" s="35" t="str">
        <f t="shared" si="19"/>
        <v>4.0</v>
      </c>
      <c r="AQ11" s="66">
        <v>2</v>
      </c>
      <c r="AR11" s="68">
        <v>2</v>
      </c>
      <c r="AS11" s="19">
        <v>6</v>
      </c>
      <c r="AT11" s="22">
        <v>6</v>
      </c>
      <c r="AU11" s="23"/>
      <c r="AV11" s="25">
        <f t="shared" si="20"/>
        <v>6</v>
      </c>
      <c r="AW11" s="26">
        <f t="shared" si="21"/>
        <v>6</v>
      </c>
      <c r="AX11" s="24" t="str">
        <f t="shared" si="22"/>
        <v>6.0</v>
      </c>
      <c r="AY11" s="30" t="str">
        <f t="shared" si="23"/>
        <v>C</v>
      </c>
      <c r="AZ11" s="28">
        <f t="shared" si="24"/>
        <v>2</v>
      </c>
      <c r="BA11" s="35" t="str">
        <f t="shared" si="25"/>
        <v>2.0</v>
      </c>
      <c r="BB11" s="53">
        <v>3</v>
      </c>
      <c r="BC11" s="63">
        <v>3</v>
      </c>
      <c r="BD11" s="19">
        <v>6.6</v>
      </c>
      <c r="BE11" s="22">
        <v>6</v>
      </c>
      <c r="BF11" s="23"/>
      <c r="BG11" s="17">
        <f t="shared" si="26"/>
        <v>6.2</v>
      </c>
      <c r="BH11" s="24">
        <f t="shared" si="27"/>
        <v>6.2</v>
      </c>
      <c r="BI11" s="24" t="str">
        <f t="shared" si="28"/>
        <v>6.2</v>
      </c>
      <c r="BJ11" s="30" t="str">
        <f t="shared" si="29"/>
        <v>C</v>
      </c>
      <c r="BK11" s="28">
        <f t="shared" si="30"/>
        <v>2</v>
      </c>
      <c r="BL11" s="35" t="str">
        <f t="shared" si="31"/>
        <v>2.0</v>
      </c>
      <c r="BM11" s="53">
        <v>3</v>
      </c>
      <c r="BN11" s="63">
        <v>3</v>
      </c>
      <c r="BO11" s="19">
        <v>6.3</v>
      </c>
      <c r="BP11" s="22">
        <v>8</v>
      </c>
      <c r="BQ11" s="23"/>
      <c r="BR11" s="17">
        <f t="shared" si="32"/>
        <v>7.3</v>
      </c>
      <c r="BS11" s="24">
        <f t="shared" si="33"/>
        <v>7.3</v>
      </c>
      <c r="BT11" s="24" t="str">
        <f t="shared" si="34"/>
        <v>7.3</v>
      </c>
      <c r="BU11" s="30" t="str">
        <f t="shared" si="35"/>
        <v>B</v>
      </c>
      <c r="BV11" s="56">
        <f t="shared" si="36"/>
        <v>3</v>
      </c>
      <c r="BW11" s="35" t="str">
        <f t="shared" si="37"/>
        <v>3.0</v>
      </c>
      <c r="BX11" s="53">
        <v>2</v>
      </c>
      <c r="BY11" s="70">
        <v>2</v>
      </c>
      <c r="BZ11" s="19">
        <v>8</v>
      </c>
      <c r="CA11" s="22">
        <v>5</v>
      </c>
      <c r="CB11" s="23"/>
      <c r="CC11" s="25">
        <f t="shared" si="38"/>
        <v>6.2</v>
      </c>
      <c r="CD11" s="26">
        <f t="shared" si="39"/>
        <v>6.2</v>
      </c>
      <c r="CE11" s="24" t="str">
        <f t="shared" si="40"/>
        <v>6.2</v>
      </c>
      <c r="CF11" s="30" t="str">
        <f t="shared" si="41"/>
        <v>C</v>
      </c>
      <c r="CG11" s="28">
        <f t="shared" si="42"/>
        <v>2</v>
      </c>
      <c r="CH11" s="35" t="str">
        <f t="shared" si="43"/>
        <v>2.0</v>
      </c>
      <c r="CI11" s="53">
        <v>3</v>
      </c>
      <c r="CJ11" s="63">
        <v>3</v>
      </c>
      <c r="CK11" s="115">
        <f t="shared" si="44"/>
        <v>17</v>
      </c>
      <c r="CL11" s="238">
        <f t="shared" si="45"/>
        <v>6.4117647058823533</v>
      </c>
      <c r="CM11" s="116">
        <f t="shared" si="46"/>
        <v>2.3529411764705883</v>
      </c>
      <c r="CN11" s="117" t="str">
        <f t="shared" si="47"/>
        <v>2.35</v>
      </c>
      <c r="CO11" s="135" t="str">
        <f t="shared" si="48"/>
        <v>Lên lớp</v>
      </c>
      <c r="CP11" s="240">
        <f t="shared" si="49"/>
        <v>17</v>
      </c>
      <c r="CQ11" s="241">
        <f t="shared" si="279"/>
        <v>6.4117647058823533</v>
      </c>
      <c r="CR11" s="242">
        <f t="shared" si="51"/>
        <v>2.3529411764705883</v>
      </c>
      <c r="CS11" s="140" t="str">
        <f t="shared" si="52"/>
        <v>2.35</v>
      </c>
      <c r="CT11" s="135" t="str">
        <f t="shared" si="53"/>
        <v>Lên lớp</v>
      </c>
      <c r="CU11" s="205" t="s">
        <v>648</v>
      </c>
      <c r="CV11" s="19">
        <v>7</v>
      </c>
      <c r="CW11" s="22">
        <v>6</v>
      </c>
      <c r="CX11" s="23"/>
      <c r="CY11" s="25">
        <f t="shared" si="54"/>
        <v>6.4</v>
      </c>
      <c r="CZ11" s="26">
        <f t="shared" si="55"/>
        <v>6.4</v>
      </c>
      <c r="DA11" s="26" t="str">
        <f t="shared" si="56"/>
        <v>6.4</v>
      </c>
      <c r="DB11" s="30" t="str">
        <f t="shared" si="57"/>
        <v>C</v>
      </c>
      <c r="DC11" s="56">
        <f t="shared" si="58"/>
        <v>2</v>
      </c>
      <c r="DD11" s="35" t="str">
        <f t="shared" si="59"/>
        <v>2.0</v>
      </c>
      <c r="DE11" s="53">
        <v>3</v>
      </c>
      <c r="DF11" s="63">
        <v>3</v>
      </c>
      <c r="DG11" s="19">
        <v>7.1</v>
      </c>
      <c r="DH11" s="22">
        <v>9</v>
      </c>
      <c r="DI11" s="23"/>
      <c r="DJ11" s="25">
        <f t="shared" si="60"/>
        <v>8.1999999999999993</v>
      </c>
      <c r="DK11" s="26">
        <f t="shared" si="61"/>
        <v>8.1999999999999993</v>
      </c>
      <c r="DL11" s="24" t="str">
        <f t="shared" si="62"/>
        <v>8.2</v>
      </c>
      <c r="DM11" s="30" t="str">
        <f t="shared" si="63"/>
        <v>B+</v>
      </c>
      <c r="DN11" s="56">
        <f t="shared" si="64"/>
        <v>3.5</v>
      </c>
      <c r="DO11" s="35" t="str">
        <f t="shared" si="65"/>
        <v>3.5</v>
      </c>
      <c r="DP11" s="53">
        <v>3</v>
      </c>
      <c r="DQ11" s="63">
        <v>3</v>
      </c>
      <c r="DR11" s="19">
        <v>7.9</v>
      </c>
      <c r="DS11" s="22">
        <v>6</v>
      </c>
      <c r="DT11" s="23"/>
      <c r="DU11" s="25">
        <f t="shared" si="66"/>
        <v>6.8</v>
      </c>
      <c r="DV11" s="26">
        <f t="shared" si="67"/>
        <v>6.8</v>
      </c>
      <c r="DW11" s="24" t="str">
        <f t="shared" si="68"/>
        <v>6.8</v>
      </c>
      <c r="DX11" s="30" t="str">
        <f t="shared" si="69"/>
        <v>C+</v>
      </c>
      <c r="DY11" s="28">
        <f t="shared" si="70"/>
        <v>2.5</v>
      </c>
      <c r="DZ11" s="35" t="str">
        <f t="shared" si="71"/>
        <v>2.5</v>
      </c>
      <c r="EA11" s="53">
        <v>3</v>
      </c>
      <c r="EB11" s="63">
        <v>3</v>
      </c>
      <c r="EC11" s="19">
        <v>8</v>
      </c>
      <c r="ED11" s="22">
        <v>3</v>
      </c>
      <c r="EE11" s="23"/>
      <c r="EF11" s="25">
        <f t="shared" si="72"/>
        <v>5</v>
      </c>
      <c r="EG11" s="26">
        <f t="shared" si="73"/>
        <v>5</v>
      </c>
      <c r="EH11" s="24" t="str">
        <f t="shared" si="272"/>
        <v>5.0</v>
      </c>
      <c r="EI11" s="30" t="str">
        <f t="shared" si="75"/>
        <v>D+</v>
      </c>
      <c r="EJ11" s="28">
        <f t="shared" si="76"/>
        <v>1.5</v>
      </c>
      <c r="EK11" s="35" t="str">
        <f t="shared" si="77"/>
        <v>1.5</v>
      </c>
      <c r="EL11" s="53">
        <v>2</v>
      </c>
      <c r="EM11" s="63">
        <v>2</v>
      </c>
      <c r="EN11" s="19">
        <v>8.4</v>
      </c>
      <c r="EO11" s="22">
        <v>8</v>
      </c>
      <c r="EP11" s="23"/>
      <c r="EQ11" s="25">
        <f t="shared" si="78"/>
        <v>8.1999999999999993</v>
      </c>
      <c r="ER11" s="26">
        <f t="shared" si="79"/>
        <v>8.1999999999999993</v>
      </c>
      <c r="ES11" s="24" t="str">
        <f t="shared" si="80"/>
        <v>8.2</v>
      </c>
      <c r="ET11" s="30" t="str">
        <f t="shared" si="81"/>
        <v>B+</v>
      </c>
      <c r="EU11" s="28">
        <f t="shared" si="82"/>
        <v>3.5</v>
      </c>
      <c r="EV11" s="35" t="str">
        <f t="shared" si="83"/>
        <v>3.5</v>
      </c>
      <c r="EW11" s="53">
        <v>2</v>
      </c>
      <c r="EX11" s="63">
        <v>2</v>
      </c>
      <c r="EY11" s="19">
        <v>7.4</v>
      </c>
      <c r="EZ11" s="22">
        <v>8</v>
      </c>
      <c r="FA11" s="23"/>
      <c r="FB11" s="25">
        <f t="shared" si="84"/>
        <v>7.8</v>
      </c>
      <c r="FC11" s="26">
        <f t="shared" si="85"/>
        <v>7.8</v>
      </c>
      <c r="FD11" s="24" t="str">
        <f t="shared" si="86"/>
        <v>7.8</v>
      </c>
      <c r="FE11" s="30" t="str">
        <f t="shared" si="87"/>
        <v>B</v>
      </c>
      <c r="FF11" s="28">
        <f t="shared" si="88"/>
        <v>3</v>
      </c>
      <c r="FG11" s="35" t="str">
        <f t="shared" si="89"/>
        <v>3.0</v>
      </c>
      <c r="FH11" s="53">
        <v>3</v>
      </c>
      <c r="FI11" s="63">
        <v>3</v>
      </c>
      <c r="FJ11" s="19">
        <v>8</v>
      </c>
      <c r="FK11" s="22">
        <v>8</v>
      </c>
      <c r="FL11" s="23"/>
      <c r="FM11" s="25">
        <f t="shared" si="90"/>
        <v>8</v>
      </c>
      <c r="FN11" s="26">
        <f t="shared" si="91"/>
        <v>8</v>
      </c>
      <c r="FO11" s="26" t="str">
        <f t="shared" si="92"/>
        <v>8.0</v>
      </c>
      <c r="FP11" s="30" t="str">
        <f t="shared" si="93"/>
        <v>B+</v>
      </c>
      <c r="FQ11" s="28">
        <f t="shared" si="94"/>
        <v>3.5</v>
      </c>
      <c r="FR11" s="35" t="str">
        <f t="shared" si="95"/>
        <v>3.5</v>
      </c>
      <c r="FS11" s="53">
        <v>2</v>
      </c>
      <c r="FT11" s="63">
        <v>2</v>
      </c>
      <c r="FU11" s="19">
        <v>7.5</v>
      </c>
      <c r="FV11" s="22">
        <v>6</v>
      </c>
      <c r="FW11" s="23"/>
      <c r="FX11" s="25">
        <f t="shared" si="96"/>
        <v>6.6</v>
      </c>
      <c r="FY11" s="26">
        <f t="shared" si="97"/>
        <v>6.6</v>
      </c>
      <c r="FZ11" s="24" t="str">
        <f t="shared" si="98"/>
        <v>6.6</v>
      </c>
      <c r="GA11" s="30" t="str">
        <f t="shared" si="99"/>
        <v>C+</v>
      </c>
      <c r="GB11" s="28">
        <f t="shared" si="100"/>
        <v>2.5</v>
      </c>
      <c r="GC11" s="35" t="str">
        <f t="shared" si="101"/>
        <v>2.5</v>
      </c>
      <c r="GD11" s="53">
        <v>2</v>
      </c>
      <c r="GE11" s="63">
        <v>2</v>
      </c>
      <c r="GF11" s="181">
        <f t="shared" si="102"/>
        <v>20</v>
      </c>
      <c r="GG11" s="217">
        <f t="shared" si="103"/>
        <v>7.1599999999999993</v>
      </c>
      <c r="GH11" s="182">
        <f t="shared" si="104"/>
        <v>2.75</v>
      </c>
      <c r="GI11" s="183" t="str">
        <f t="shared" si="105"/>
        <v>2.75</v>
      </c>
      <c r="GJ11" s="135" t="str">
        <f t="shared" si="106"/>
        <v>Lên lớp</v>
      </c>
      <c r="GK11" s="136">
        <f t="shared" si="107"/>
        <v>20</v>
      </c>
      <c r="GL11" s="239">
        <f t="shared" si="108"/>
        <v>7.1599999999999993</v>
      </c>
      <c r="GM11" s="137">
        <f t="shared" si="109"/>
        <v>2.75</v>
      </c>
      <c r="GN11" s="192">
        <f t="shared" si="110"/>
        <v>37</v>
      </c>
      <c r="GO11" s="193">
        <f t="shared" si="111"/>
        <v>37</v>
      </c>
      <c r="GP11" s="183">
        <f t="shared" si="112"/>
        <v>6.8162162162162163</v>
      </c>
      <c r="GQ11" s="182">
        <f t="shared" si="113"/>
        <v>2.5675675675675675</v>
      </c>
      <c r="GR11" s="183" t="str">
        <f t="shared" si="114"/>
        <v>2.57</v>
      </c>
      <c r="GS11" s="135" t="str">
        <f t="shared" si="115"/>
        <v>Lên lớp</v>
      </c>
      <c r="GT11" s="135" t="s">
        <v>648</v>
      </c>
      <c r="GU11" s="19">
        <v>6.6</v>
      </c>
      <c r="GV11" s="22">
        <v>5</v>
      </c>
      <c r="GW11" s="23"/>
      <c r="GX11" s="17">
        <f t="shared" si="116"/>
        <v>5.6</v>
      </c>
      <c r="GY11" s="24">
        <f t="shared" si="117"/>
        <v>5.6</v>
      </c>
      <c r="GZ11" s="24" t="str">
        <f t="shared" si="118"/>
        <v>5.6</v>
      </c>
      <c r="HA11" s="30" t="str">
        <f t="shared" si="119"/>
        <v>C</v>
      </c>
      <c r="HB11" s="28">
        <f t="shared" si="120"/>
        <v>2</v>
      </c>
      <c r="HC11" s="35" t="str">
        <f t="shared" si="121"/>
        <v>2.0</v>
      </c>
      <c r="HD11" s="53">
        <v>3</v>
      </c>
      <c r="HE11" s="63">
        <v>3</v>
      </c>
      <c r="HF11" s="19">
        <v>5.6</v>
      </c>
      <c r="HG11" s="22">
        <v>7</v>
      </c>
      <c r="HH11" s="23"/>
      <c r="HI11" s="25">
        <f t="shared" si="122"/>
        <v>6.4</v>
      </c>
      <c r="HJ11" s="26">
        <f t="shared" si="123"/>
        <v>6.4</v>
      </c>
      <c r="HK11" s="24" t="str">
        <f t="shared" si="124"/>
        <v>6.4</v>
      </c>
      <c r="HL11" s="30" t="str">
        <f t="shared" si="125"/>
        <v>C</v>
      </c>
      <c r="HM11" s="28">
        <f t="shared" si="126"/>
        <v>2</v>
      </c>
      <c r="HN11" s="35" t="str">
        <f t="shared" si="127"/>
        <v>2.0</v>
      </c>
      <c r="HO11" s="53">
        <v>2</v>
      </c>
      <c r="HP11" s="63">
        <v>2</v>
      </c>
      <c r="HQ11" s="19">
        <v>7.4</v>
      </c>
      <c r="HR11" s="22">
        <v>6</v>
      </c>
      <c r="HS11" s="23"/>
      <c r="HT11" s="25">
        <f t="shared" si="128"/>
        <v>6.6</v>
      </c>
      <c r="HU11" s="147">
        <f t="shared" si="129"/>
        <v>6.6</v>
      </c>
      <c r="HV11" s="24" t="str">
        <f t="shared" si="254"/>
        <v>6.6</v>
      </c>
      <c r="HW11" s="218" t="str">
        <f t="shared" si="130"/>
        <v>C+</v>
      </c>
      <c r="HX11" s="149">
        <f t="shared" si="131"/>
        <v>2.5</v>
      </c>
      <c r="HY11" s="40" t="str">
        <f t="shared" si="132"/>
        <v>2.5</v>
      </c>
      <c r="HZ11" s="53">
        <v>3</v>
      </c>
      <c r="IA11" s="63">
        <v>3</v>
      </c>
      <c r="IB11" s="19">
        <v>8</v>
      </c>
      <c r="IC11" s="22">
        <v>6</v>
      </c>
      <c r="ID11" s="23"/>
      <c r="IE11" s="25">
        <f t="shared" si="133"/>
        <v>6.8</v>
      </c>
      <c r="IF11" s="147">
        <f t="shared" si="134"/>
        <v>6.8</v>
      </c>
      <c r="IG11" s="24" t="str">
        <f t="shared" si="255"/>
        <v>6.8</v>
      </c>
      <c r="IH11" s="218" t="str">
        <f t="shared" si="135"/>
        <v>C+</v>
      </c>
      <c r="II11" s="149">
        <f t="shared" si="136"/>
        <v>2.5</v>
      </c>
      <c r="IJ11" s="40" t="str">
        <f t="shared" si="137"/>
        <v>2.5</v>
      </c>
      <c r="IK11" s="53">
        <v>1</v>
      </c>
      <c r="IL11" s="63">
        <v>1</v>
      </c>
      <c r="IM11" s="19">
        <v>7</v>
      </c>
      <c r="IN11" s="22">
        <v>8</v>
      </c>
      <c r="IO11" s="23"/>
      <c r="IP11" s="25">
        <f t="shared" si="138"/>
        <v>7.6</v>
      </c>
      <c r="IQ11" s="26">
        <f t="shared" si="139"/>
        <v>7.6</v>
      </c>
      <c r="IR11" s="24" t="str">
        <f t="shared" si="140"/>
        <v>7.6</v>
      </c>
      <c r="IS11" s="30" t="str">
        <f t="shared" si="141"/>
        <v>B</v>
      </c>
      <c r="IT11" s="28">
        <f t="shared" si="142"/>
        <v>3</v>
      </c>
      <c r="IU11" s="35" t="str">
        <f t="shared" si="143"/>
        <v>3.0</v>
      </c>
      <c r="IV11" s="53">
        <v>2</v>
      </c>
      <c r="IW11" s="63">
        <v>2</v>
      </c>
      <c r="IX11" s="19">
        <v>7.2</v>
      </c>
      <c r="IY11" s="22">
        <v>6</v>
      </c>
      <c r="IZ11" s="23"/>
      <c r="JA11" s="25">
        <f t="shared" si="144"/>
        <v>6.5</v>
      </c>
      <c r="JB11" s="26">
        <f t="shared" si="145"/>
        <v>6.5</v>
      </c>
      <c r="JC11" s="24" t="str">
        <f t="shared" si="146"/>
        <v>6.5</v>
      </c>
      <c r="JD11" s="30" t="str">
        <f t="shared" si="147"/>
        <v>C+</v>
      </c>
      <c r="JE11" s="28">
        <f t="shared" si="148"/>
        <v>2.5</v>
      </c>
      <c r="JF11" s="35" t="str">
        <f t="shared" si="149"/>
        <v>2.5</v>
      </c>
      <c r="JG11" s="53">
        <v>2</v>
      </c>
      <c r="JH11" s="63">
        <v>2</v>
      </c>
      <c r="JI11" s="19">
        <v>5</v>
      </c>
      <c r="JJ11" s="22">
        <v>3</v>
      </c>
      <c r="JK11" s="23">
        <v>7</v>
      </c>
      <c r="JL11" s="25">
        <f t="shared" si="150"/>
        <v>3.8</v>
      </c>
      <c r="JM11" s="26">
        <f t="shared" si="151"/>
        <v>6.2</v>
      </c>
      <c r="JN11" s="24" t="str">
        <f t="shared" si="152"/>
        <v>6.2</v>
      </c>
      <c r="JO11" s="30" t="str">
        <f t="shared" si="153"/>
        <v>C</v>
      </c>
      <c r="JP11" s="28">
        <f t="shared" si="154"/>
        <v>2</v>
      </c>
      <c r="JQ11" s="35" t="str">
        <f t="shared" si="155"/>
        <v>2.0</v>
      </c>
      <c r="JR11" s="53">
        <v>2</v>
      </c>
      <c r="JS11" s="63">
        <v>2</v>
      </c>
      <c r="JT11" s="19">
        <v>6</v>
      </c>
      <c r="JU11" s="22">
        <v>5</v>
      </c>
      <c r="JV11" s="23"/>
      <c r="JW11" s="25">
        <f t="shared" si="156"/>
        <v>5.4</v>
      </c>
      <c r="JX11" s="26">
        <f t="shared" si="157"/>
        <v>5.4</v>
      </c>
      <c r="JY11" s="24" t="str">
        <f t="shared" si="158"/>
        <v>5.4</v>
      </c>
      <c r="JZ11" s="30" t="str">
        <f t="shared" si="159"/>
        <v>D+</v>
      </c>
      <c r="KA11" s="28">
        <f t="shared" si="160"/>
        <v>1.5</v>
      </c>
      <c r="KB11" s="35" t="str">
        <f t="shared" si="161"/>
        <v>1.5</v>
      </c>
      <c r="KC11" s="53">
        <v>1</v>
      </c>
      <c r="KD11" s="63">
        <v>1</v>
      </c>
      <c r="KE11" s="19">
        <v>7</v>
      </c>
      <c r="KF11" s="22">
        <v>9</v>
      </c>
      <c r="KG11" s="23"/>
      <c r="KH11" s="17">
        <f t="shared" si="162"/>
        <v>8.1999999999999993</v>
      </c>
      <c r="KI11" s="24">
        <f t="shared" si="163"/>
        <v>8.1999999999999993</v>
      </c>
      <c r="KJ11" s="24" t="str">
        <f t="shared" si="164"/>
        <v>8.2</v>
      </c>
      <c r="KK11" s="30" t="str">
        <f t="shared" si="165"/>
        <v>B+</v>
      </c>
      <c r="KL11" s="28">
        <f t="shared" si="166"/>
        <v>3.5</v>
      </c>
      <c r="KM11" s="35" t="str">
        <f t="shared" si="167"/>
        <v>3.5</v>
      </c>
      <c r="KN11" s="53">
        <v>2</v>
      </c>
      <c r="KO11" s="63">
        <v>2</v>
      </c>
      <c r="KP11" s="181">
        <f t="shared" si="168"/>
        <v>18</v>
      </c>
      <c r="KQ11" s="217">
        <f t="shared" si="169"/>
        <v>6.5888888888888886</v>
      </c>
      <c r="KR11" s="182">
        <f t="shared" si="170"/>
        <v>2.4166666666666665</v>
      </c>
      <c r="KS11" s="183" t="str">
        <f t="shared" si="171"/>
        <v>2.42</v>
      </c>
      <c r="KT11" s="135" t="str">
        <f t="shared" si="172"/>
        <v>Lên lớp</v>
      </c>
      <c r="KU11" s="136">
        <f t="shared" si="173"/>
        <v>18</v>
      </c>
      <c r="KV11" s="217">
        <f t="shared" si="174"/>
        <v>6.5888888888888886</v>
      </c>
      <c r="KW11" s="236">
        <f t="shared" si="175"/>
        <v>2.4166666666666665</v>
      </c>
      <c r="KX11" s="192">
        <f t="shared" si="176"/>
        <v>55</v>
      </c>
      <c r="KY11" s="193">
        <f t="shared" si="177"/>
        <v>55</v>
      </c>
      <c r="KZ11" s="183">
        <f t="shared" si="178"/>
        <v>6.7418181818181822</v>
      </c>
      <c r="LA11" s="182">
        <f t="shared" si="179"/>
        <v>2.5181818181818181</v>
      </c>
      <c r="LB11" s="183" t="str">
        <f t="shared" si="180"/>
        <v>2.52</v>
      </c>
      <c r="LC11" s="135" t="str">
        <f t="shared" si="181"/>
        <v>Lên lớp</v>
      </c>
      <c r="LD11" s="135" t="s">
        <v>648</v>
      </c>
      <c r="LE11" s="19">
        <v>5.9</v>
      </c>
      <c r="LF11" s="22">
        <v>5</v>
      </c>
      <c r="LG11" s="23"/>
      <c r="LH11" s="25">
        <f t="shared" si="182"/>
        <v>5.4</v>
      </c>
      <c r="LI11" s="147">
        <f t="shared" si="183"/>
        <v>5.4</v>
      </c>
      <c r="LJ11" s="26" t="str">
        <f t="shared" si="184"/>
        <v>5.4</v>
      </c>
      <c r="LK11" s="148" t="str">
        <f t="shared" si="185"/>
        <v>D+</v>
      </c>
      <c r="LL11" s="149">
        <f t="shared" si="186"/>
        <v>1.5</v>
      </c>
      <c r="LM11" s="40" t="str">
        <f t="shared" si="187"/>
        <v>1.5</v>
      </c>
      <c r="LN11" s="53">
        <v>1</v>
      </c>
      <c r="LO11" s="63">
        <v>1</v>
      </c>
      <c r="LP11" s="19">
        <v>6</v>
      </c>
      <c r="LQ11" s="22">
        <v>1</v>
      </c>
      <c r="LR11" s="23">
        <v>5</v>
      </c>
      <c r="LS11" s="25">
        <f t="shared" si="188"/>
        <v>3</v>
      </c>
      <c r="LT11" s="147">
        <f t="shared" si="189"/>
        <v>5.4</v>
      </c>
      <c r="LU11" s="26" t="str">
        <f t="shared" si="190"/>
        <v>5.4</v>
      </c>
      <c r="LV11" s="148" t="str">
        <f t="shared" si="191"/>
        <v>D+</v>
      </c>
      <c r="LW11" s="149">
        <f t="shared" si="192"/>
        <v>1.5</v>
      </c>
      <c r="LX11" s="40" t="str">
        <f t="shared" si="193"/>
        <v>1.5</v>
      </c>
      <c r="LY11" s="53">
        <v>1</v>
      </c>
      <c r="LZ11" s="63">
        <v>1</v>
      </c>
      <c r="MA11" s="19">
        <v>5.4</v>
      </c>
      <c r="MB11" s="22">
        <v>6</v>
      </c>
      <c r="MC11" s="23"/>
      <c r="MD11" s="25">
        <f t="shared" si="194"/>
        <v>5.8</v>
      </c>
      <c r="ME11" s="26">
        <f t="shared" si="195"/>
        <v>5.8</v>
      </c>
      <c r="MF11" s="26" t="str">
        <f t="shared" si="196"/>
        <v>5.8</v>
      </c>
      <c r="MG11" s="30" t="str">
        <f t="shared" si="197"/>
        <v>C</v>
      </c>
      <c r="MH11" s="28">
        <f t="shared" si="198"/>
        <v>2</v>
      </c>
      <c r="MI11" s="35" t="str">
        <f t="shared" si="199"/>
        <v>2.0</v>
      </c>
      <c r="MJ11" s="53">
        <v>1</v>
      </c>
      <c r="MK11" s="63">
        <v>1</v>
      </c>
      <c r="ML11" s="19">
        <v>9</v>
      </c>
      <c r="MM11" s="51">
        <v>8</v>
      </c>
      <c r="MN11" s="23"/>
      <c r="MO11" s="25">
        <f t="shared" si="200"/>
        <v>8.4</v>
      </c>
      <c r="MP11" s="26">
        <f t="shared" si="201"/>
        <v>8.4</v>
      </c>
      <c r="MQ11" s="26" t="str">
        <f t="shared" si="202"/>
        <v>8.4</v>
      </c>
      <c r="MR11" s="30" t="str">
        <f t="shared" si="203"/>
        <v>B+</v>
      </c>
      <c r="MS11" s="28">
        <f t="shared" si="204"/>
        <v>3.5</v>
      </c>
      <c r="MT11" s="35" t="str">
        <f t="shared" si="205"/>
        <v>3.5</v>
      </c>
      <c r="MU11" s="53">
        <v>1</v>
      </c>
      <c r="MV11" s="63">
        <v>1</v>
      </c>
      <c r="MW11" s="19">
        <v>9</v>
      </c>
      <c r="MX11" s="51">
        <v>7.5</v>
      </c>
      <c r="MY11" s="23"/>
      <c r="MZ11" s="25">
        <f t="shared" si="206"/>
        <v>8.1</v>
      </c>
      <c r="NA11" s="26">
        <f t="shared" si="207"/>
        <v>8.1</v>
      </c>
      <c r="NB11" s="26" t="str">
        <f t="shared" si="208"/>
        <v>8.1</v>
      </c>
      <c r="NC11" s="30" t="str">
        <f t="shared" si="209"/>
        <v>B+</v>
      </c>
      <c r="ND11" s="28">
        <f t="shared" si="210"/>
        <v>3.5</v>
      </c>
      <c r="NE11" s="35" t="str">
        <f t="shared" si="211"/>
        <v>3.5</v>
      </c>
      <c r="NF11" s="53">
        <v>1</v>
      </c>
      <c r="NG11" s="63">
        <v>1</v>
      </c>
      <c r="NH11" s="19">
        <v>9</v>
      </c>
      <c r="NI11" s="51">
        <v>8.1</v>
      </c>
      <c r="NJ11" s="23"/>
      <c r="NK11" s="25">
        <f t="shared" si="212"/>
        <v>8.5</v>
      </c>
      <c r="NL11" s="26">
        <f t="shared" si="213"/>
        <v>8.5</v>
      </c>
      <c r="NM11" s="26" t="str">
        <f t="shared" si="214"/>
        <v>8.5</v>
      </c>
      <c r="NN11" s="30" t="str">
        <f t="shared" si="215"/>
        <v>A</v>
      </c>
      <c r="NO11" s="28">
        <f t="shared" si="216"/>
        <v>4</v>
      </c>
      <c r="NP11" s="35" t="str">
        <f t="shared" si="217"/>
        <v>4.0</v>
      </c>
      <c r="NQ11" s="53">
        <v>2</v>
      </c>
      <c r="NR11" s="63">
        <v>2</v>
      </c>
      <c r="NS11" s="19">
        <v>9</v>
      </c>
      <c r="NT11" s="51">
        <v>7.5</v>
      </c>
      <c r="NU11" s="23"/>
      <c r="NV11" s="25">
        <f t="shared" si="218"/>
        <v>8.1</v>
      </c>
      <c r="NW11" s="26">
        <f t="shared" si="219"/>
        <v>8.1</v>
      </c>
      <c r="NX11" s="26" t="str">
        <f t="shared" si="220"/>
        <v>8.1</v>
      </c>
      <c r="NY11" s="30" t="str">
        <f t="shared" si="221"/>
        <v>B+</v>
      </c>
      <c r="NZ11" s="28">
        <f t="shared" si="222"/>
        <v>3.5</v>
      </c>
      <c r="OA11" s="35" t="str">
        <f t="shared" si="223"/>
        <v>3.5</v>
      </c>
      <c r="OB11" s="53">
        <v>1</v>
      </c>
      <c r="OC11" s="63">
        <v>1</v>
      </c>
      <c r="OD11" s="57">
        <v>9</v>
      </c>
      <c r="OE11" s="51">
        <v>8.5</v>
      </c>
      <c r="OF11" s="23"/>
      <c r="OG11" s="25">
        <f t="shared" si="224"/>
        <v>8.6999999999999993</v>
      </c>
      <c r="OH11" s="26">
        <f t="shared" si="225"/>
        <v>8.6999999999999993</v>
      </c>
      <c r="OI11" s="26" t="str">
        <f t="shared" si="226"/>
        <v>8.7</v>
      </c>
      <c r="OJ11" s="30" t="str">
        <f t="shared" si="227"/>
        <v>A</v>
      </c>
      <c r="OK11" s="28">
        <f t="shared" si="228"/>
        <v>4</v>
      </c>
      <c r="OL11" s="35" t="str">
        <f t="shared" si="229"/>
        <v>4.0</v>
      </c>
      <c r="OM11" s="53">
        <v>4</v>
      </c>
      <c r="ON11" s="70">
        <v>4</v>
      </c>
      <c r="OO11" s="264">
        <f t="shared" si="256"/>
        <v>12</v>
      </c>
      <c r="OP11" s="217">
        <f t="shared" si="257"/>
        <v>7.75</v>
      </c>
      <c r="OQ11" s="182">
        <f t="shared" si="258"/>
        <v>3.2916666666666665</v>
      </c>
      <c r="OR11" s="183" t="str">
        <f t="shared" si="259"/>
        <v>3.29</v>
      </c>
      <c r="OS11" s="135" t="str">
        <f t="shared" si="260"/>
        <v>Lên lớp</v>
      </c>
      <c r="OT11" s="136">
        <f t="shared" si="261"/>
        <v>12</v>
      </c>
      <c r="OU11" s="217">
        <f t="shared" si="262"/>
        <v>7.75</v>
      </c>
      <c r="OV11" s="236">
        <f t="shared" si="263"/>
        <v>3.2916666666666665</v>
      </c>
      <c r="OW11" s="192">
        <f t="shared" si="264"/>
        <v>67</v>
      </c>
      <c r="OX11" s="193">
        <f t="shared" si="265"/>
        <v>67</v>
      </c>
      <c r="OY11" s="183">
        <f t="shared" si="266"/>
        <v>6.9223880597014924</v>
      </c>
      <c r="OZ11" s="182">
        <f t="shared" si="267"/>
        <v>2.6567164179104479</v>
      </c>
      <c r="PA11" s="183" t="str">
        <f t="shared" si="268"/>
        <v>2.66</v>
      </c>
      <c r="PB11" s="135" t="str">
        <f t="shared" si="269"/>
        <v>Lên lớp</v>
      </c>
      <c r="PC11" s="135" t="s">
        <v>648</v>
      </c>
      <c r="PD11" s="57">
        <v>7.6</v>
      </c>
      <c r="PE11" s="22">
        <v>1</v>
      </c>
      <c r="PF11" s="23">
        <v>7</v>
      </c>
      <c r="PG11" s="25">
        <f t="shared" si="273"/>
        <v>3.6</v>
      </c>
      <c r="PH11" s="26">
        <f t="shared" si="274"/>
        <v>7.2</v>
      </c>
      <c r="PI11" s="26" t="str">
        <f t="shared" si="275"/>
        <v>7.2</v>
      </c>
      <c r="PJ11" s="30" t="str">
        <f t="shared" si="276"/>
        <v>B</v>
      </c>
      <c r="PK11" s="28">
        <f t="shared" si="277"/>
        <v>3</v>
      </c>
      <c r="PL11" s="35" t="str">
        <f t="shared" si="278"/>
        <v>3.0</v>
      </c>
      <c r="PM11" s="53">
        <v>6</v>
      </c>
      <c r="PN11" s="63">
        <v>6</v>
      </c>
      <c r="PO11" s="19">
        <v>7</v>
      </c>
      <c r="PP11" s="22">
        <v>6</v>
      </c>
      <c r="PQ11" s="23"/>
      <c r="PR11" s="25">
        <f t="shared" si="240"/>
        <v>6.4</v>
      </c>
      <c r="PS11" s="26">
        <f t="shared" si="241"/>
        <v>6.4</v>
      </c>
      <c r="PT11" s="26" t="str">
        <f t="shared" si="242"/>
        <v>6.4</v>
      </c>
      <c r="PU11" s="30" t="str">
        <f t="shared" si="243"/>
        <v>C</v>
      </c>
      <c r="PV11" s="28">
        <f t="shared" si="244"/>
        <v>2</v>
      </c>
      <c r="PW11" s="35" t="str">
        <f t="shared" si="245"/>
        <v>2.0</v>
      </c>
      <c r="PX11" s="53">
        <v>6</v>
      </c>
      <c r="PY11" s="63">
        <v>6</v>
      </c>
      <c r="PZ11" s="59">
        <v>7.3</v>
      </c>
      <c r="QA11" s="259">
        <v>6.7</v>
      </c>
      <c r="QB11" s="129">
        <f t="shared" si="270"/>
        <v>6.9</v>
      </c>
      <c r="QC11" s="24" t="str">
        <f t="shared" si="280"/>
        <v>6.9</v>
      </c>
      <c r="QD11" s="30" t="str">
        <f t="shared" si="281"/>
        <v>C+</v>
      </c>
      <c r="QE11" s="28">
        <f t="shared" si="282"/>
        <v>2.5</v>
      </c>
      <c r="QF11" s="35" t="str">
        <f t="shared" si="283"/>
        <v>2.5</v>
      </c>
      <c r="QG11" s="260">
        <v>5</v>
      </c>
      <c r="QH11" s="261">
        <v>5</v>
      </c>
      <c r="QI11" s="262">
        <f t="shared" si="249"/>
        <v>17</v>
      </c>
      <c r="QJ11" s="217">
        <f t="shared" si="250"/>
        <v>6.829411764705883</v>
      </c>
      <c r="QK11" s="182">
        <f t="shared" si="251"/>
        <v>2.5</v>
      </c>
      <c r="QL11" s="183" t="str">
        <f t="shared" si="284"/>
        <v>2.50</v>
      </c>
      <c r="QM11" s="135" t="str">
        <f t="shared" si="285"/>
        <v>Lên lớp</v>
      </c>
    </row>
    <row r="12" spans="1:455" ht="18">
      <c r="A12" s="10">
        <v>12</v>
      </c>
      <c r="B12" s="10">
        <v>12</v>
      </c>
      <c r="C12" s="90" t="s">
        <v>96</v>
      </c>
      <c r="D12" s="91" t="s">
        <v>152</v>
      </c>
      <c r="E12" s="93" t="s">
        <v>153</v>
      </c>
      <c r="F12" s="308" t="s">
        <v>114</v>
      </c>
      <c r="G12" s="42"/>
      <c r="H12" s="95" t="s">
        <v>423</v>
      </c>
      <c r="I12" s="42" t="s">
        <v>18</v>
      </c>
      <c r="J12" s="98" t="s">
        <v>443</v>
      </c>
      <c r="K12" s="12">
        <v>6.3</v>
      </c>
      <c r="L12" s="24" t="str">
        <f t="shared" si="0"/>
        <v>6.3</v>
      </c>
      <c r="M12" s="30" t="str">
        <f t="shared" si="1"/>
        <v>C</v>
      </c>
      <c r="N12" s="37">
        <f t="shared" si="2"/>
        <v>2</v>
      </c>
      <c r="O12" s="35" t="str">
        <f t="shared" si="3"/>
        <v>2.0</v>
      </c>
      <c r="P12" s="11">
        <v>2</v>
      </c>
      <c r="Q12" s="14">
        <v>6.8</v>
      </c>
      <c r="R12" s="24" t="str">
        <f t="shared" si="4"/>
        <v>6.8</v>
      </c>
      <c r="S12" s="30" t="str">
        <f t="shared" si="5"/>
        <v>C+</v>
      </c>
      <c r="T12" s="37">
        <f t="shared" si="6"/>
        <v>2.5</v>
      </c>
      <c r="U12" s="35" t="str">
        <f t="shared" si="7"/>
        <v>2.5</v>
      </c>
      <c r="V12" s="11">
        <v>3</v>
      </c>
      <c r="W12" s="19">
        <v>7</v>
      </c>
      <c r="X12" s="22">
        <v>6</v>
      </c>
      <c r="Y12" s="23"/>
      <c r="Z12" s="25">
        <f t="shared" si="8"/>
        <v>6.4</v>
      </c>
      <c r="AA12" s="26">
        <f t="shared" si="9"/>
        <v>6.4</v>
      </c>
      <c r="AB12" s="24" t="str">
        <f t="shared" si="10"/>
        <v>6.4</v>
      </c>
      <c r="AC12" s="30" t="str">
        <f t="shared" si="11"/>
        <v>C</v>
      </c>
      <c r="AD12" s="28">
        <f t="shared" si="12"/>
        <v>2</v>
      </c>
      <c r="AE12" s="35" t="str">
        <f t="shared" si="13"/>
        <v>2.0</v>
      </c>
      <c r="AF12" s="53">
        <v>4</v>
      </c>
      <c r="AG12" s="63">
        <v>4</v>
      </c>
      <c r="AH12" s="19">
        <v>8</v>
      </c>
      <c r="AI12" s="22">
        <v>7</v>
      </c>
      <c r="AJ12" s="23"/>
      <c r="AK12" s="25">
        <f t="shared" si="14"/>
        <v>7.4</v>
      </c>
      <c r="AL12" s="26">
        <f t="shared" si="15"/>
        <v>7.4</v>
      </c>
      <c r="AM12" s="24" t="str">
        <f t="shared" si="16"/>
        <v>7.4</v>
      </c>
      <c r="AN12" s="30" t="str">
        <f t="shared" si="17"/>
        <v>B</v>
      </c>
      <c r="AO12" s="28">
        <f t="shared" si="18"/>
        <v>3</v>
      </c>
      <c r="AP12" s="35" t="str">
        <f t="shared" si="19"/>
        <v>3.0</v>
      </c>
      <c r="AQ12" s="66">
        <v>2</v>
      </c>
      <c r="AR12" s="68">
        <v>2</v>
      </c>
      <c r="AS12" s="19">
        <v>5</v>
      </c>
      <c r="AT12" s="22">
        <v>3</v>
      </c>
      <c r="AU12" s="23">
        <v>5</v>
      </c>
      <c r="AV12" s="25">
        <f t="shared" si="20"/>
        <v>3.8</v>
      </c>
      <c r="AW12" s="26">
        <f t="shared" si="21"/>
        <v>5</v>
      </c>
      <c r="AX12" s="24" t="str">
        <f t="shared" si="22"/>
        <v>5.0</v>
      </c>
      <c r="AY12" s="30" t="str">
        <f t="shared" si="23"/>
        <v>D+</v>
      </c>
      <c r="AZ12" s="28">
        <f t="shared" si="24"/>
        <v>1.5</v>
      </c>
      <c r="BA12" s="35" t="str">
        <f t="shared" si="25"/>
        <v>1.5</v>
      </c>
      <c r="BB12" s="53">
        <v>3</v>
      </c>
      <c r="BC12" s="63">
        <v>3</v>
      </c>
      <c r="BD12" s="19">
        <v>6.2</v>
      </c>
      <c r="BE12" s="22">
        <v>6</v>
      </c>
      <c r="BF12" s="23"/>
      <c r="BG12" s="17">
        <f t="shared" si="26"/>
        <v>6.1</v>
      </c>
      <c r="BH12" s="24">
        <f t="shared" si="27"/>
        <v>6.1</v>
      </c>
      <c r="BI12" s="24" t="str">
        <f t="shared" si="28"/>
        <v>6.1</v>
      </c>
      <c r="BJ12" s="30" t="str">
        <f t="shared" si="29"/>
        <v>C</v>
      </c>
      <c r="BK12" s="28">
        <f t="shared" si="30"/>
        <v>2</v>
      </c>
      <c r="BL12" s="35" t="str">
        <f t="shared" si="31"/>
        <v>2.0</v>
      </c>
      <c r="BM12" s="53">
        <v>3</v>
      </c>
      <c r="BN12" s="63">
        <v>3</v>
      </c>
      <c r="BO12" s="19">
        <v>6.9</v>
      </c>
      <c r="BP12" s="22">
        <v>6</v>
      </c>
      <c r="BQ12" s="23"/>
      <c r="BR12" s="17">
        <f t="shared" si="32"/>
        <v>6.4</v>
      </c>
      <c r="BS12" s="24">
        <f t="shared" si="33"/>
        <v>6.4</v>
      </c>
      <c r="BT12" s="24" t="str">
        <f t="shared" si="34"/>
        <v>6.4</v>
      </c>
      <c r="BU12" s="30" t="str">
        <f t="shared" si="35"/>
        <v>C</v>
      </c>
      <c r="BV12" s="56">
        <f t="shared" si="36"/>
        <v>2</v>
      </c>
      <c r="BW12" s="35" t="str">
        <f t="shared" si="37"/>
        <v>2.0</v>
      </c>
      <c r="BX12" s="53">
        <v>2</v>
      </c>
      <c r="BY12" s="70">
        <v>2</v>
      </c>
      <c r="BZ12" s="19">
        <v>7.2</v>
      </c>
      <c r="CA12" s="22">
        <v>6</v>
      </c>
      <c r="CB12" s="23"/>
      <c r="CC12" s="25">
        <f t="shared" si="38"/>
        <v>6.5</v>
      </c>
      <c r="CD12" s="26">
        <f t="shared" si="39"/>
        <v>6.5</v>
      </c>
      <c r="CE12" s="24" t="str">
        <f t="shared" si="40"/>
        <v>6.5</v>
      </c>
      <c r="CF12" s="30" t="str">
        <f t="shared" si="41"/>
        <v>C+</v>
      </c>
      <c r="CG12" s="28">
        <f t="shared" si="42"/>
        <v>2.5</v>
      </c>
      <c r="CH12" s="35" t="str">
        <f t="shared" si="43"/>
        <v>2.5</v>
      </c>
      <c r="CI12" s="53">
        <v>3</v>
      </c>
      <c r="CJ12" s="63">
        <v>3</v>
      </c>
      <c r="CK12" s="115">
        <f t="shared" si="44"/>
        <v>17</v>
      </c>
      <c r="CL12" s="238">
        <f t="shared" si="45"/>
        <v>6.2352941176470589</v>
      </c>
      <c r="CM12" s="116">
        <f t="shared" si="46"/>
        <v>2.1176470588235294</v>
      </c>
      <c r="CN12" s="117" t="str">
        <f t="shared" si="47"/>
        <v>2.12</v>
      </c>
      <c r="CO12" s="135" t="str">
        <f t="shared" si="48"/>
        <v>Lên lớp</v>
      </c>
      <c r="CP12" s="240">
        <f t="shared" si="49"/>
        <v>17</v>
      </c>
      <c r="CQ12" s="241">
        <f t="shared" si="279"/>
        <v>6.2352941176470589</v>
      </c>
      <c r="CR12" s="242">
        <f t="shared" si="51"/>
        <v>2.1176470588235294</v>
      </c>
      <c r="CS12" s="140" t="str">
        <f t="shared" si="52"/>
        <v>2.12</v>
      </c>
      <c r="CT12" s="135" t="str">
        <f t="shared" si="53"/>
        <v>Lên lớp</v>
      </c>
      <c r="CU12" s="205" t="s">
        <v>648</v>
      </c>
      <c r="CV12" s="19">
        <v>6.4</v>
      </c>
      <c r="CW12" s="22">
        <v>6</v>
      </c>
      <c r="CX12" s="23"/>
      <c r="CY12" s="25">
        <f t="shared" si="54"/>
        <v>6.2</v>
      </c>
      <c r="CZ12" s="26">
        <f t="shared" si="55"/>
        <v>6.2</v>
      </c>
      <c r="DA12" s="26" t="str">
        <f t="shared" si="56"/>
        <v>6.2</v>
      </c>
      <c r="DB12" s="30" t="str">
        <f t="shared" si="57"/>
        <v>C</v>
      </c>
      <c r="DC12" s="56">
        <f t="shared" si="58"/>
        <v>2</v>
      </c>
      <c r="DD12" s="35" t="str">
        <f t="shared" si="59"/>
        <v>2.0</v>
      </c>
      <c r="DE12" s="53">
        <v>3</v>
      </c>
      <c r="DF12" s="63">
        <v>3</v>
      </c>
      <c r="DG12" s="19">
        <v>6.7</v>
      </c>
      <c r="DH12" s="22">
        <v>7</v>
      </c>
      <c r="DI12" s="23"/>
      <c r="DJ12" s="25">
        <f t="shared" si="60"/>
        <v>6.9</v>
      </c>
      <c r="DK12" s="26">
        <f t="shared" si="61"/>
        <v>6.9</v>
      </c>
      <c r="DL12" s="26" t="str">
        <f t="shared" si="62"/>
        <v>6.9</v>
      </c>
      <c r="DM12" s="30" t="str">
        <f t="shared" si="63"/>
        <v>C+</v>
      </c>
      <c r="DN12" s="56">
        <f t="shared" si="64"/>
        <v>2.5</v>
      </c>
      <c r="DO12" s="35" t="str">
        <f t="shared" si="65"/>
        <v>2.5</v>
      </c>
      <c r="DP12" s="53">
        <v>3</v>
      </c>
      <c r="DQ12" s="63">
        <v>3</v>
      </c>
      <c r="DR12" s="19">
        <v>7.7</v>
      </c>
      <c r="DS12" s="22">
        <v>6</v>
      </c>
      <c r="DT12" s="23"/>
      <c r="DU12" s="25">
        <f t="shared" si="66"/>
        <v>6.7</v>
      </c>
      <c r="DV12" s="26">
        <f t="shared" si="67"/>
        <v>6.7</v>
      </c>
      <c r="DW12" s="26" t="str">
        <f t="shared" si="68"/>
        <v>6.7</v>
      </c>
      <c r="DX12" s="30" t="str">
        <f t="shared" si="69"/>
        <v>C+</v>
      </c>
      <c r="DY12" s="28">
        <f t="shared" si="70"/>
        <v>2.5</v>
      </c>
      <c r="DZ12" s="35" t="str">
        <f t="shared" si="71"/>
        <v>2.5</v>
      </c>
      <c r="EA12" s="53">
        <v>3</v>
      </c>
      <c r="EB12" s="63">
        <v>3</v>
      </c>
      <c r="EC12" s="19">
        <v>6</v>
      </c>
      <c r="ED12" s="22">
        <v>8</v>
      </c>
      <c r="EE12" s="23"/>
      <c r="EF12" s="25">
        <f t="shared" si="72"/>
        <v>7.2</v>
      </c>
      <c r="EG12" s="26">
        <f t="shared" si="73"/>
        <v>7.2</v>
      </c>
      <c r="EH12" s="26" t="str">
        <f t="shared" si="272"/>
        <v>7.2</v>
      </c>
      <c r="EI12" s="30" t="str">
        <f t="shared" si="75"/>
        <v>B</v>
      </c>
      <c r="EJ12" s="28">
        <f t="shared" si="76"/>
        <v>3</v>
      </c>
      <c r="EK12" s="35" t="str">
        <f t="shared" si="77"/>
        <v>3.0</v>
      </c>
      <c r="EL12" s="53">
        <v>2</v>
      </c>
      <c r="EM12" s="63">
        <v>2</v>
      </c>
      <c r="EN12" s="19">
        <v>8.1</v>
      </c>
      <c r="EO12" s="22">
        <v>7</v>
      </c>
      <c r="EP12" s="23"/>
      <c r="EQ12" s="25">
        <f t="shared" si="78"/>
        <v>7.4</v>
      </c>
      <c r="ER12" s="26">
        <f t="shared" si="79"/>
        <v>7.4</v>
      </c>
      <c r="ES12" s="26" t="str">
        <f t="shared" si="80"/>
        <v>7.4</v>
      </c>
      <c r="ET12" s="30" t="str">
        <f t="shared" si="81"/>
        <v>B</v>
      </c>
      <c r="EU12" s="28">
        <f t="shared" si="82"/>
        <v>3</v>
      </c>
      <c r="EV12" s="35" t="str">
        <f t="shared" si="83"/>
        <v>3.0</v>
      </c>
      <c r="EW12" s="53">
        <v>2</v>
      </c>
      <c r="EX12" s="63">
        <v>2</v>
      </c>
      <c r="EY12" s="19">
        <v>7</v>
      </c>
      <c r="EZ12" s="22">
        <v>5</v>
      </c>
      <c r="FA12" s="23"/>
      <c r="FB12" s="25">
        <f t="shared" si="84"/>
        <v>5.8</v>
      </c>
      <c r="FC12" s="26">
        <f t="shared" si="85"/>
        <v>5.8</v>
      </c>
      <c r="FD12" s="26" t="str">
        <f t="shared" si="86"/>
        <v>5.8</v>
      </c>
      <c r="FE12" s="30" t="str">
        <f t="shared" si="87"/>
        <v>C</v>
      </c>
      <c r="FF12" s="28">
        <f t="shared" si="88"/>
        <v>2</v>
      </c>
      <c r="FG12" s="35" t="str">
        <f t="shared" si="89"/>
        <v>2.0</v>
      </c>
      <c r="FH12" s="53">
        <v>3</v>
      </c>
      <c r="FI12" s="63">
        <v>3</v>
      </c>
      <c r="FJ12" s="19">
        <v>8.6999999999999993</v>
      </c>
      <c r="FK12" s="22">
        <v>8</v>
      </c>
      <c r="FL12" s="23"/>
      <c r="FM12" s="25">
        <f t="shared" si="90"/>
        <v>8.3000000000000007</v>
      </c>
      <c r="FN12" s="26">
        <f t="shared" si="91"/>
        <v>8.3000000000000007</v>
      </c>
      <c r="FO12" s="26" t="str">
        <f t="shared" si="92"/>
        <v>8.3</v>
      </c>
      <c r="FP12" s="30" t="str">
        <f t="shared" si="93"/>
        <v>B+</v>
      </c>
      <c r="FQ12" s="28">
        <f t="shared" si="94"/>
        <v>3.5</v>
      </c>
      <c r="FR12" s="35" t="str">
        <f t="shared" si="95"/>
        <v>3.5</v>
      </c>
      <c r="FS12" s="53">
        <v>2</v>
      </c>
      <c r="FT12" s="63">
        <v>2</v>
      </c>
      <c r="FU12" s="19">
        <v>8</v>
      </c>
      <c r="FV12" s="22">
        <v>4</v>
      </c>
      <c r="FW12" s="23"/>
      <c r="FX12" s="25">
        <f t="shared" si="96"/>
        <v>5.6</v>
      </c>
      <c r="FY12" s="26">
        <f t="shared" si="97"/>
        <v>5.6</v>
      </c>
      <c r="FZ12" s="26" t="str">
        <f t="shared" si="98"/>
        <v>5.6</v>
      </c>
      <c r="GA12" s="30" t="str">
        <f t="shared" si="99"/>
        <v>C</v>
      </c>
      <c r="GB12" s="28">
        <f t="shared" si="100"/>
        <v>2</v>
      </c>
      <c r="GC12" s="35" t="str">
        <f t="shared" si="101"/>
        <v>2.0</v>
      </c>
      <c r="GD12" s="53">
        <v>2</v>
      </c>
      <c r="GE12" s="63">
        <v>2</v>
      </c>
      <c r="GF12" s="181">
        <f t="shared" si="102"/>
        <v>20</v>
      </c>
      <c r="GG12" s="217">
        <f t="shared" si="103"/>
        <v>6.6899999999999995</v>
      </c>
      <c r="GH12" s="182">
        <f t="shared" si="104"/>
        <v>2.5</v>
      </c>
      <c r="GI12" s="183" t="str">
        <f t="shared" si="105"/>
        <v>2.50</v>
      </c>
      <c r="GJ12" s="135" t="str">
        <f t="shared" si="106"/>
        <v>Lên lớp</v>
      </c>
      <c r="GK12" s="136">
        <f t="shared" si="107"/>
        <v>20</v>
      </c>
      <c r="GL12" s="239">
        <f t="shared" si="108"/>
        <v>6.6899999999999995</v>
      </c>
      <c r="GM12" s="137">
        <f t="shared" si="109"/>
        <v>2.5</v>
      </c>
      <c r="GN12" s="192">
        <f t="shared" si="110"/>
        <v>37</v>
      </c>
      <c r="GO12" s="193">
        <f t="shared" si="111"/>
        <v>37</v>
      </c>
      <c r="GP12" s="183">
        <f t="shared" si="112"/>
        <v>6.4810810810810811</v>
      </c>
      <c r="GQ12" s="182">
        <f t="shared" si="113"/>
        <v>2.3243243243243241</v>
      </c>
      <c r="GR12" s="183" t="str">
        <f t="shared" si="114"/>
        <v>2.32</v>
      </c>
      <c r="GS12" s="135" t="str">
        <f t="shared" si="115"/>
        <v>Lên lớp</v>
      </c>
      <c r="GT12" s="135" t="s">
        <v>648</v>
      </c>
      <c r="GU12" s="19">
        <v>7.4</v>
      </c>
      <c r="GV12" s="22">
        <v>5</v>
      </c>
      <c r="GW12" s="23"/>
      <c r="GX12" s="25">
        <f t="shared" si="116"/>
        <v>6</v>
      </c>
      <c r="GY12" s="26">
        <f t="shared" si="117"/>
        <v>6</v>
      </c>
      <c r="GZ12" s="26" t="str">
        <f t="shared" si="118"/>
        <v>6.0</v>
      </c>
      <c r="HA12" s="30" t="str">
        <f t="shared" si="119"/>
        <v>C</v>
      </c>
      <c r="HB12" s="28">
        <f t="shared" si="120"/>
        <v>2</v>
      </c>
      <c r="HC12" s="35" t="str">
        <f t="shared" si="121"/>
        <v>2.0</v>
      </c>
      <c r="HD12" s="53">
        <v>3</v>
      </c>
      <c r="HE12" s="63">
        <v>3</v>
      </c>
      <c r="HF12" s="19">
        <v>8.1999999999999993</v>
      </c>
      <c r="HG12" s="22">
        <v>8</v>
      </c>
      <c r="HH12" s="23"/>
      <c r="HI12" s="25">
        <f t="shared" si="122"/>
        <v>8.1</v>
      </c>
      <c r="HJ12" s="26">
        <f t="shared" si="123"/>
        <v>8.1</v>
      </c>
      <c r="HK12" s="26" t="str">
        <f t="shared" si="124"/>
        <v>8.1</v>
      </c>
      <c r="HL12" s="30" t="str">
        <f t="shared" si="125"/>
        <v>B+</v>
      </c>
      <c r="HM12" s="28">
        <f t="shared" si="126"/>
        <v>3.5</v>
      </c>
      <c r="HN12" s="35" t="str">
        <f t="shared" si="127"/>
        <v>3.5</v>
      </c>
      <c r="HO12" s="53">
        <v>2</v>
      </c>
      <c r="HP12" s="63">
        <v>2</v>
      </c>
      <c r="HQ12" s="19">
        <v>7.4</v>
      </c>
      <c r="HR12" s="110">
        <v>3</v>
      </c>
      <c r="HS12" s="23">
        <v>4</v>
      </c>
      <c r="HT12" s="25">
        <f t="shared" si="128"/>
        <v>4.8</v>
      </c>
      <c r="HU12" s="147">
        <f t="shared" si="129"/>
        <v>5.4</v>
      </c>
      <c r="HV12" s="24" t="str">
        <f t="shared" si="254"/>
        <v>5.4</v>
      </c>
      <c r="HW12" s="218" t="str">
        <f t="shared" si="130"/>
        <v>D+</v>
      </c>
      <c r="HX12" s="149">
        <f t="shared" si="131"/>
        <v>1.5</v>
      </c>
      <c r="HY12" s="40" t="str">
        <f t="shared" si="132"/>
        <v>1.5</v>
      </c>
      <c r="HZ12" s="53">
        <v>3</v>
      </c>
      <c r="IA12" s="63">
        <v>3</v>
      </c>
      <c r="IB12" s="19">
        <v>7.7</v>
      </c>
      <c r="IC12" s="22">
        <v>5</v>
      </c>
      <c r="ID12" s="23"/>
      <c r="IE12" s="25">
        <f t="shared" si="133"/>
        <v>6.1</v>
      </c>
      <c r="IF12" s="147">
        <f t="shared" si="134"/>
        <v>6.1</v>
      </c>
      <c r="IG12" s="26" t="str">
        <f t="shared" si="255"/>
        <v>6.1</v>
      </c>
      <c r="IH12" s="218" t="str">
        <f t="shared" si="135"/>
        <v>C</v>
      </c>
      <c r="II12" s="149">
        <f t="shared" si="136"/>
        <v>2</v>
      </c>
      <c r="IJ12" s="40" t="str">
        <f t="shared" si="137"/>
        <v>2.0</v>
      </c>
      <c r="IK12" s="53">
        <v>1</v>
      </c>
      <c r="IL12" s="63">
        <v>1</v>
      </c>
      <c r="IM12" s="19">
        <v>7</v>
      </c>
      <c r="IN12" s="22">
        <v>9</v>
      </c>
      <c r="IO12" s="23"/>
      <c r="IP12" s="25">
        <f t="shared" si="138"/>
        <v>8.1999999999999993</v>
      </c>
      <c r="IQ12" s="26">
        <f t="shared" si="139"/>
        <v>8.1999999999999993</v>
      </c>
      <c r="IR12" s="24" t="str">
        <f t="shared" si="140"/>
        <v>8.2</v>
      </c>
      <c r="IS12" s="30" t="str">
        <f t="shared" si="141"/>
        <v>B+</v>
      </c>
      <c r="IT12" s="28">
        <f t="shared" si="142"/>
        <v>3.5</v>
      </c>
      <c r="IU12" s="35" t="str">
        <f t="shared" si="143"/>
        <v>3.5</v>
      </c>
      <c r="IV12" s="53">
        <v>2</v>
      </c>
      <c r="IW12" s="63">
        <v>2</v>
      </c>
      <c r="IX12" s="19">
        <v>8.6</v>
      </c>
      <c r="IY12" s="22">
        <v>8</v>
      </c>
      <c r="IZ12" s="23"/>
      <c r="JA12" s="25">
        <f t="shared" si="144"/>
        <v>8.1999999999999993</v>
      </c>
      <c r="JB12" s="26">
        <f t="shared" si="145"/>
        <v>8.1999999999999993</v>
      </c>
      <c r="JC12" s="24" t="str">
        <f t="shared" si="146"/>
        <v>8.2</v>
      </c>
      <c r="JD12" s="30" t="str">
        <f t="shared" si="147"/>
        <v>B+</v>
      </c>
      <c r="JE12" s="28">
        <f t="shared" si="148"/>
        <v>3.5</v>
      </c>
      <c r="JF12" s="35" t="str">
        <f t="shared" si="149"/>
        <v>3.5</v>
      </c>
      <c r="JG12" s="53">
        <v>2</v>
      </c>
      <c r="JH12" s="63">
        <v>2</v>
      </c>
      <c r="JI12" s="19">
        <v>6.8</v>
      </c>
      <c r="JJ12" s="22">
        <v>6</v>
      </c>
      <c r="JK12" s="23"/>
      <c r="JL12" s="25">
        <f t="shared" si="150"/>
        <v>6.3</v>
      </c>
      <c r="JM12" s="26">
        <f t="shared" si="151"/>
        <v>6.3</v>
      </c>
      <c r="JN12" s="24" t="str">
        <f t="shared" si="152"/>
        <v>6.3</v>
      </c>
      <c r="JO12" s="30" t="str">
        <f t="shared" si="153"/>
        <v>C</v>
      </c>
      <c r="JP12" s="28">
        <f t="shared" si="154"/>
        <v>2</v>
      </c>
      <c r="JQ12" s="35" t="str">
        <f t="shared" si="155"/>
        <v>2.0</v>
      </c>
      <c r="JR12" s="53">
        <v>2</v>
      </c>
      <c r="JS12" s="63">
        <v>2</v>
      </c>
      <c r="JT12" s="19">
        <v>7.4</v>
      </c>
      <c r="JU12" s="22">
        <v>7</v>
      </c>
      <c r="JV12" s="23"/>
      <c r="JW12" s="25">
        <f t="shared" si="156"/>
        <v>7.2</v>
      </c>
      <c r="JX12" s="26">
        <f t="shared" si="157"/>
        <v>7.2</v>
      </c>
      <c r="JY12" s="24" t="str">
        <f t="shared" si="158"/>
        <v>7.2</v>
      </c>
      <c r="JZ12" s="30" t="str">
        <f t="shared" si="159"/>
        <v>B</v>
      </c>
      <c r="KA12" s="28">
        <f t="shared" si="160"/>
        <v>3</v>
      </c>
      <c r="KB12" s="35" t="str">
        <f t="shared" si="161"/>
        <v>3.0</v>
      </c>
      <c r="KC12" s="53">
        <v>1</v>
      </c>
      <c r="KD12" s="63">
        <v>1</v>
      </c>
      <c r="KE12" s="19">
        <v>7.7</v>
      </c>
      <c r="KF12" s="22">
        <v>7</v>
      </c>
      <c r="KG12" s="23"/>
      <c r="KH12" s="25">
        <f t="shared" si="162"/>
        <v>7.3</v>
      </c>
      <c r="KI12" s="26">
        <f t="shared" si="163"/>
        <v>7.3</v>
      </c>
      <c r="KJ12" s="26" t="str">
        <f t="shared" si="164"/>
        <v>7.3</v>
      </c>
      <c r="KK12" s="30" t="str">
        <f t="shared" si="165"/>
        <v>B</v>
      </c>
      <c r="KL12" s="28">
        <f t="shared" si="166"/>
        <v>3</v>
      </c>
      <c r="KM12" s="35" t="str">
        <f t="shared" si="167"/>
        <v>3.0</v>
      </c>
      <c r="KN12" s="53">
        <v>2</v>
      </c>
      <c r="KO12" s="63">
        <v>2</v>
      </c>
      <c r="KP12" s="181">
        <f t="shared" si="168"/>
        <v>18</v>
      </c>
      <c r="KQ12" s="217">
        <f t="shared" si="169"/>
        <v>6.8722222222222227</v>
      </c>
      <c r="KR12" s="182">
        <f t="shared" si="170"/>
        <v>2.5833333333333335</v>
      </c>
      <c r="KS12" s="183" t="str">
        <f t="shared" si="171"/>
        <v>2.58</v>
      </c>
      <c r="KT12" s="135" t="str">
        <f t="shared" si="172"/>
        <v>Lên lớp</v>
      </c>
      <c r="KU12" s="136">
        <f t="shared" si="173"/>
        <v>18</v>
      </c>
      <c r="KV12" s="217">
        <f t="shared" si="174"/>
        <v>6.8722222222222227</v>
      </c>
      <c r="KW12" s="236">
        <f t="shared" si="175"/>
        <v>2.5833333333333335</v>
      </c>
      <c r="KX12" s="192">
        <f t="shared" si="176"/>
        <v>55</v>
      </c>
      <c r="KY12" s="193">
        <f t="shared" si="177"/>
        <v>55</v>
      </c>
      <c r="KZ12" s="183">
        <f t="shared" si="178"/>
        <v>6.6090909090909093</v>
      </c>
      <c r="LA12" s="182">
        <f t="shared" si="179"/>
        <v>2.4090909090909092</v>
      </c>
      <c r="LB12" s="183" t="str">
        <f t="shared" si="180"/>
        <v>2.41</v>
      </c>
      <c r="LC12" s="135" t="str">
        <f t="shared" si="181"/>
        <v>Lên lớp</v>
      </c>
      <c r="LD12" s="135" t="s">
        <v>648</v>
      </c>
      <c r="LE12" s="19">
        <v>8.1999999999999993</v>
      </c>
      <c r="LF12" s="22">
        <v>8</v>
      </c>
      <c r="LG12" s="23"/>
      <c r="LH12" s="25">
        <f t="shared" si="182"/>
        <v>8.1</v>
      </c>
      <c r="LI12" s="147">
        <f t="shared" si="183"/>
        <v>8.1</v>
      </c>
      <c r="LJ12" s="26" t="str">
        <f t="shared" si="184"/>
        <v>8.1</v>
      </c>
      <c r="LK12" s="148" t="str">
        <f t="shared" si="185"/>
        <v>B+</v>
      </c>
      <c r="LL12" s="149">
        <f t="shared" si="186"/>
        <v>3.5</v>
      </c>
      <c r="LM12" s="40" t="str">
        <f t="shared" si="187"/>
        <v>3.5</v>
      </c>
      <c r="LN12" s="53">
        <v>1</v>
      </c>
      <c r="LO12" s="63">
        <v>1</v>
      </c>
      <c r="LP12" s="19">
        <v>7.9</v>
      </c>
      <c r="LQ12" s="22">
        <v>1</v>
      </c>
      <c r="LR12" s="23">
        <v>7</v>
      </c>
      <c r="LS12" s="25">
        <f t="shared" si="188"/>
        <v>3.8</v>
      </c>
      <c r="LT12" s="147">
        <f t="shared" si="189"/>
        <v>7.4</v>
      </c>
      <c r="LU12" s="26" t="str">
        <f t="shared" si="190"/>
        <v>7.4</v>
      </c>
      <c r="LV12" s="148" t="str">
        <f t="shared" si="191"/>
        <v>B</v>
      </c>
      <c r="LW12" s="149">
        <f t="shared" si="192"/>
        <v>3</v>
      </c>
      <c r="LX12" s="40" t="str">
        <f t="shared" si="193"/>
        <v>3.0</v>
      </c>
      <c r="LY12" s="53">
        <v>1</v>
      </c>
      <c r="LZ12" s="63">
        <v>1</v>
      </c>
      <c r="MA12" s="19">
        <v>7.3</v>
      </c>
      <c r="MB12" s="22">
        <v>8</v>
      </c>
      <c r="MC12" s="23"/>
      <c r="MD12" s="25">
        <f t="shared" si="194"/>
        <v>7.7</v>
      </c>
      <c r="ME12" s="26">
        <f t="shared" si="195"/>
        <v>7.7</v>
      </c>
      <c r="MF12" s="26" t="str">
        <f t="shared" si="196"/>
        <v>7.7</v>
      </c>
      <c r="MG12" s="30" t="str">
        <f t="shared" si="197"/>
        <v>B</v>
      </c>
      <c r="MH12" s="28">
        <f t="shared" si="198"/>
        <v>3</v>
      </c>
      <c r="MI12" s="35" t="str">
        <f t="shared" si="199"/>
        <v>3.0</v>
      </c>
      <c r="MJ12" s="53">
        <v>1</v>
      </c>
      <c r="MK12" s="63">
        <v>1</v>
      </c>
      <c r="ML12" s="19">
        <v>8.5</v>
      </c>
      <c r="MM12" s="51">
        <v>7</v>
      </c>
      <c r="MN12" s="23"/>
      <c r="MO12" s="25">
        <f t="shared" si="200"/>
        <v>7.6</v>
      </c>
      <c r="MP12" s="26">
        <f t="shared" si="201"/>
        <v>7.6</v>
      </c>
      <c r="MQ12" s="26" t="str">
        <f t="shared" si="202"/>
        <v>7.6</v>
      </c>
      <c r="MR12" s="30" t="str">
        <f t="shared" si="203"/>
        <v>B</v>
      </c>
      <c r="MS12" s="28">
        <f t="shared" si="204"/>
        <v>3</v>
      </c>
      <c r="MT12" s="35" t="str">
        <f t="shared" si="205"/>
        <v>3.0</v>
      </c>
      <c r="MU12" s="53">
        <v>1</v>
      </c>
      <c r="MV12" s="63">
        <v>1</v>
      </c>
      <c r="MW12" s="19">
        <v>8.5</v>
      </c>
      <c r="MX12" s="51">
        <v>7.5</v>
      </c>
      <c r="MY12" s="23"/>
      <c r="MZ12" s="25">
        <f t="shared" si="206"/>
        <v>7.9</v>
      </c>
      <c r="NA12" s="26">
        <f t="shared" si="207"/>
        <v>7.9</v>
      </c>
      <c r="NB12" s="26" t="str">
        <f t="shared" si="208"/>
        <v>7.9</v>
      </c>
      <c r="NC12" s="30" t="str">
        <f t="shared" si="209"/>
        <v>B</v>
      </c>
      <c r="ND12" s="28">
        <f t="shared" si="210"/>
        <v>3</v>
      </c>
      <c r="NE12" s="35" t="str">
        <f t="shared" si="211"/>
        <v>3.0</v>
      </c>
      <c r="NF12" s="53">
        <v>1</v>
      </c>
      <c r="NG12" s="63">
        <v>1</v>
      </c>
      <c r="NH12" s="19">
        <v>8.5</v>
      </c>
      <c r="NI12" s="51">
        <v>7</v>
      </c>
      <c r="NJ12" s="23"/>
      <c r="NK12" s="25">
        <f t="shared" si="212"/>
        <v>7.6</v>
      </c>
      <c r="NL12" s="26">
        <f t="shared" si="213"/>
        <v>7.6</v>
      </c>
      <c r="NM12" s="26" t="str">
        <f t="shared" si="214"/>
        <v>7.6</v>
      </c>
      <c r="NN12" s="30" t="str">
        <f t="shared" si="215"/>
        <v>B</v>
      </c>
      <c r="NO12" s="28">
        <f t="shared" si="216"/>
        <v>3</v>
      </c>
      <c r="NP12" s="35" t="str">
        <f t="shared" si="217"/>
        <v>3.0</v>
      </c>
      <c r="NQ12" s="53">
        <v>2</v>
      </c>
      <c r="NR12" s="63">
        <v>2</v>
      </c>
      <c r="NS12" s="19">
        <v>8.5</v>
      </c>
      <c r="NT12" s="51">
        <v>7</v>
      </c>
      <c r="NU12" s="23"/>
      <c r="NV12" s="25">
        <f t="shared" si="218"/>
        <v>7.6</v>
      </c>
      <c r="NW12" s="26">
        <f t="shared" si="219"/>
        <v>7.6</v>
      </c>
      <c r="NX12" s="26" t="str">
        <f t="shared" si="220"/>
        <v>7.6</v>
      </c>
      <c r="NY12" s="30" t="str">
        <f t="shared" si="221"/>
        <v>B</v>
      </c>
      <c r="NZ12" s="28">
        <f t="shared" si="222"/>
        <v>3</v>
      </c>
      <c r="OA12" s="35" t="str">
        <f t="shared" si="223"/>
        <v>3.0</v>
      </c>
      <c r="OB12" s="53">
        <v>1</v>
      </c>
      <c r="OC12" s="63">
        <v>1</v>
      </c>
      <c r="OD12" s="57">
        <v>7</v>
      </c>
      <c r="OE12" s="51">
        <v>7.5</v>
      </c>
      <c r="OF12" s="23"/>
      <c r="OG12" s="25">
        <f t="shared" si="224"/>
        <v>7.3</v>
      </c>
      <c r="OH12" s="26">
        <f t="shared" si="225"/>
        <v>7.3</v>
      </c>
      <c r="OI12" s="26" t="str">
        <f t="shared" si="226"/>
        <v>7.3</v>
      </c>
      <c r="OJ12" s="30" t="str">
        <f t="shared" si="227"/>
        <v>B</v>
      </c>
      <c r="OK12" s="28">
        <f t="shared" si="228"/>
        <v>3</v>
      </c>
      <c r="OL12" s="35" t="str">
        <f t="shared" si="229"/>
        <v>3.0</v>
      </c>
      <c r="OM12" s="53">
        <v>4</v>
      </c>
      <c r="ON12" s="70">
        <v>4</v>
      </c>
      <c r="OO12" s="264">
        <f t="shared" si="256"/>
        <v>12</v>
      </c>
      <c r="OP12" s="217">
        <f t="shared" si="257"/>
        <v>7.5583333333333327</v>
      </c>
      <c r="OQ12" s="182">
        <f t="shared" si="258"/>
        <v>3.0416666666666665</v>
      </c>
      <c r="OR12" s="183" t="str">
        <f t="shared" si="259"/>
        <v>3.04</v>
      </c>
      <c r="OS12" s="135" t="str">
        <f t="shared" si="260"/>
        <v>Lên lớp</v>
      </c>
      <c r="OT12" s="136">
        <f t="shared" si="261"/>
        <v>12</v>
      </c>
      <c r="OU12" s="217">
        <f t="shared" si="262"/>
        <v>7.5583333333333327</v>
      </c>
      <c r="OV12" s="236">
        <f t="shared" si="263"/>
        <v>3.0416666666666665</v>
      </c>
      <c r="OW12" s="192">
        <f t="shared" si="264"/>
        <v>67</v>
      </c>
      <c r="OX12" s="193">
        <f t="shared" si="265"/>
        <v>67</v>
      </c>
      <c r="OY12" s="183">
        <f t="shared" si="266"/>
        <v>6.7791044776119405</v>
      </c>
      <c r="OZ12" s="182">
        <f t="shared" si="267"/>
        <v>2.5223880597014925</v>
      </c>
      <c r="PA12" s="183" t="str">
        <f t="shared" si="268"/>
        <v>2.52</v>
      </c>
      <c r="PB12" s="135" t="str">
        <f t="shared" si="269"/>
        <v>Lên lớp</v>
      </c>
      <c r="PC12" s="135" t="s">
        <v>648</v>
      </c>
      <c r="PD12" s="57">
        <v>8.1</v>
      </c>
      <c r="PE12" s="22">
        <v>7</v>
      </c>
      <c r="PF12" s="23"/>
      <c r="PG12" s="25">
        <f t="shared" si="273"/>
        <v>7.4</v>
      </c>
      <c r="PH12" s="26">
        <f t="shared" si="274"/>
        <v>7.4</v>
      </c>
      <c r="PI12" s="26" t="str">
        <f t="shared" si="275"/>
        <v>7.4</v>
      </c>
      <c r="PJ12" s="30" t="str">
        <f t="shared" si="276"/>
        <v>B</v>
      </c>
      <c r="PK12" s="28">
        <f t="shared" si="277"/>
        <v>3</v>
      </c>
      <c r="PL12" s="35" t="str">
        <f t="shared" si="278"/>
        <v>3.0</v>
      </c>
      <c r="PM12" s="53">
        <v>6</v>
      </c>
      <c r="PN12" s="63">
        <v>6</v>
      </c>
      <c r="PO12" s="19">
        <v>7</v>
      </c>
      <c r="PP12" s="22">
        <v>7</v>
      </c>
      <c r="PQ12" s="23"/>
      <c r="PR12" s="25">
        <f t="shared" si="240"/>
        <v>7</v>
      </c>
      <c r="PS12" s="26">
        <f t="shared" si="241"/>
        <v>7</v>
      </c>
      <c r="PT12" s="26" t="str">
        <f t="shared" si="242"/>
        <v>7.0</v>
      </c>
      <c r="PU12" s="30" t="str">
        <f t="shared" si="243"/>
        <v>B</v>
      </c>
      <c r="PV12" s="28">
        <f t="shared" si="244"/>
        <v>3</v>
      </c>
      <c r="PW12" s="35" t="str">
        <f t="shared" si="245"/>
        <v>3.0</v>
      </c>
      <c r="PX12" s="53">
        <v>6</v>
      </c>
      <c r="PY12" s="63">
        <v>6</v>
      </c>
      <c r="PZ12" s="59">
        <v>8</v>
      </c>
      <c r="QA12" s="259">
        <v>7.8</v>
      </c>
      <c r="QB12" s="129">
        <f t="shared" si="270"/>
        <v>7.9</v>
      </c>
      <c r="QC12" s="24" t="str">
        <f t="shared" si="280"/>
        <v>7.9</v>
      </c>
      <c r="QD12" s="30" t="str">
        <f t="shared" si="281"/>
        <v>B</v>
      </c>
      <c r="QE12" s="28">
        <f t="shared" si="282"/>
        <v>3</v>
      </c>
      <c r="QF12" s="35" t="str">
        <f t="shared" si="283"/>
        <v>3.0</v>
      </c>
      <c r="QG12" s="260">
        <v>5</v>
      </c>
      <c r="QH12" s="261">
        <v>5</v>
      </c>
      <c r="QI12" s="262">
        <f t="shared" si="249"/>
        <v>17</v>
      </c>
      <c r="QJ12" s="217">
        <f t="shared" si="250"/>
        <v>7.4058823529411768</v>
      </c>
      <c r="QK12" s="182">
        <f t="shared" si="251"/>
        <v>3</v>
      </c>
      <c r="QL12" s="183" t="str">
        <f t="shared" si="284"/>
        <v>3.00</v>
      </c>
      <c r="QM12" s="135" t="str">
        <f t="shared" si="285"/>
        <v>Lên lớp</v>
      </c>
    </row>
    <row r="13" spans="1:455" ht="18">
      <c r="A13" s="10">
        <v>13</v>
      </c>
      <c r="B13" s="10">
        <v>13</v>
      </c>
      <c r="C13" s="90" t="s">
        <v>96</v>
      </c>
      <c r="D13" s="91" t="s">
        <v>154</v>
      </c>
      <c r="E13" s="93" t="s">
        <v>155</v>
      </c>
      <c r="F13" s="307" t="s">
        <v>156</v>
      </c>
      <c r="G13" s="42"/>
      <c r="H13" s="95" t="s">
        <v>424</v>
      </c>
      <c r="I13" s="42" t="s">
        <v>18</v>
      </c>
      <c r="J13" s="98" t="s">
        <v>436</v>
      </c>
      <c r="K13" s="12">
        <v>5.8</v>
      </c>
      <c r="L13" s="24" t="str">
        <f t="shared" si="0"/>
        <v>5.8</v>
      </c>
      <c r="M13" s="30" t="str">
        <f t="shared" si="1"/>
        <v>C</v>
      </c>
      <c r="N13" s="37">
        <f t="shared" si="2"/>
        <v>2</v>
      </c>
      <c r="O13" s="35" t="str">
        <f t="shared" si="3"/>
        <v>2.0</v>
      </c>
      <c r="P13" s="11">
        <v>2</v>
      </c>
      <c r="Q13" s="14">
        <v>7.4</v>
      </c>
      <c r="R13" s="24" t="str">
        <f t="shared" si="4"/>
        <v>7.4</v>
      </c>
      <c r="S13" s="30" t="str">
        <f t="shared" si="5"/>
        <v>B</v>
      </c>
      <c r="T13" s="37">
        <f t="shared" si="6"/>
        <v>3</v>
      </c>
      <c r="U13" s="35" t="str">
        <f t="shared" si="7"/>
        <v>3.0</v>
      </c>
      <c r="V13" s="11">
        <v>3</v>
      </c>
      <c r="W13" s="19">
        <v>6.8</v>
      </c>
      <c r="X13" s="22">
        <v>6</v>
      </c>
      <c r="Y13" s="23"/>
      <c r="Z13" s="17">
        <f t="shared" si="8"/>
        <v>6.3</v>
      </c>
      <c r="AA13" s="24">
        <f t="shared" si="9"/>
        <v>6.3</v>
      </c>
      <c r="AB13" s="24" t="str">
        <f t="shared" si="10"/>
        <v>6.3</v>
      </c>
      <c r="AC13" s="30" t="str">
        <f t="shared" si="11"/>
        <v>C</v>
      </c>
      <c r="AD13" s="28">
        <f t="shared" si="12"/>
        <v>2</v>
      </c>
      <c r="AE13" s="35" t="str">
        <f t="shared" si="13"/>
        <v>2.0</v>
      </c>
      <c r="AF13" s="53">
        <v>4</v>
      </c>
      <c r="AG13" s="63">
        <v>4</v>
      </c>
      <c r="AH13" s="19">
        <v>6.3</v>
      </c>
      <c r="AI13" s="22">
        <v>8</v>
      </c>
      <c r="AJ13" s="23"/>
      <c r="AK13" s="25">
        <f t="shared" si="14"/>
        <v>7.3</v>
      </c>
      <c r="AL13" s="26">
        <f t="shared" si="15"/>
        <v>7.3</v>
      </c>
      <c r="AM13" s="24" t="str">
        <f t="shared" si="16"/>
        <v>7.3</v>
      </c>
      <c r="AN13" s="30" t="str">
        <f t="shared" si="17"/>
        <v>B</v>
      </c>
      <c r="AO13" s="28">
        <f t="shared" si="18"/>
        <v>3</v>
      </c>
      <c r="AP13" s="35" t="str">
        <f t="shared" si="19"/>
        <v>3.0</v>
      </c>
      <c r="AQ13" s="66">
        <v>2</v>
      </c>
      <c r="AR13" s="68">
        <v>2</v>
      </c>
      <c r="AS13" s="19">
        <v>5</v>
      </c>
      <c r="AT13" s="22">
        <v>5</v>
      </c>
      <c r="AU13" s="23"/>
      <c r="AV13" s="25">
        <f t="shared" si="20"/>
        <v>5</v>
      </c>
      <c r="AW13" s="26">
        <f t="shared" si="21"/>
        <v>5</v>
      </c>
      <c r="AX13" s="24" t="str">
        <f t="shared" si="22"/>
        <v>5.0</v>
      </c>
      <c r="AY13" s="30" t="str">
        <f t="shared" si="23"/>
        <v>D+</v>
      </c>
      <c r="AZ13" s="28">
        <f t="shared" si="24"/>
        <v>1.5</v>
      </c>
      <c r="BA13" s="35" t="str">
        <f t="shared" si="25"/>
        <v>1.5</v>
      </c>
      <c r="BB13" s="53">
        <v>3</v>
      </c>
      <c r="BC13" s="63">
        <v>3</v>
      </c>
      <c r="BD13" s="19">
        <v>6.2</v>
      </c>
      <c r="BE13" s="22">
        <v>5</v>
      </c>
      <c r="BF13" s="23"/>
      <c r="BG13" s="17">
        <f t="shared" si="26"/>
        <v>5.5</v>
      </c>
      <c r="BH13" s="24">
        <f t="shared" si="27"/>
        <v>5.5</v>
      </c>
      <c r="BI13" s="24" t="str">
        <f t="shared" si="28"/>
        <v>5.5</v>
      </c>
      <c r="BJ13" s="30" t="str">
        <f t="shared" si="29"/>
        <v>C</v>
      </c>
      <c r="BK13" s="28">
        <f t="shared" si="30"/>
        <v>2</v>
      </c>
      <c r="BL13" s="35" t="str">
        <f t="shared" si="31"/>
        <v>2.0</v>
      </c>
      <c r="BM13" s="53">
        <v>3</v>
      </c>
      <c r="BN13" s="63">
        <v>3</v>
      </c>
      <c r="BO13" s="19">
        <v>5.3</v>
      </c>
      <c r="BP13" s="22">
        <v>5</v>
      </c>
      <c r="BQ13" s="23"/>
      <c r="BR13" s="17">
        <f t="shared" si="32"/>
        <v>5.0999999999999996</v>
      </c>
      <c r="BS13" s="24">
        <f t="shared" si="33"/>
        <v>5.0999999999999996</v>
      </c>
      <c r="BT13" s="24" t="str">
        <f t="shared" si="34"/>
        <v>5.1</v>
      </c>
      <c r="BU13" s="30" t="str">
        <f t="shared" si="35"/>
        <v>D+</v>
      </c>
      <c r="BV13" s="56">
        <f t="shared" si="36"/>
        <v>1.5</v>
      </c>
      <c r="BW13" s="35" t="str">
        <f t="shared" si="37"/>
        <v>1.5</v>
      </c>
      <c r="BX13" s="53">
        <v>2</v>
      </c>
      <c r="BY13" s="70">
        <v>2</v>
      </c>
      <c r="BZ13" s="19">
        <v>8.1999999999999993</v>
      </c>
      <c r="CA13" s="22">
        <v>6</v>
      </c>
      <c r="CB13" s="23"/>
      <c r="CC13" s="25">
        <f t="shared" si="38"/>
        <v>6.9</v>
      </c>
      <c r="CD13" s="26">
        <f t="shared" si="39"/>
        <v>6.9</v>
      </c>
      <c r="CE13" s="24" t="str">
        <f t="shared" si="40"/>
        <v>6.9</v>
      </c>
      <c r="CF13" s="30" t="str">
        <f t="shared" si="41"/>
        <v>C+</v>
      </c>
      <c r="CG13" s="28">
        <f t="shared" si="42"/>
        <v>2.5</v>
      </c>
      <c r="CH13" s="35" t="str">
        <f t="shared" si="43"/>
        <v>2.5</v>
      </c>
      <c r="CI13" s="53">
        <v>3</v>
      </c>
      <c r="CJ13" s="63">
        <v>3</v>
      </c>
      <c r="CK13" s="115">
        <f t="shared" si="44"/>
        <v>17</v>
      </c>
      <c r="CL13" s="238">
        <f t="shared" si="45"/>
        <v>6.0117647058823529</v>
      </c>
      <c r="CM13" s="116">
        <f t="shared" si="46"/>
        <v>2.0588235294117645</v>
      </c>
      <c r="CN13" s="117" t="str">
        <f t="shared" si="47"/>
        <v>2.06</v>
      </c>
      <c r="CO13" s="135" t="str">
        <f t="shared" si="48"/>
        <v>Lên lớp</v>
      </c>
      <c r="CP13" s="240">
        <f t="shared" si="49"/>
        <v>17</v>
      </c>
      <c r="CQ13" s="241">
        <f t="shared" si="279"/>
        <v>6.0117647058823529</v>
      </c>
      <c r="CR13" s="242">
        <f t="shared" si="51"/>
        <v>2.0588235294117645</v>
      </c>
      <c r="CS13" s="140" t="str">
        <f t="shared" si="52"/>
        <v>2.06</v>
      </c>
      <c r="CT13" s="135" t="str">
        <f t="shared" si="53"/>
        <v>Lên lớp</v>
      </c>
      <c r="CU13" s="205" t="s">
        <v>648</v>
      </c>
      <c r="CV13" s="19">
        <v>6.3</v>
      </c>
      <c r="CW13" s="22">
        <v>5</v>
      </c>
      <c r="CX13" s="23"/>
      <c r="CY13" s="25">
        <f t="shared" si="54"/>
        <v>5.5</v>
      </c>
      <c r="CZ13" s="26">
        <f t="shared" si="55"/>
        <v>5.5</v>
      </c>
      <c r="DA13" s="26" t="str">
        <f t="shared" si="56"/>
        <v>5.5</v>
      </c>
      <c r="DB13" s="30" t="str">
        <f t="shared" si="57"/>
        <v>C</v>
      </c>
      <c r="DC13" s="56">
        <f t="shared" si="58"/>
        <v>2</v>
      </c>
      <c r="DD13" s="35" t="str">
        <f t="shared" si="59"/>
        <v>2.0</v>
      </c>
      <c r="DE13" s="53">
        <v>3</v>
      </c>
      <c r="DF13" s="63">
        <v>3</v>
      </c>
      <c r="DG13" s="185">
        <v>5</v>
      </c>
      <c r="DH13" s="121">
        <v>5</v>
      </c>
      <c r="DI13" s="122"/>
      <c r="DJ13" s="129">
        <f t="shared" si="60"/>
        <v>5</v>
      </c>
      <c r="DK13" s="130">
        <f t="shared" si="61"/>
        <v>5</v>
      </c>
      <c r="DL13" s="124" t="str">
        <f t="shared" si="62"/>
        <v>5.0</v>
      </c>
      <c r="DM13" s="125" t="str">
        <f t="shared" si="63"/>
        <v>D+</v>
      </c>
      <c r="DN13" s="126">
        <f t="shared" si="64"/>
        <v>1.5</v>
      </c>
      <c r="DO13" s="127" t="str">
        <f t="shared" si="65"/>
        <v>1.5</v>
      </c>
      <c r="DP13" s="144">
        <v>3</v>
      </c>
      <c r="DQ13" s="145">
        <v>3</v>
      </c>
      <c r="DR13" s="19">
        <v>5.9</v>
      </c>
      <c r="DS13" s="22">
        <v>1</v>
      </c>
      <c r="DT13" s="23">
        <v>6</v>
      </c>
      <c r="DU13" s="17">
        <f t="shared" si="66"/>
        <v>3</v>
      </c>
      <c r="DV13" s="24">
        <f t="shared" si="67"/>
        <v>6</v>
      </c>
      <c r="DW13" s="24" t="str">
        <f t="shared" si="68"/>
        <v>6.0</v>
      </c>
      <c r="DX13" s="30" t="str">
        <f t="shared" si="69"/>
        <v>C</v>
      </c>
      <c r="DY13" s="28">
        <f t="shared" si="70"/>
        <v>2</v>
      </c>
      <c r="DZ13" s="35" t="str">
        <f t="shared" si="71"/>
        <v>2.0</v>
      </c>
      <c r="EA13" s="53">
        <v>3</v>
      </c>
      <c r="EB13" s="63">
        <v>3</v>
      </c>
      <c r="EC13" s="19">
        <v>5</v>
      </c>
      <c r="ED13" s="22">
        <v>5</v>
      </c>
      <c r="EE13" s="23"/>
      <c r="EF13" s="17">
        <f t="shared" si="72"/>
        <v>5</v>
      </c>
      <c r="EG13" s="24">
        <f t="shared" si="73"/>
        <v>5</v>
      </c>
      <c r="EH13" s="24" t="str">
        <f t="shared" si="272"/>
        <v>5.0</v>
      </c>
      <c r="EI13" s="30" t="str">
        <f t="shared" si="75"/>
        <v>D+</v>
      </c>
      <c r="EJ13" s="28">
        <f t="shared" si="76"/>
        <v>1.5</v>
      </c>
      <c r="EK13" s="35" t="str">
        <f t="shared" si="77"/>
        <v>1.5</v>
      </c>
      <c r="EL13" s="53">
        <v>2</v>
      </c>
      <c r="EM13" s="63">
        <v>2</v>
      </c>
      <c r="EN13" s="19"/>
      <c r="EO13" s="22"/>
      <c r="EP13" s="23"/>
      <c r="EQ13" s="17">
        <f t="shared" si="78"/>
        <v>0</v>
      </c>
      <c r="ER13" s="24">
        <f t="shared" si="79"/>
        <v>0</v>
      </c>
      <c r="ES13" s="24" t="str">
        <f t="shared" si="80"/>
        <v>0.0</v>
      </c>
      <c r="ET13" s="30" t="str">
        <f t="shared" si="81"/>
        <v>F</v>
      </c>
      <c r="EU13" s="28">
        <f t="shared" si="82"/>
        <v>0</v>
      </c>
      <c r="EV13" s="35" t="str">
        <f t="shared" si="83"/>
        <v>0.0</v>
      </c>
      <c r="EW13" s="53">
        <v>2</v>
      </c>
      <c r="EX13" s="63"/>
      <c r="EY13" s="19">
        <v>6.1</v>
      </c>
      <c r="EZ13" s="22">
        <v>7</v>
      </c>
      <c r="FA13" s="23"/>
      <c r="FB13" s="25">
        <f t="shared" si="84"/>
        <v>6.6</v>
      </c>
      <c r="FC13" s="26">
        <f t="shared" si="85"/>
        <v>6.6</v>
      </c>
      <c r="FD13" s="24" t="str">
        <f t="shared" si="86"/>
        <v>6.6</v>
      </c>
      <c r="FE13" s="30" t="str">
        <f t="shared" si="87"/>
        <v>C+</v>
      </c>
      <c r="FF13" s="28">
        <f t="shared" si="88"/>
        <v>2.5</v>
      </c>
      <c r="FG13" s="35" t="str">
        <f t="shared" si="89"/>
        <v>2.5</v>
      </c>
      <c r="FH13" s="53">
        <v>3</v>
      </c>
      <c r="FI13" s="63">
        <v>3</v>
      </c>
      <c r="FJ13" s="19">
        <v>5</v>
      </c>
      <c r="FK13" s="22">
        <v>6</v>
      </c>
      <c r="FL13" s="23"/>
      <c r="FM13" s="25">
        <f t="shared" si="90"/>
        <v>5.6</v>
      </c>
      <c r="FN13" s="26">
        <f t="shared" si="91"/>
        <v>5.6</v>
      </c>
      <c r="FO13" s="26" t="str">
        <f t="shared" si="92"/>
        <v>5.6</v>
      </c>
      <c r="FP13" s="30" t="str">
        <f t="shared" si="93"/>
        <v>C</v>
      </c>
      <c r="FQ13" s="28">
        <f t="shared" si="94"/>
        <v>2</v>
      </c>
      <c r="FR13" s="35" t="str">
        <f t="shared" si="95"/>
        <v>2.0</v>
      </c>
      <c r="FS13" s="53">
        <v>2</v>
      </c>
      <c r="FT13" s="63">
        <v>2</v>
      </c>
      <c r="FU13" s="19">
        <v>6.7</v>
      </c>
      <c r="FV13" s="22">
        <v>2</v>
      </c>
      <c r="FW13" s="23">
        <v>4</v>
      </c>
      <c r="FX13" s="25">
        <f t="shared" si="96"/>
        <v>3.9</v>
      </c>
      <c r="FY13" s="26">
        <f t="shared" si="97"/>
        <v>5.0999999999999996</v>
      </c>
      <c r="FZ13" s="24" t="str">
        <f t="shared" si="98"/>
        <v>5.1</v>
      </c>
      <c r="GA13" s="30" t="str">
        <f t="shared" si="99"/>
        <v>D+</v>
      </c>
      <c r="GB13" s="28">
        <f t="shared" si="100"/>
        <v>1.5</v>
      </c>
      <c r="GC13" s="35" t="str">
        <f t="shared" si="101"/>
        <v>1.5</v>
      </c>
      <c r="GD13" s="53">
        <v>2</v>
      </c>
      <c r="GE13" s="63">
        <v>2</v>
      </c>
      <c r="GF13" s="181">
        <f t="shared" si="102"/>
        <v>20</v>
      </c>
      <c r="GG13" s="217">
        <f t="shared" si="103"/>
        <v>5.0350000000000001</v>
      </c>
      <c r="GH13" s="182">
        <f t="shared" si="104"/>
        <v>1.7</v>
      </c>
      <c r="GI13" s="183" t="str">
        <f t="shared" si="105"/>
        <v>1.70</v>
      </c>
      <c r="GJ13" s="135" t="str">
        <f t="shared" si="106"/>
        <v>Lên lớp</v>
      </c>
      <c r="GK13" s="136">
        <f t="shared" si="107"/>
        <v>18</v>
      </c>
      <c r="GL13" s="239">
        <f t="shared" si="108"/>
        <v>5.594444444444445</v>
      </c>
      <c r="GM13" s="137">
        <f t="shared" si="109"/>
        <v>1.8888888888888888</v>
      </c>
      <c r="GN13" s="192">
        <f t="shared" si="110"/>
        <v>37</v>
      </c>
      <c r="GO13" s="193">
        <f t="shared" si="111"/>
        <v>35</v>
      </c>
      <c r="GP13" s="183">
        <f t="shared" si="112"/>
        <v>5.797142857142858</v>
      </c>
      <c r="GQ13" s="182">
        <f t="shared" si="113"/>
        <v>1.9714285714285715</v>
      </c>
      <c r="GR13" s="183" t="str">
        <f t="shared" si="114"/>
        <v>1.97</v>
      </c>
      <c r="GS13" s="135" t="str">
        <f t="shared" si="115"/>
        <v>Lên lớp</v>
      </c>
      <c r="GT13" s="135" t="s">
        <v>648</v>
      </c>
      <c r="GU13" s="19">
        <v>7.6</v>
      </c>
      <c r="GV13" s="22">
        <v>7</v>
      </c>
      <c r="GW13" s="23"/>
      <c r="GX13" s="17">
        <f t="shared" si="116"/>
        <v>7.2</v>
      </c>
      <c r="GY13" s="24">
        <f t="shared" si="117"/>
        <v>7.2</v>
      </c>
      <c r="GZ13" s="24" t="str">
        <f t="shared" si="118"/>
        <v>7.2</v>
      </c>
      <c r="HA13" s="30" t="str">
        <f t="shared" si="119"/>
        <v>B</v>
      </c>
      <c r="HB13" s="28">
        <f t="shared" si="120"/>
        <v>3</v>
      </c>
      <c r="HC13" s="35" t="str">
        <f t="shared" si="121"/>
        <v>3.0</v>
      </c>
      <c r="HD13" s="53">
        <v>3</v>
      </c>
      <c r="HE13" s="63">
        <v>3</v>
      </c>
      <c r="HF13" s="19">
        <v>7</v>
      </c>
      <c r="HG13" s="22">
        <v>8</v>
      </c>
      <c r="HH13" s="23"/>
      <c r="HI13" s="25">
        <f t="shared" si="122"/>
        <v>7.6</v>
      </c>
      <c r="HJ13" s="26">
        <f t="shared" si="123"/>
        <v>7.6</v>
      </c>
      <c r="HK13" s="24" t="str">
        <f t="shared" si="124"/>
        <v>7.6</v>
      </c>
      <c r="HL13" s="30" t="str">
        <f t="shared" si="125"/>
        <v>B</v>
      </c>
      <c r="HM13" s="28">
        <f t="shared" si="126"/>
        <v>3</v>
      </c>
      <c r="HN13" s="35" t="str">
        <f t="shared" si="127"/>
        <v>3.0</v>
      </c>
      <c r="HO13" s="53">
        <v>2</v>
      </c>
      <c r="HP13" s="63">
        <v>2</v>
      </c>
      <c r="HQ13" s="19">
        <v>5.6</v>
      </c>
      <c r="HR13" s="22">
        <v>6</v>
      </c>
      <c r="HS13" s="23"/>
      <c r="HT13" s="25">
        <f t="shared" si="128"/>
        <v>5.8</v>
      </c>
      <c r="HU13" s="147">
        <f t="shared" si="129"/>
        <v>5.8</v>
      </c>
      <c r="HV13" s="24" t="str">
        <f t="shared" si="254"/>
        <v>5.8</v>
      </c>
      <c r="HW13" s="218" t="str">
        <f t="shared" si="130"/>
        <v>C</v>
      </c>
      <c r="HX13" s="149">
        <f t="shared" si="131"/>
        <v>2</v>
      </c>
      <c r="HY13" s="40" t="str">
        <f t="shared" si="132"/>
        <v>2.0</v>
      </c>
      <c r="HZ13" s="53">
        <v>3</v>
      </c>
      <c r="IA13" s="63">
        <v>3</v>
      </c>
      <c r="IB13" s="19">
        <v>7</v>
      </c>
      <c r="IC13" s="22">
        <v>4</v>
      </c>
      <c r="ID13" s="23"/>
      <c r="IE13" s="25">
        <f t="shared" si="133"/>
        <v>5.2</v>
      </c>
      <c r="IF13" s="147">
        <f t="shared" si="134"/>
        <v>5.2</v>
      </c>
      <c r="IG13" s="24" t="str">
        <f t="shared" si="255"/>
        <v>5.2</v>
      </c>
      <c r="IH13" s="218" t="str">
        <f t="shared" si="135"/>
        <v>D+</v>
      </c>
      <c r="II13" s="149">
        <f t="shared" si="136"/>
        <v>1.5</v>
      </c>
      <c r="IJ13" s="40" t="str">
        <f t="shared" si="137"/>
        <v>1.5</v>
      </c>
      <c r="IK13" s="53">
        <v>1</v>
      </c>
      <c r="IL13" s="63">
        <v>1</v>
      </c>
      <c r="IM13" s="19">
        <v>5.6</v>
      </c>
      <c r="IN13" s="22">
        <v>9</v>
      </c>
      <c r="IO13" s="23"/>
      <c r="IP13" s="17">
        <f t="shared" si="138"/>
        <v>7.6</v>
      </c>
      <c r="IQ13" s="24">
        <f t="shared" si="139"/>
        <v>7.6</v>
      </c>
      <c r="IR13" s="24" t="str">
        <f t="shared" si="140"/>
        <v>7.6</v>
      </c>
      <c r="IS13" s="30" t="str">
        <f t="shared" si="141"/>
        <v>B</v>
      </c>
      <c r="IT13" s="28">
        <f t="shared" si="142"/>
        <v>3</v>
      </c>
      <c r="IU13" s="35" t="str">
        <f t="shared" si="143"/>
        <v>3.0</v>
      </c>
      <c r="IV13" s="53">
        <v>2</v>
      </c>
      <c r="IW13" s="63">
        <v>2</v>
      </c>
      <c r="IX13" s="19">
        <v>5</v>
      </c>
      <c r="IY13" s="22">
        <v>7</v>
      </c>
      <c r="IZ13" s="23"/>
      <c r="JA13" s="25">
        <f t="shared" si="144"/>
        <v>6.2</v>
      </c>
      <c r="JB13" s="26">
        <f t="shared" si="145"/>
        <v>6.2</v>
      </c>
      <c r="JC13" s="24" t="str">
        <f t="shared" si="146"/>
        <v>6.2</v>
      </c>
      <c r="JD13" s="30" t="str">
        <f t="shared" si="147"/>
        <v>C</v>
      </c>
      <c r="JE13" s="28">
        <f t="shared" si="148"/>
        <v>2</v>
      </c>
      <c r="JF13" s="35" t="str">
        <f t="shared" si="149"/>
        <v>2.0</v>
      </c>
      <c r="JG13" s="53">
        <v>2</v>
      </c>
      <c r="JH13" s="63">
        <v>2</v>
      </c>
      <c r="JI13" s="19">
        <v>5.6</v>
      </c>
      <c r="JJ13" s="22">
        <v>5</v>
      </c>
      <c r="JK13" s="23"/>
      <c r="JL13" s="25">
        <f t="shared" si="150"/>
        <v>5.2</v>
      </c>
      <c r="JM13" s="26">
        <f t="shared" si="151"/>
        <v>5.2</v>
      </c>
      <c r="JN13" s="26" t="str">
        <f t="shared" si="152"/>
        <v>5.2</v>
      </c>
      <c r="JO13" s="30" t="str">
        <f t="shared" si="153"/>
        <v>D+</v>
      </c>
      <c r="JP13" s="28">
        <f t="shared" si="154"/>
        <v>1.5</v>
      </c>
      <c r="JQ13" s="35" t="str">
        <f t="shared" si="155"/>
        <v>1.5</v>
      </c>
      <c r="JR13" s="53">
        <v>2</v>
      </c>
      <c r="JS13" s="63">
        <v>2</v>
      </c>
      <c r="JT13" s="19">
        <v>7.2</v>
      </c>
      <c r="JU13" s="22">
        <v>5</v>
      </c>
      <c r="JV13" s="23"/>
      <c r="JW13" s="17">
        <f t="shared" si="156"/>
        <v>5.9</v>
      </c>
      <c r="JX13" s="24">
        <f t="shared" si="157"/>
        <v>5.9</v>
      </c>
      <c r="JY13" s="24" t="str">
        <f t="shared" si="158"/>
        <v>5.9</v>
      </c>
      <c r="JZ13" s="30" t="str">
        <f t="shared" si="159"/>
        <v>C</v>
      </c>
      <c r="KA13" s="28">
        <f t="shared" si="160"/>
        <v>2</v>
      </c>
      <c r="KB13" s="35" t="str">
        <f t="shared" si="161"/>
        <v>2.0</v>
      </c>
      <c r="KC13" s="53">
        <v>1</v>
      </c>
      <c r="KD13" s="63">
        <v>1</v>
      </c>
      <c r="KE13" s="19">
        <v>7.7</v>
      </c>
      <c r="KF13" s="22">
        <v>6</v>
      </c>
      <c r="KG13" s="23"/>
      <c r="KH13" s="17">
        <f t="shared" si="162"/>
        <v>6.7</v>
      </c>
      <c r="KI13" s="24">
        <f t="shared" si="163"/>
        <v>6.7</v>
      </c>
      <c r="KJ13" s="24" t="str">
        <f t="shared" si="164"/>
        <v>6.7</v>
      </c>
      <c r="KK13" s="30" t="str">
        <f t="shared" si="165"/>
        <v>C+</v>
      </c>
      <c r="KL13" s="28">
        <f t="shared" si="166"/>
        <v>2.5</v>
      </c>
      <c r="KM13" s="35" t="str">
        <f t="shared" si="167"/>
        <v>2.5</v>
      </c>
      <c r="KN13" s="53">
        <v>2</v>
      </c>
      <c r="KO13" s="63">
        <v>2</v>
      </c>
      <c r="KP13" s="181">
        <f t="shared" si="168"/>
        <v>18</v>
      </c>
      <c r="KQ13" s="217">
        <f t="shared" si="169"/>
        <v>6.4833333333333343</v>
      </c>
      <c r="KR13" s="182">
        <f t="shared" si="170"/>
        <v>2.3611111111111112</v>
      </c>
      <c r="KS13" s="183" t="str">
        <f t="shared" si="171"/>
        <v>2.36</v>
      </c>
      <c r="KT13" s="135" t="str">
        <f t="shared" si="172"/>
        <v>Lên lớp</v>
      </c>
      <c r="KU13" s="136">
        <f t="shared" si="173"/>
        <v>18</v>
      </c>
      <c r="KV13" s="217">
        <f t="shared" si="174"/>
        <v>6.4833333333333343</v>
      </c>
      <c r="KW13" s="236">
        <f t="shared" si="175"/>
        <v>2.3611111111111112</v>
      </c>
      <c r="KX13" s="192">
        <f t="shared" si="176"/>
        <v>55</v>
      </c>
      <c r="KY13" s="193">
        <f t="shared" si="177"/>
        <v>53</v>
      </c>
      <c r="KZ13" s="183">
        <f t="shared" si="178"/>
        <v>6.030188679245283</v>
      </c>
      <c r="LA13" s="182">
        <f t="shared" si="179"/>
        <v>2.1037735849056602</v>
      </c>
      <c r="LB13" s="183" t="str">
        <f t="shared" si="180"/>
        <v>2.10</v>
      </c>
      <c r="LC13" s="135" t="str">
        <f t="shared" si="181"/>
        <v>Lên lớp</v>
      </c>
      <c r="LD13" s="135" t="s">
        <v>648</v>
      </c>
      <c r="LE13" s="43">
        <v>1.1000000000000001</v>
      </c>
      <c r="LF13" s="22"/>
      <c r="LG13" s="23"/>
      <c r="LH13" s="25">
        <f t="shared" si="182"/>
        <v>0.4</v>
      </c>
      <c r="LI13" s="147">
        <f t="shared" si="183"/>
        <v>0.4</v>
      </c>
      <c r="LJ13" s="26" t="str">
        <f t="shared" si="184"/>
        <v>0.4</v>
      </c>
      <c r="LK13" s="148" t="str">
        <f t="shared" si="185"/>
        <v>F</v>
      </c>
      <c r="LL13" s="149">
        <f t="shared" si="186"/>
        <v>0</v>
      </c>
      <c r="LM13" s="40" t="str">
        <f t="shared" si="187"/>
        <v>0.0</v>
      </c>
      <c r="LN13" s="53">
        <v>1</v>
      </c>
      <c r="LO13" s="63"/>
      <c r="LP13" s="43">
        <v>1</v>
      </c>
      <c r="LQ13" s="22"/>
      <c r="LR13" s="23"/>
      <c r="LS13" s="25">
        <f t="shared" si="188"/>
        <v>0.4</v>
      </c>
      <c r="LT13" s="147">
        <f t="shared" si="189"/>
        <v>0.4</v>
      </c>
      <c r="LU13" s="26" t="str">
        <f t="shared" si="190"/>
        <v>0.4</v>
      </c>
      <c r="LV13" s="148" t="str">
        <f t="shared" si="191"/>
        <v>F</v>
      </c>
      <c r="LW13" s="149">
        <f t="shared" si="192"/>
        <v>0</v>
      </c>
      <c r="LX13" s="40" t="str">
        <f t="shared" si="193"/>
        <v>0.0</v>
      </c>
      <c r="LY13" s="53">
        <v>1</v>
      </c>
      <c r="LZ13" s="63"/>
      <c r="MA13" s="43">
        <v>0.2</v>
      </c>
      <c r="MB13" s="22"/>
      <c r="MC13" s="23"/>
      <c r="MD13" s="25">
        <f t="shared" si="194"/>
        <v>0.1</v>
      </c>
      <c r="ME13" s="26">
        <f t="shared" si="195"/>
        <v>0.1</v>
      </c>
      <c r="MF13" s="26" t="str">
        <f t="shared" si="196"/>
        <v>0.1</v>
      </c>
      <c r="MG13" s="30" t="str">
        <f t="shared" si="197"/>
        <v>F</v>
      </c>
      <c r="MH13" s="28">
        <f t="shared" si="198"/>
        <v>0</v>
      </c>
      <c r="MI13" s="35" t="str">
        <f t="shared" si="199"/>
        <v>0.0</v>
      </c>
      <c r="MJ13" s="53">
        <v>1</v>
      </c>
      <c r="MK13" s="63"/>
      <c r="ML13" s="19"/>
      <c r="MM13" s="51"/>
      <c r="MN13" s="23"/>
      <c r="MO13" s="25">
        <f t="shared" si="200"/>
        <v>0</v>
      </c>
      <c r="MP13" s="26">
        <f t="shared" si="201"/>
        <v>0</v>
      </c>
      <c r="MQ13" s="26" t="str">
        <f t="shared" si="202"/>
        <v>0.0</v>
      </c>
      <c r="MR13" s="30" t="str">
        <f t="shared" si="203"/>
        <v>F</v>
      </c>
      <c r="MS13" s="28">
        <f t="shared" si="204"/>
        <v>0</v>
      </c>
      <c r="MT13" s="35" t="str">
        <f t="shared" si="205"/>
        <v>0.0</v>
      </c>
      <c r="MU13" s="53">
        <v>1</v>
      </c>
      <c r="MV13" s="63"/>
      <c r="MW13" s="19"/>
      <c r="MX13" s="51"/>
      <c r="MY13" s="23"/>
      <c r="MZ13" s="25">
        <f t="shared" si="206"/>
        <v>0</v>
      </c>
      <c r="NA13" s="26">
        <f t="shared" si="207"/>
        <v>0</v>
      </c>
      <c r="NB13" s="26" t="str">
        <f t="shared" si="208"/>
        <v>0.0</v>
      </c>
      <c r="NC13" s="30" t="str">
        <f t="shared" si="209"/>
        <v>F</v>
      </c>
      <c r="ND13" s="28">
        <f t="shared" si="210"/>
        <v>0</v>
      </c>
      <c r="NE13" s="35" t="str">
        <f t="shared" si="211"/>
        <v>0.0</v>
      </c>
      <c r="NF13" s="53">
        <v>1</v>
      </c>
      <c r="NG13" s="63"/>
      <c r="NH13" s="19"/>
      <c r="NI13" s="51"/>
      <c r="NJ13" s="23"/>
      <c r="NK13" s="25">
        <f t="shared" si="212"/>
        <v>0</v>
      </c>
      <c r="NL13" s="26">
        <f t="shared" si="213"/>
        <v>0</v>
      </c>
      <c r="NM13" s="26" t="str">
        <f t="shared" si="214"/>
        <v>0.0</v>
      </c>
      <c r="NN13" s="30" t="str">
        <f t="shared" si="215"/>
        <v>F</v>
      </c>
      <c r="NO13" s="28">
        <f t="shared" si="216"/>
        <v>0</v>
      </c>
      <c r="NP13" s="35" t="str">
        <f t="shared" si="217"/>
        <v>0.0</v>
      </c>
      <c r="NQ13" s="53">
        <v>2</v>
      </c>
      <c r="NR13" s="63"/>
      <c r="NS13" s="19"/>
      <c r="NT13" s="51"/>
      <c r="NU13" s="23"/>
      <c r="NV13" s="25">
        <f t="shared" si="218"/>
        <v>0</v>
      </c>
      <c r="NW13" s="26">
        <f t="shared" si="219"/>
        <v>0</v>
      </c>
      <c r="NX13" s="26" t="str">
        <f t="shared" si="220"/>
        <v>0.0</v>
      </c>
      <c r="NY13" s="30" t="str">
        <f t="shared" si="221"/>
        <v>F</v>
      </c>
      <c r="NZ13" s="28">
        <f t="shared" si="222"/>
        <v>0</v>
      </c>
      <c r="OA13" s="35" t="str">
        <f t="shared" si="223"/>
        <v>0.0</v>
      </c>
      <c r="OB13" s="53">
        <v>1</v>
      </c>
      <c r="OC13" s="63"/>
      <c r="OD13" s="57"/>
      <c r="OE13" s="51"/>
      <c r="OF13" s="23"/>
      <c r="OG13" s="25">
        <f t="shared" si="224"/>
        <v>0</v>
      </c>
      <c r="OH13" s="26">
        <f t="shared" si="225"/>
        <v>0</v>
      </c>
      <c r="OI13" s="26" t="str">
        <f t="shared" si="226"/>
        <v>0.0</v>
      </c>
      <c r="OJ13" s="30" t="str">
        <f t="shared" si="227"/>
        <v>F</v>
      </c>
      <c r="OK13" s="28">
        <f t="shared" si="228"/>
        <v>0</v>
      </c>
      <c r="OL13" s="35" t="str">
        <f t="shared" si="229"/>
        <v>0.0</v>
      </c>
      <c r="OM13" s="53"/>
      <c r="ON13" s="70"/>
      <c r="OO13" s="264">
        <f t="shared" si="256"/>
        <v>8</v>
      </c>
      <c r="OP13" s="217">
        <f t="shared" si="257"/>
        <v>0.1125</v>
      </c>
      <c r="OQ13" s="182">
        <f t="shared" si="258"/>
        <v>0</v>
      </c>
      <c r="OR13" s="183" t="str">
        <f t="shared" si="259"/>
        <v>0.00</v>
      </c>
      <c r="OS13" s="135" t="str">
        <f t="shared" si="260"/>
        <v>Cảnh báo KQHT</v>
      </c>
      <c r="OT13" s="136">
        <f t="shared" si="261"/>
        <v>0</v>
      </c>
      <c r="OU13" s="217" t="e">
        <f t="shared" si="262"/>
        <v>#DIV/0!</v>
      </c>
      <c r="OV13" s="236" t="e">
        <f t="shared" si="263"/>
        <v>#DIV/0!</v>
      </c>
      <c r="OW13" s="192">
        <f t="shared" si="264"/>
        <v>63</v>
      </c>
      <c r="OX13" s="193">
        <f t="shared" si="265"/>
        <v>53</v>
      </c>
      <c r="OY13" s="183" t="e">
        <f t="shared" si="266"/>
        <v>#DIV/0!</v>
      </c>
      <c r="OZ13" s="182" t="e">
        <f t="shared" si="267"/>
        <v>#DIV/0!</v>
      </c>
      <c r="PA13" s="183" t="e">
        <f t="shared" si="268"/>
        <v>#DIV/0!</v>
      </c>
      <c r="PB13" s="135" t="e">
        <f t="shared" si="269"/>
        <v>#DIV/0!</v>
      </c>
      <c r="PC13" s="215" t="s">
        <v>644</v>
      </c>
      <c r="PD13" s="304">
        <v>0</v>
      </c>
      <c r="PE13" s="22"/>
      <c r="PF13" s="23"/>
      <c r="PG13" s="25">
        <f t="shared" si="273"/>
        <v>0</v>
      </c>
      <c r="PH13" s="26">
        <f t="shared" si="274"/>
        <v>0</v>
      </c>
      <c r="PI13" s="26" t="str">
        <f t="shared" si="275"/>
        <v>0.0</v>
      </c>
      <c r="PJ13" s="30" t="str">
        <f t="shared" si="276"/>
        <v>F</v>
      </c>
      <c r="PK13" s="28">
        <f t="shared" si="277"/>
        <v>0</v>
      </c>
      <c r="PL13" s="35" t="str">
        <f t="shared" si="278"/>
        <v>0.0</v>
      </c>
      <c r="PM13" s="53">
        <v>6</v>
      </c>
      <c r="PN13" s="63">
        <v>6</v>
      </c>
      <c r="PO13" s="19"/>
      <c r="PP13" s="22"/>
      <c r="PQ13" s="23"/>
      <c r="PR13" s="25">
        <f t="shared" si="240"/>
        <v>0</v>
      </c>
      <c r="PS13" s="26">
        <f t="shared" si="241"/>
        <v>0</v>
      </c>
      <c r="PT13" s="26" t="str">
        <f t="shared" si="242"/>
        <v>0.0</v>
      </c>
      <c r="PU13" s="30" t="str">
        <f t="shared" si="243"/>
        <v>F</v>
      </c>
      <c r="PV13" s="28">
        <f t="shared" si="244"/>
        <v>0</v>
      </c>
      <c r="PW13" s="35" t="str">
        <f t="shared" si="245"/>
        <v>0.0</v>
      </c>
      <c r="PX13" s="53"/>
      <c r="PY13" s="63"/>
      <c r="PZ13" s="59"/>
      <c r="QA13" s="259"/>
      <c r="QB13" s="129">
        <f t="shared" si="270"/>
        <v>0</v>
      </c>
      <c r="QC13" s="24" t="str">
        <f t="shared" si="280"/>
        <v>0.0</v>
      </c>
      <c r="QD13" s="30" t="str">
        <f t="shared" si="281"/>
        <v>F</v>
      </c>
      <c r="QE13" s="28">
        <f t="shared" si="282"/>
        <v>0</v>
      </c>
      <c r="QF13" s="35" t="str">
        <f t="shared" si="283"/>
        <v>0.0</v>
      </c>
      <c r="QG13" s="260"/>
      <c r="QH13" s="261"/>
      <c r="QI13" s="262">
        <f t="shared" si="249"/>
        <v>6</v>
      </c>
      <c r="QJ13" s="217">
        <f t="shared" si="250"/>
        <v>0</v>
      </c>
      <c r="QK13" s="182">
        <f t="shared" si="251"/>
        <v>0</v>
      </c>
      <c r="QL13" s="183" t="str">
        <f t="shared" si="284"/>
        <v>0.00</v>
      </c>
      <c r="QM13" s="135" t="str">
        <f t="shared" si="285"/>
        <v>Cảnh báo KQHT</v>
      </c>
    </row>
    <row r="14" spans="1:455" ht="18">
      <c r="A14" s="10">
        <v>14</v>
      </c>
      <c r="B14" s="10">
        <v>14</v>
      </c>
      <c r="C14" s="90" t="s">
        <v>96</v>
      </c>
      <c r="D14" s="91" t="s">
        <v>157</v>
      </c>
      <c r="E14" s="93" t="s">
        <v>158</v>
      </c>
      <c r="F14" s="308" t="s">
        <v>111</v>
      </c>
      <c r="G14" s="42"/>
      <c r="H14" s="95" t="s">
        <v>425</v>
      </c>
      <c r="I14" s="42" t="s">
        <v>18</v>
      </c>
      <c r="J14" s="98" t="s">
        <v>444</v>
      </c>
      <c r="K14" s="12">
        <v>5.5</v>
      </c>
      <c r="L14" s="24" t="str">
        <f t="shared" si="0"/>
        <v>5.5</v>
      </c>
      <c r="M14" s="30" t="str">
        <f t="shared" si="1"/>
        <v>C</v>
      </c>
      <c r="N14" s="37">
        <f t="shared" si="2"/>
        <v>2</v>
      </c>
      <c r="O14" s="35" t="str">
        <f t="shared" si="3"/>
        <v>2.0</v>
      </c>
      <c r="P14" s="11">
        <v>2</v>
      </c>
      <c r="Q14" s="14">
        <v>7.4</v>
      </c>
      <c r="R14" s="24" t="str">
        <f t="shared" si="4"/>
        <v>7.4</v>
      </c>
      <c r="S14" s="30" t="str">
        <f t="shared" si="5"/>
        <v>B</v>
      </c>
      <c r="T14" s="37">
        <f t="shared" si="6"/>
        <v>3</v>
      </c>
      <c r="U14" s="35" t="str">
        <f t="shared" si="7"/>
        <v>3.0</v>
      </c>
      <c r="V14" s="11">
        <v>3</v>
      </c>
      <c r="W14" s="19">
        <v>7.3</v>
      </c>
      <c r="X14" s="22">
        <v>8</v>
      </c>
      <c r="Y14" s="23"/>
      <c r="Z14" s="17">
        <f t="shared" si="8"/>
        <v>7.7</v>
      </c>
      <c r="AA14" s="24">
        <f t="shared" si="9"/>
        <v>7.7</v>
      </c>
      <c r="AB14" s="24" t="str">
        <f t="shared" si="10"/>
        <v>7.7</v>
      </c>
      <c r="AC14" s="30" t="str">
        <f t="shared" si="11"/>
        <v>B</v>
      </c>
      <c r="AD14" s="28">
        <f t="shared" si="12"/>
        <v>3</v>
      </c>
      <c r="AE14" s="35" t="str">
        <f t="shared" si="13"/>
        <v>3.0</v>
      </c>
      <c r="AF14" s="53">
        <v>4</v>
      </c>
      <c r="AG14" s="63">
        <v>4</v>
      </c>
      <c r="AH14" s="19">
        <v>8</v>
      </c>
      <c r="AI14" s="22">
        <v>8</v>
      </c>
      <c r="AJ14" s="23"/>
      <c r="AK14" s="25">
        <f t="shared" si="14"/>
        <v>8</v>
      </c>
      <c r="AL14" s="26">
        <f t="shared" si="15"/>
        <v>8</v>
      </c>
      <c r="AM14" s="24" t="str">
        <f t="shared" si="16"/>
        <v>8.0</v>
      </c>
      <c r="AN14" s="30" t="str">
        <f t="shared" si="17"/>
        <v>B+</v>
      </c>
      <c r="AO14" s="28">
        <f t="shared" si="18"/>
        <v>3.5</v>
      </c>
      <c r="AP14" s="35" t="str">
        <f t="shared" si="19"/>
        <v>3.5</v>
      </c>
      <c r="AQ14" s="66">
        <v>2</v>
      </c>
      <c r="AR14" s="68">
        <v>2</v>
      </c>
      <c r="AS14" s="19">
        <v>5.3</v>
      </c>
      <c r="AT14" s="22">
        <v>6</v>
      </c>
      <c r="AU14" s="23"/>
      <c r="AV14" s="25">
        <f t="shared" si="20"/>
        <v>5.7</v>
      </c>
      <c r="AW14" s="26">
        <f t="shared" si="21"/>
        <v>5.7</v>
      </c>
      <c r="AX14" s="24" t="str">
        <f t="shared" si="22"/>
        <v>5.7</v>
      </c>
      <c r="AY14" s="30" t="str">
        <f t="shared" si="23"/>
        <v>C</v>
      </c>
      <c r="AZ14" s="28">
        <f t="shared" si="24"/>
        <v>2</v>
      </c>
      <c r="BA14" s="35" t="str">
        <f t="shared" si="25"/>
        <v>2.0</v>
      </c>
      <c r="BB14" s="53">
        <v>3</v>
      </c>
      <c r="BC14" s="63">
        <v>3</v>
      </c>
      <c r="BD14" s="19">
        <v>6.8</v>
      </c>
      <c r="BE14" s="22">
        <v>6</v>
      </c>
      <c r="BF14" s="23"/>
      <c r="BG14" s="17">
        <f t="shared" si="26"/>
        <v>6.3</v>
      </c>
      <c r="BH14" s="24">
        <f t="shared" si="27"/>
        <v>6.3</v>
      </c>
      <c r="BI14" s="24" t="str">
        <f t="shared" si="28"/>
        <v>6.3</v>
      </c>
      <c r="BJ14" s="30" t="str">
        <f t="shared" si="29"/>
        <v>C</v>
      </c>
      <c r="BK14" s="28">
        <f t="shared" si="30"/>
        <v>2</v>
      </c>
      <c r="BL14" s="35" t="str">
        <f t="shared" si="31"/>
        <v>2.0</v>
      </c>
      <c r="BM14" s="53">
        <v>3</v>
      </c>
      <c r="BN14" s="63">
        <v>3</v>
      </c>
      <c r="BO14" s="19">
        <v>5.9</v>
      </c>
      <c r="BP14" s="22">
        <v>6</v>
      </c>
      <c r="BQ14" s="23"/>
      <c r="BR14" s="17">
        <f t="shared" si="32"/>
        <v>6</v>
      </c>
      <c r="BS14" s="24">
        <f t="shared" si="33"/>
        <v>6</v>
      </c>
      <c r="BT14" s="24" t="str">
        <f t="shared" si="34"/>
        <v>6.0</v>
      </c>
      <c r="BU14" s="30" t="str">
        <f t="shared" si="35"/>
        <v>C</v>
      </c>
      <c r="BV14" s="56">
        <f t="shared" si="36"/>
        <v>2</v>
      </c>
      <c r="BW14" s="35" t="str">
        <f t="shared" si="37"/>
        <v>2.0</v>
      </c>
      <c r="BX14" s="53">
        <v>2</v>
      </c>
      <c r="BY14" s="70">
        <v>2</v>
      </c>
      <c r="BZ14" s="19">
        <v>6.5</v>
      </c>
      <c r="CA14" s="22">
        <v>6</v>
      </c>
      <c r="CB14" s="23"/>
      <c r="CC14" s="25">
        <f t="shared" si="38"/>
        <v>6.2</v>
      </c>
      <c r="CD14" s="26">
        <f t="shared" si="39"/>
        <v>6.2</v>
      </c>
      <c r="CE14" s="24" t="str">
        <f t="shared" si="40"/>
        <v>6.2</v>
      </c>
      <c r="CF14" s="30" t="str">
        <f t="shared" si="41"/>
        <v>C</v>
      </c>
      <c r="CG14" s="28">
        <f t="shared" si="42"/>
        <v>2</v>
      </c>
      <c r="CH14" s="35" t="str">
        <f t="shared" si="43"/>
        <v>2.0</v>
      </c>
      <c r="CI14" s="53">
        <v>3</v>
      </c>
      <c r="CJ14" s="63">
        <v>3</v>
      </c>
      <c r="CK14" s="115">
        <f t="shared" si="44"/>
        <v>17</v>
      </c>
      <c r="CL14" s="238">
        <f t="shared" si="45"/>
        <v>6.6705882352941179</v>
      </c>
      <c r="CM14" s="116">
        <f t="shared" si="46"/>
        <v>2.4117647058823528</v>
      </c>
      <c r="CN14" s="117" t="str">
        <f t="shared" si="47"/>
        <v>2.41</v>
      </c>
      <c r="CO14" s="135" t="str">
        <f t="shared" si="48"/>
        <v>Lên lớp</v>
      </c>
      <c r="CP14" s="240">
        <f t="shared" si="49"/>
        <v>17</v>
      </c>
      <c r="CQ14" s="241">
        <f t="shared" si="279"/>
        <v>6.6705882352941179</v>
      </c>
      <c r="CR14" s="242">
        <f t="shared" si="51"/>
        <v>2.4117647058823528</v>
      </c>
      <c r="CS14" s="140" t="str">
        <f t="shared" si="52"/>
        <v>2.41</v>
      </c>
      <c r="CT14" s="135" t="str">
        <f t="shared" si="53"/>
        <v>Lên lớp</v>
      </c>
      <c r="CU14" s="205" t="s">
        <v>648</v>
      </c>
      <c r="CV14" s="19">
        <v>7.1</v>
      </c>
      <c r="CW14" s="22">
        <v>6</v>
      </c>
      <c r="CX14" s="23"/>
      <c r="CY14" s="25">
        <f t="shared" si="54"/>
        <v>6.4</v>
      </c>
      <c r="CZ14" s="26">
        <f t="shared" si="55"/>
        <v>6.4</v>
      </c>
      <c r="DA14" s="26" t="str">
        <f t="shared" si="56"/>
        <v>6.4</v>
      </c>
      <c r="DB14" s="30" t="str">
        <f t="shared" si="57"/>
        <v>C</v>
      </c>
      <c r="DC14" s="56">
        <f t="shared" si="58"/>
        <v>2</v>
      </c>
      <c r="DD14" s="35" t="str">
        <f t="shared" si="59"/>
        <v>2.0</v>
      </c>
      <c r="DE14" s="53">
        <v>3</v>
      </c>
      <c r="DF14" s="63">
        <v>3</v>
      </c>
      <c r="DG14" s="19">
        <v>6.4</v>
      </c>
      <c r="DH14" s="22">
        <v>7</v>
      </c>
      <c r="DI14" s="23"/>
      <c r="DJ14" s="25">
        <f t="shared" si="60"/>
        <v>6.8</v>
      </c>
      <c r="DK14" s="26">
        <f t="shared" si="61"/>
        <v>6.8</v>
      </c>
      <c r="DL14" s="26" t="str">
        <f t="shared" si="62"/>
        <v>6.8</v>
      </c>
      <c r="DM14" s="30" t="str">
        <f t="shared" si="63"/>
        <v>C+</v>
      </c>
      <c r="DN14" s="56">
        <f t="shared" si="64"/>
        <v>2.5</v>
      </c>
      <c r="DO14" s="35" t="str">
        <f t="shared" si="65"/>
        <v>2.5</v>
      </c>
      <c r="DP14" s="53">
        <v>3</v>
      </c>
      <c r="DQ14" s="63">
        <v>3</v>
      </c>
      <c r="DR14" s="19">
        <v>7.9</v>
      </c>
      <c r="DS14" s="22">
        <v>8</v>
      </c>
      <c r="DT14" s="23"/>
      <c r="DU14" s="25">
        <f t="shared" si="66"/>
        <v>8</v>
      </c>
      <c r="DV14" s="26">
        <f t="shared" si="67"/>
        <v>8</v>
      </c>
      <c r="DW14" s="24" t="str">
        <f t="shared" si="68"/>
        <v>8.0</v>
      </c>
      <c r="DX14" s="30" t="str">
        <f t="shared" si="69"/>
        <v>B+</v>
      </c>
      <c r="DY14" s="28">
        <f t="shared" si="70"/>
        <v>3.5</v>
      </c>
      <c r="DZ14" s="35" t="str">
        <f t="shared" si="71"/>
        <v>3.5</v>
      </c>
      <c r="EA14" s="53">
        <v>3</v>
      </c>
      <c r="EB14" s="63">
        <v>3</v>
      </c>
      <c r="EC14" s="19">
        <v>5.7</v>
      </c>
      <c r="ED14" s="22">
        <v>6</v>
      </c>
      <c r="EE14" s="23"/>
      <c r="EF14" s="25">
        <f t="shared" si="72"/>
        <v>5.9</v>
      </c>
      <c r="EG14" s="26">
        <f t="shared" si="73"/>
        <v>5.9</v>
      </c>
      <c r="EH14" s="24" t="str">
        <f t="shared" si="272"/>
        <v>5.9</v>
      </c>
      <c r="EI14" s="30" t="str">
        <f t="shared" si="75"/>
        <v>C</v>
      </c>
      <c r="EJ14" s="28">
        <f t="shared" si="76"/>
        <v>2</v>
      </c>
      <c r="EK14" s="35" t="str">
        <f t="shared" si="77"/>
        <v>2.0</v>
      </c>
      <c r="EL14" s="53">
        <v>2</v>
      </c>
      <c r="EM14" s="63">
        <v>2</v>
      </c>
      <c r="EN14" s="19">
        <v>6.3</v>
      </c>
      <c r="EO14" s="22">
        <v>6</v>
      </c>
      <c r="EP14" s="23"/>
      <c r="EQ14" s="25">
        <f t="shared" si="78"/>
        <v>6.1</v>
      </c>
      <c r="ER14" s="26">
        <f t="shared" si="79"/>
        <v>6.1</v>
      </c>
      <c r="ES14" s="24" t="str">
        <f t="shared" si="80"/>
        <v>6.1</v>
      </c>
      <c r="ET14" s="30" t="str">
        <f t="shared" si="81"/>
        <v>C</v>
      </c>
      <c r="EU14" s="28">
        <f t="shared" si="82"/>
        <v>2</v>
      </c>
      <c r="EV14" s="35" t="str">
        <f t="shared" si="83"/>
        <v>2.0</v>
      </c>
      <c r="EW14" s="53">
        <v>2</v>
      </c>
      <c r="EX14" s="63">
        <v>2</v>
      </c>
      <c r="EY14" s="19">
        <v>7.5</v>
      </c>
      <c r="EZ14" s="22">
        <v>6</v>
      </c>
      <c r="FA14" s="23"/>
      <c r="FB14" s="25">
        <f t="shared" si="84"/>
        <v>6.6</v>
      </c>
      <c r="FC14" s="26">
        <f t="shared" si="85"/>
        <v>6.6</v>
      </c>
      <c r="FD14" s="26" t="str">
        <f t="shared" si="86"/>
        <v>6.6</v>
      </c>
      <c r="FE14" s="30" t="str">
        <f t="shared" si="87"/>
        <v>C+</v>
      </c>
      <c r="FF14" s="28">
        <f t="shared" si="88"/>
        <v>2.5</v>
      </c>
      <c r="FG14" s="35" t="str">
        <f t="shared" si="89"/>
        <v>2.5</v>
      </c>
      <c r="FH14" s="53">
        <v>3</v>
      </c>
      <c r="FI14" s="63">
        <v>3</v>
      </c>
      <c r="FJ14" s="19">
        <v>7.7</v>
      </c>
      <c r="FK14" s="22">
        <v>9</v>
      </c>
      <c r="FL14" s="23"/>
      <c r="FM14" s="25">
        <f t="shared" si="90"/>
        <v>8.5</v>
      </c>
      <c r="FN14" s="26">
        <f t="shared" si="91"/>
        <v>8.5</v>
      </c>
      <c r="FO14" s="26" t="str">
        <f t="shared" si="92"/>
        <v>8.5</v>
      </c>
      <c r="FP14" s="30" t="str">
        <f t="shared" si="93"/>
        <v>A</v>
      </c>
      <c r="FQ14" s="28">
        <f t="shared" si="94"/>
        <v>4</v>
      </c>
      <c r="FR14" s="35" t="str">
        <f t="shared" si="95"/>
        <v>4.0</v>
      </c>
      <c r="FS14" s="53">
        <v>2</v>
      </c>
      <c r="FT14" s="63">
        <v>2</v>
      </c>
      <c r="FU14" s="19">
        <v>8.1999999999999993</v>
      </c>
      <c r="FV14" s="22">
        <v>2</v>
      </c>
      <c r="FW14" s="23"/>
      <c r="FX14" s="25">
        <f t="shared" si="96"/>
        <v>4.5</v>
      </c>
      <c r="FY14" s="26">
        <f t="shared" si="97"/>
        <v>4.5</v>
      </c>
      <c r="FZ14" s="26" t="str">
        <f t="shared" si="98"/>
        <v>4.5</v>
      </c>
      <c r="GA14" s="30" t="str">
        <f t="shared" si="99"/>
        <v>D</v>
      </c>
      <c r="GB14" s="28">
        <f t="shared" si="100"/>
        <v>1</v>
      </c>
      <c r="GC14" s="35" t="str">
        <f t="shared" si="101"/>
        <v>1.0</v>
      </c>
      <c r="GD14" s="53">
        <v>2</v>
      </c>
      <c r="GE14" s="63">
        <v>2</v>
      </c>
      <c r="GF14" s="181">
        <f t="shared" si="102"/>
        <v>20</v>
      </c>
      <c r="GG14" s="217">
        <f t="shared" si="103"/>
        <v>6.67</v>
      </c>
      <c r="GH14" s="182">
        <f t="shared" si="104"/>
        <v>2.4750000000000001</v>
      </c>
      <c r="GI14" s="183" t="str">
        <f t="shared" si="105"/>
        <v>2.48</v>
      </c>
      <c r="GJ14" s="135" t="str">
        <f t="shared" si="106"/>
        <v>Lên lớp</v>
      </c>
      <c r="GK14" s="136">
        <f t="shared" si="107"/>
        <v>20</v>
      </c>
      <c r="GL14" s="239">
        <f t="shared" si="108"/>
        <v>6.67</v>
      </c>
      <c r="GM14" s="137">
        <f t="shared" si="109"/>
        <v>2.4750000000000001</v>
      </c>
      <c r="GN14" s="192">
        <f t="shared" si="110"/>
        <v>37</v>
      </c>
      <c r="GO14" s="193">
        <f t="shared" si="111"/>
        <v>37</v>
      </c>
      <c r="GP14" s="183">
        <f t="shared" si="112"/>
        <v>6.6702702702702705</v>
      </c>
      <c r="GQ14" s="182">
        <f t="shared" si="113"/>
        <v>2.4459459459459461</v>
      </c>
      <c r="GR14" s="183" t="str">
        <f t="shared" si="114"/>
        <v>2.45</v>
      </c>
      <c r="GS14" s="135" t="str">
        <f t="shared" si="115"/>
        <v>Lên lớp</v>
      </c>
      <c r="GT14" s="135" t="s">
        <v>648</v>
      </c>
      <c r="GU14" s="19">
        <v>7.6</v>
      </c>
      <c r="GV14" s="22">
        <v>7</v>
      </c>
      <c r="GW14" s="23"/>
      <c r="GX14" s="17">
        <f t="shared" si="116"/>
        <v>7.2</v>
      </c>
      <c r="GY14" s="24">
        <f t="shared" si="117"/>
        <v>7.2</v>
      </c>
      <c r="GZ14" s="24" t="str">
        <f t="shared" si="118"/>
        <v>7.2</v>
      </c>
      <c r="HA14" s="30" t="str">
        <f t="shared" si="119"/>
        <v>B</v>
      </c>
      <c r="HB14" s="28">
        <f t="shared" si="120"/>
        <v>3</v>
      </c>
      <c r="HC14" s="35" t="str">
        <f t="shared" si="121"/>
        <v>3.0</v>
      </c>
      <c r="HD14" s="53">
        <v>3</v>
      </c>
      <c r="HE14" s="63">
        <v>3</v>
      </c>
      <c r="HF14" s="19">
        <v>8.8000000000000007</v>
      </c>
      <c r="HG14" s="22">
        <v>8</v>
      </c>
      <c r="HH14" s="23"/>
      <c r="HI14" s="25">
        <f t="shared" si="122"/>
        <v>8.3000000000000007</v>
      </c>
      <c r="HJ14" s="26">
        <f t="shared" si="123"/>
        <v>8.3000000000000007</v>
      </c>
      <c r="HK14" s="24" t="str">
        <f t="shared" si="124"/>
        <v>8.3</v>
      </c>
      <c r="HL14" s="30" t="str">
        <f t="shared" si="125"/>
        <v>B+</v>
      </c>
      <c r="HM14" s="28">
        <f t="shared" si="126"/>
        <v>3.5</v>
      </c>
      <c r="HN14" s="35" t="str">
        <f t="shared" si="127"/>
        <v>3.5</v>
      </c>
      <c r="HO14" s="53">
        <v>2</v>
      </c>
      <c r="HP14" s="63">
        <v>2</v>
      </c>
      <c r="HQ14" s="19">
        <v>7.3</v>
      </c>
      <c r="HR14" s="22">
        <v>4</v>
      </c>
      <c r="HS14" s="23"/>
      <c r="HT14" s="25">
        <f t="shared" si="128"/>
        <v>5.3</v>
      </c>
      <c r="HU14" s="147">
        <f t="shared" si="129"/>
        <v>5.3</v>
      </c>
      <c r="HV14" s="24" t="str">
        <f t="shared" si="254"/>
        <v>5.3</v>
      </c>
      <c r="HW14" s="218" t="str">
        <f t="shared" si="130"/>
        <v>D+</v>
      </c>
      <c r="HX14" s="149">
        <f t="shared" si="131"/>
        <v>1.5</v>
      </c>
      <c r="HY14" s="40" t="str">
        <f t="shared" si="132"/>
        <v>1.5</v>
      </c>
      <c r="HZ14" s="53">
        <v>3</v>
      </c>
      <c r="IA14" s="63">
        <v>3</v>
      </c>
      <c r="IB14" s="19">
        <v>7.3</v>
      </c>
      <c r="IC14" s="22">
        <v>8</v>
      </c>
      <c r="ID14" s="23"/>
      <c r="IE14" s="25">
        <f t="shared" si="133"/>
        <v>7.7</v>
      </c>
      <c r="IF14" s="147">
        <f t="shared" si="134"/>
        <v>7.7</v>
      </c>
      <c r="IG14" s="24" t="str">
        <f t="shared" si="255"/>
        <v>7.7</v>
      </c>
      <c r="IH14" s="218" t="str">
        <f t="shared" si="135"/>
        <v>B</v>
      </c>
      <c r="II14" s="149">
        <f t="shared" si="136"/>
        <v>3</v>
      </c>
      <c r="IJ14" s="40" t="str">
        <f t="shared" si="137"/>
        <v>3.0</v>
      </c>
      <c r="IK14" s="53">
        <v>1</v>
      </c>
      <c r="IL14" s="63">
        <v>1</v>
      </c>
      <c r="IM14" s="19">
        <v>7</v>
      </c>
      <c r="IN14" s="22">
        <v>6</v>
      </c>
      <c r="IO14" s="23"/>
      <c r="IP14" s="25">
        <f t="shared" si="138"/>
        <v>6.4</v>
      </c>
      <c r="IQ14" s="26">
        <f t="shared" si="139"/>
        <v>6.4</v>
      </c>
      <c r="IR14" s="24" t="str">
        <f t="shared" si="140"/>
        <v>6.4</v>
      </c>
      <c r="IS14" s="30" t="str">
        <f t="shared" si="141"/>
        <v>C</v>
      </c>
      <c r="IT14" s="28">
        <f t="shared" si="142"/>
        <v>2</v>
      </c>
      <c r="IU14" s="35" t="str">
        <f t="shared" si="143"/>
        <v>2.0</v>
      </c>
      <c r="IV14" s="53">
        <v>2</v>
      </c>
      <c r="IW14" s="63">
        <v>2</v>
      </c>
      <c r="IX14" s="19">
        <v>6.4</v>
      </c>
      <c r="IY14" s="22">
        <v>7</v>
      </c>
      <c r="IZ14" s="23"/>
      <c r="JA14" s="25">
        <f t="shared" si="144"/>
        <v>6.8</v>
      </c>
      <c r="JB14" s="26">
        <f t="shared" si="145"/>
        <v>6.8</v>
      </c>
      <c r="JC14" s="24" t="str">
        <f t="shared" si="146"/>
        <v>6.8</v>
      </c>
      <c r="JD14" s="30" t="str">
        <f t="shared" si="147"/>
        <v>C+</v>
      </c>
      <c r="JE14" s="28">
        <f t="shared" si="148"/>
        <v>2.5</v>
      </c>
      <c r="JF14" s="35" t="str">
        <f t="shared" si="149"/>
        <v>2.5</v>
      </c>
      <c r="JG14" s="53">
        <v>2</v>
      </c>
      <c r="JH14" s="63">
        <v>2</v>
      </c>
      <c r="JI14" s="19">
        <v>6.6</v>
      </c>
      <c r="JJ14" s="22">
        <v>5</v>
      </c>
      <c r="JK14" s="23"/>
      <c r="JL14" s="17">
        <f t="shared" si="150"/>
        <v>5.6</v>
      </c>
      <c r="JM14" s="24">
        <f t="shared" si="151"/>
        <v>5.6</v>
      </c>
      <c r="JN14" s="24" t="str">
        <f t="shared" si="152"/>
        <v>5.6</v>
      </c>
      <c r="JO14" s="30" t="str">
        <f t="shared" si="153"/>
        <v>C</v>
      </c>
      <c r="JP14" s="28">
        <f t="shared" si="154"/>
        <v>2</v>
      </c>
      <c r="JQ14" s="35" t="str">
        <f t="shared" si="155"/>
        <v>2.0</v>
      </c>
      <c r="JR14" s="53">
        <v>2</v>
      </c>
      <c r="JS14" s="63">
        <v>2</v>
      </c>
      <c r="JT14" s="19">
        <v>7.2</v>
      </c>
      <c r="JU14" s="22">
        <v>4</v>
      </c>
      <c r="JV14" s="23"/>
      <c r="JW14" s="25">
        <f t="shared" si="156"/>
        <v>5.3</v>
      </c>
      <c r="JX14" s="26">
        <f t="shared" si="157"/>
        <v>5.3</v>
      </c>
      <c r="JY14" s="24" t="str">
        <f t="shared" si="158"/>
        <v>5.3</v>
      </c>
      <c r="JZ14" s="30" t="str">
        <f t="shared" si="159"/>
        <v>D+</v>
      </c>
      <c r="KA14" s="28">
        <f t="shared" si="160"/>
        <v>1.5</v>
      </c>
      <c r="KB14" s="35" t="str">
        <f t="shared" si="161"/>
        <v>1.5</v>
      </c>
      <c r="KC14" s="53">
        <v>1</v>
      </c>
      <c r="KD14" s="63">
        <v>1</v>
      </c>
      <c r="KE14" s="19">
        <v>7.7</v>
      </c>
      <c r="KF14" s="22">
        <v>6</v>
      </c>
      <c r="KG14" s="23"/>
      <c r="KH14" s="25">
        <f t="shared" si="162"/>
        <v>6.7</v>
      </c>
      <c r="KI14" s="26">
        <f t="shared" si="163"/>
        <v>6.7</v>
      </c>
      <c r="KJ14" s="24" t="str">
        <f t="shared" si="164"/>
        <v>6.7</v>
      </c>
      <c r="KK14" s="30" t="str">
        <f t="shared" si="165"/>
        <v>C+</v>
      </c>
      <c r="KL14" s="28">
        <f t="shared" si="166"/>
        <v>2.5</v>
      </c>
      <c r="KM14" s="35" t="str">
        <f t="shared" si="167"/>
        <v>2.5</v>
      </c>
      <c r="KN14" s="53">
        <v>2</v>
      </c>
      <c r="KO14" s="63">
        <v>2</v>
      </c>
      <c r="KP14" s="181">
        <f t="shared" si="168"/>
        <v>18</v>
      </c>
      <c r="KQ14" s="217">
        <f t="shared" si="169"/>
        <v>6.5611111111111118</v>
      </c>
      <c r="KR14" s="182">
        <f t="shared" si="170"/>
        <v>2.3888888888888888</v>
      </c>
      <c r="KS14" s="183" t="str">
        <f t="shared" si="171"/>
        <v>2.39</v>
      </c>
      <c r="KT14" s="135" t="str">
        <f t="shared" si="172"/>
        <v>Lên lớp</v>
      </c>
      <c r="KU14" s="136">
        <f t="shared" si="173"/>
        <v>18</v>
      </c>
      <c r="KV14" s="217">
        <f t="shared" si="174"/>
        <v>6.5611111111111118</v>
      </c>
      <c r="KW14" s="236">
        <f t="shared" si="175"/>
        <v>2.3888888888888888</v>
      </c>
      <c r="KX14" s="192">
        <f t="shared" si="176"/>
        <v>55</v>
      </c>
      <c r="KY14" s="193">
        <f t="shared" si="177"/>
        <v>55</v>
      </c>
      <c r="KZ14" s="183">
        <f t="shared" si="178"/>
        <v>6.6345454545454547</v>
      </c>
      <c r="LA14" s="182">
        <f t="shared" si="179"/>
        <v>2.4272727272727272</v>
      </c>
      <c r="LB14" s="183" t="str">
        <f t="shared" si="180"/>
        <v>2.43</v>
      </c>
      <c r="LC14" s="135" t="str">
        <f t="shared" si="181"/>
        <v>Lên lớp</v>
      </c>
      <c r="LD14" s="135" t="s">
        <v>648</v>
      </c>
      <c r="LE14" s="19">
        <v>6.5</v>
      </c>
      <c r="LF14" s="22">
        <v>1</v>
      </c>
      <c r="LG14" s="23">
        <v>6</v>
      </c>
      <c r="LH14" s="25">
        <f t="shared" si="182"/>
        <v>3.2</v>
      </c>
      <c r="LI14" s="147">
        <f t="shared" si="183"/>
        <v>6.2</v>
      </c>
      <c r="LJ14" s="26" t="str">
        <f t="shared" si="184"/>
        <v>6.2</v>
      </c>
      <c r="LK14" s="148" t="str">
        <f t="shared" si="185"/>
        <v>C</v>
      </c>
      <c r="LL14" s="149">
        <f t="shared" si="186"/>
        <v>2</v>
      </c>
      <c r="LM14" s="40" t="str">
        <f t="shared" si="187"/>
        <v>2.0</v>
      </c>
      <c r="LN14" s="53">
        <v>1</v>
      </c>
      <c r="LO14" s="63">
        <v>1</v>
      </c>
      <c r="LP14" s="19">
        <v>7.3</v>
      </c>
      <c r="LQ14" s="22">
        <v>5</v>
      </c>
      <c r="LR14" s="23"/>
      <c r="LS14" s="25">
        <f t="shared" si="188"/>
        <v>5.9</v>
      </c>
      <c r="LT14" s="147">
        <f t="shared" si="189"/>
        <v>5.9</v>
      </c>
      <c r="LU14" s="26" t="str">
        <f t="shared" si="190"/>
        <v>5.9</v>
      </c>
      <c r="LV14" s="148" t="str">
        <f t="shared" si="191"/>
        <v>C</v>
      </c>
      <c r="LW14" s="149">
        <f t="shared" si="192"/>
        <v>2</v>
      </c>
      <c r="LX14" s="40" t="str">
        <f t="shared" si="193"/>
        <v>2.0</v>
      </c>
      <c r="LY14" s="53">
        <v>1</v>
      </c>
      <c r="LZ14" s="63">
        <v>1</v>
      </c>
      <c r="MA14" s="19">
        <v>5</v>
      </c>
      <c r="MB14" s="22">
        <v>6</v>
      </c>
      <c r="MC14" s="23"/>
      <c r="MD14" s="25">
        <f t="shared" si="194"/>
        <v>5.6</v>
      </c>
      <c r="ME14" s="26">
        <f t="shared" si="195"/>
        <v>5.6</v>
      </c>
      <c r="MF14" s="26" t="str">
        <f t="shared" si="196"/>
        <v>5.6</v>
      </c>
      <c r="MG14" s="30" t="str">
        <f t="shared" si="197"/>
        <v>C</v>
      </c>
      <c r="MH14" s="28">
        <f t="shared" si="198"/>
        <v>2</v>
      </c>
      <c r="MI14" s="35" t="str">
        <f t="shared" si="199"/>
        <v>2.0</v>
      </c>
      <c r="MJ14" s="53">
        <v>1</v>
      </c>
      <c r="MK14" s="63">
        <v>1</v>
      </c>
      <c r="ML14" s="19">
        <v>8</v>
      </c>
      <c r="MM14" s="51">
        <v>6</v>
      </c>
      <c r="MN14" s="23"/>
      <c r="MO14" s="25">
        <f t="shared" si="200"/>
        <v>6.8</v>
      </c>
      <c r="MP14" s="26">
        <f t="shared" si="201"/>
        <v>6.8</v>
      </c>
      <c r="MQ14" s="26" t="str">
        <f t="shared" si="202"/>
        <v>6.8</v>
      </c>
      <c r="MR14" s="30" t="str">
        <f t="shared" si="203"/>
        <v>C+</v>
      </c>
      <c r="MS14" s="28">
        <f t="shared" si="204"/>
        <v>2.5</v>
      </c>
      <c r="MT14" s="35" t="str">
        <f t="shared" si="205"/>
        <v>2.5</v>
      </c>
      <c r="MU14" s="53">
        <v>1</v>
      </c>
      <c r="MV14" s="63">
        <v>1</v>
      </c>
      <c r="MW14" s="19">
        <v>8</v>
      </c>
      <c r="MX14" s="51">
        <v>7.5</v>
      </c>
      <c r="MY14" s="23"/>
      <c r="MZ14" s="25">
        <f t="shared" si="206"/>
        <v>7.7</v>
      </c>
      <c r="NA14" s="26">
        <f t="shared" si="207"/>
        <v>7.7</v>
      </c>
      <c r="NB14" s="26" t="str">
        <f t="shared" si="208"/>
        <v>7.7</v>
      </c>
      <c r="NC14" s="30" t="str">
        <f t="shared" si="209"/>
        <v>B</v>
      </c>
      <c r="ND14" s="28">
        <f t="shared" si="210"/>
        <v>3</v>
      </c>
      <c r="NE14" s="35" t="str">
        <f t="shared" si="211"/>
        <v>3.0</v>
      </c>
      <c r="NF14" s="53">
        <v>1</v>
      </c>
      <c r="NG14" s="63">
        <v>1</v>
      </c>
      <c r="NH14" s="19">
        <v>8</v>
      </c>
      <c r="NI14" s="51">
        <v>5.6</v>
      </c>
      <c r="NJ14" s="23"/>
      <c r="NK14" s="25">
        <f t="shared" si="212"/>
        <v>6.6</v>
      </c>
      <c r="NL14" s="26">
        <f t="shared" si="213"/>
        <v>6.6</v>
      </c>
      <c r="NM14" s="26" t="str">
        <f t="shared" si="214"/>
        <v>6.6</v>
      </c>
      <c r="NN14" s="30" t="str">
        <f t="shared" si="215"/>
        <v>C+</v>
      </c>
      <c r="NO14" s="28">
        <f t="shared" si="216"/>
        <v>2.5</v>
      </c>
      <c r="NP14" s="35" t="str">
        <f t="shared" si="217"/>
        <v>2.5</v>
      </c>
      <c r="NQ14" s="53">
        <v>2</v>
      </c>
      <c r="NR14" s="63">
        <v>2</v>
      </c>
      <c r="NS14" s="19">
        <v>8</v>
      </c>
      <c r="NT14" s="51">
        <v>7</v>
      </c>
      <c r="NU14" s="23"/>
      <c r="NV14" s="25">
        <f t="shared" si="218"/>
        <v>7.4</v>
      </c>
      <c r="NW14" s="26">
        <f t="shared" si="219"/>
        <v>7.4</v>
      </c>
      <c r="NX14" s="26" t="str">
        <f t="shared" si="220"/>
        <v>7.4</v>
      </c>
      <c r="NY14" s="30" t="str">
        <f t="shared" si="221"/>
        <v>B</v>
      </c>
      <c r="NZ14" s="28">
        <f t="shared" si="222"/>
        <v>3</v>
      </c>
      <c r="OA14" s="35" t="str">
        <f t="shared" si="223"/>
        <v>3.0</v>
      </c>
      <c r="OB14" s="53">
        <v>1</v>
      </c>
      <c r="OC14" s="63">
        <v>1</v>
      </c>
      <c r="OD14" s="57">
        <v>7.3</v>
      </c>
      <c r="OE14" s="51">
        <v>8</v>
      </c>
      <c r="OF14" s="23"/>
      <c r="OG14" s="25">
        <f t="shared" si="224"/>
        <v>7.7</v>
      </c>
      <c r="OH14" s="26">
        <f t="shared" si="225"/>
        <v>7.7</v>
      </c>
      <c r="OI14" s="26" t="str">
        <f t="shared" si="226"/>
        <v>7.7</v>
      </c>
      <c r="OJ14" s="30" t="str">
        <f t="shared" si="227"/>
        <v>B</v>
      </c>
      <c r="OK14" s="28">
        <f t="shared" si="228"/>
        <v>3</v>
      </c>
      <c r="OL14" s="35" t="str">
        <f t="shared" si="229"/>
        <v>3.0</v>
      </c>
      <c r="OM14" s="53">
        <v>4</v>
      </c>
      <c r="ON14" s="70">
        <v>4</v>
      </c>
      <c r="OO14" s="264">
        <f t="shared" si="256"/>
        <v>12</v>
      </c>
      <c r="OP14" s="217">
        <f t="shared" si="257"/>
        <v>6.9666666666666677</v>
      </c>
      <c r="OQ14" s="182">
        <f t="shared" si="258"/>
        <v>2.625</v>
      </c>
      <c r="OR14" s="183" t="str">
        <f t="shared" si="259"/>
        <v>2.63</v>
      </c>
      <c r="OS14" s="135" t="str">
        <f t="shared" si="260"/>
        <v>Lên lớp</v>
      </c>
      <c r="OT14" s="136">
        <f t="shared" si="261"/>
        <v>12</v>
      </c>
      <c r="OU14" s="217">
        <f t="shared" si="262"/>
        <v>6.9666666666666677</v>
      </c>
      <c r="OV14" s="236">
        <f t="shared" si="263"/>
        <v>2.625</v>
      </c>
      <c r="OW14" s="192">
        <f t="shared" si="264"/>
        <v>67</v>
      </c>
      <c r="OX14" s="193">
        <f t="shared" si="265"/>
        <v>67</v>
      </c>
      <c r="OY14" s="183">
        <f t="shared" si="266"/>
        <v>6.6940298507462694</v>
      </c>
      <c r="OZ14" s="182">
        <f t="shared" si="267"/>
        <v>2.4626865671641789</v>
      </c>
      <c r="PA14" s="183" t="str">
        <f t="shared" si="268"/>
        <v>2.46</v>
      </c>
      <c r="PB14" s="135" t="str">
        <f t="shared" si="269"/>
        <v>Lên lớp</v>
      </c>
      <c r="PC14" s="135" t="s">
        <v>648</v>
      </c>
      <c r="PD14" s="57">
        <v>7.6</v>
      </c>
      <c r="PE14" s="22">
        <v>6</v>
      </c>
      <c r="PF14" s="23"/>
      <c r="PG14" s="25">
        <f t="shared" si="273"/>
        <v>6.6</v>
      </c>
      <c r="PH14" s="26">
        <f t="shared" si="274"/>
        <v>6.6</v>
      </c>
      <c r="PI14" s="26" t="str">
        <f t="shared" si="275"/>
        <v>6.6</v>
      </c>
      <c r="PJ14" s="30" t="str">
        <f t="shared" si="276"/>
        <v>C+</v>
      </c>
      <c r="PK14" s="28">
        <f t="shared" si="277"/>
        <v>2.5</v>
      </c>
      <c r="PL14" s="35" t="str">
        <f t="shared" si="278"/>
        <v>2.5</v>
      </c>
      <c r="PM14" s="53">
        <v>6</v>
      </c>
      <c r="PN14" s="63">
        <v>6</v>
      </c>
      <c r="PO14" s="19">
        <v>7.5</v>
      </c>
      <c r="PP14" s="22">
        <v>5</v>
      </c>
      <c r="PQ14" s="23"/>
      <c r="PR14" s="25">
        <f t="shared" si="240"/>
        <v>6</v>
      </c>
      <c r="PS14" s="26">
        <f t="shared" si="241"/>
        <v>6</v>
      </c>
      <c r="PT14" s="26" t="str">
        <f t="shared" si="242"/>
        <v>6.0</v>
      </c>
      <c r="PU14" s="30" t="str">
        <f t="shared" si="243"/>
        <v>C</v>
      </c>
      <c r="PV14" s="28">
        <f t="shared" si="244"/>
        <v>2</v>
      </c>
      <c r="PW14" s="35" t="str">
        <f t="shared" si="245"/>
        <v>2.0</v>
      </c>
      <c r="PX14" s="53">
        <v>6</v>
      </c>
      <c r="PY14" s="63">
        <v>6</v>
      </c>
      <c r="PZ14" s="59">
        <v>7.3</v>
      </c>
      <c r="QA14" s="259">
        <v>7.7</v>
      </c>
      <c r="QB14" s="129">
        <f t="shared" si="270"/>
        <v>7.5</v>
      </c>
      <c r="QC14" s="24" t="str">
        <f t="shared" si="280"/>
        <v>7.5</v>
      </c>
      <c r="QD14" s="30" t="str">
        <f t="shared" si="281"/>
        <v>B</v>
      </c>
      <c r="QE14" s="28">
        <f t="shared" si="282"/>
        <v>3</v>
      </c>
      <c r="QF14" s="35" t="str">
        <f t="shared" si="283"/>
        <v>3.0</v>
      </c>
      <c r="QG14" s="260">
        <v>5</v>
      </c>
      <c r="QH14" s="261">
        <v>5</v>
      </c>
      <c r="QI14" s="262">
        <f t="shared" si="249"/>
        <v>17</v>
      </c>
      <c r="QJ14" s="217">
        <f t="shared" si="250"/>
        <v>6.6529411764705877</v>
      </c>
      <c r="QK14" s="182">
        <f t="shared" si="251"/>
        <v>2.4705882352941178</v>
      </c>
      <c r="QL14" s="183" t="str">
        <f t="shared" si="284"/>
        <v>2.47</v>
      </c>
      <c r="QM14" s="135" t="str">
        <f t="shared" si="285"/>
        <v>Lên lớp</v>
      </c>
    </row>
    <row r="15" spans="1:455" ht="18">
      <c r="A15" s="10">
        <v>15</v>
      </c>
      <c r="B15" s="10">
        <v>15</v>
      </c>
      <c r="C15" s="90" t="s">
        <v>96</v>
      </c>
      <c r="D15" s="91" t="s">
        <v>159</v>
      </c>
      <c r="E15" s="93" t="s">
        <v>160</v>
      </c>
      <c r="F15" s="308" t="s">
        <v>69</v>
      </c>
      <c r="G15" s="42"/>
      <c r="H15" s="95" t="s">
        <v>426</v>
      </c>
      <c r="I15" s="42" t="s">
        <v>18</v>
      </c>
      <c r="J15" s="98" t="s">
        <v>445</v>
      </c>
      <c r="K15" s="12">
        <v>6.5</v>
      </c>
      <c r="L15" s="24" t="str">
        <f t="shared" si="0"/>
        <v>6.5</v>
      </c>
      <c r="M15" s="30" t="str">
        <f t="shared" si="1"/>
        <v>C+</v>
      </c>
      <c r="N15" s="37">
        <f t="shared" si="2"/>
        <v>2.5</v>
      </c>
      <c r="O15" s="35" t="str">
        <f t="shared" si="3"/>
        <v>2.5</v>
      </c>
      <c r="P15" s="11">
        <v>2</v>
      </c>
      <c r="Q15" s="14">
        <v>6.9</v>
      </c>
      <c r="R15" s="24" t="str">
        <f t="shared" si="4"/>
        <v>6.9</v>
      </c>
      <c r="S15" s="30" t="str">
        <f t="shared" si="5"/>
        <v>C+</v>
      </c>
      <c r="T15" s="37">
        <f t="shared" si="6"/>
        <v>2.5</v>
      </c>
      <c r="U15" s="35" t="str">
        <f t="shared" si="7"/>
        <v>2.5</v>
      </c>
      <c r="V15" s="11">
        <v>3</v>
      </c>
      <c r="W15" s="19">
        <v>7.3</v>
      </c>
      <c r="X15" s="22">
        <v>5</v>
      </c>
      <c r="Y15" s="23"/>
      <c r="Z15" s="25">
        <f t="shared" si="8"/>
        <v>5.9</v>
      </c>
      <c r="AA15" s="26">
        <f t="shared" si="9"/>
        <v>5.9</v>
      </c>
      <c r="AB15" s="24" t="str">
        <f t="shared" si="10"/>
        <v>5.9</v>
      </c>
      <c r="AC15" s="30" t="str">
        <f t="shared" si="11"/>
        <v>C</v>
      </c>
      <c r="AD15" s="28">
        <f t="shared" si="12"/>
        <v>2</v>
      </c>
      <c r="AE15" s="35" t="str">
        <f t="shared" si="13"/>
        <v>2.0</v>
      </c>
      <c r="AF15" s="53">
        <v>4</v>
      </c>
      <c r="AG15" s="63">
        <v>4</v>
      </c>
      <c r="AH15" s="19">
        <v>8</v>
      </c>
      <c r="AI15" s="22">
        <v>8</v>
      </c>
      <c r="AJ15" s="23"/>
      <c r="AK15" s="25">
        <f t="shared" si="14"/>
        <v>8</v>
      </c>
      <c r="AL15" s="26">
        <f t="shared" si="15"/>
        <v>8</v>
      </c>
      <c r="AM15" s="24" t="str">
        <f t="shared" si="16"/>
        <v>8.0</v>
      </c>
      <c r="AN15" s="30" t="str">
        <f t="shared" si="17"/>
        <v>B+</v>
      </c>
      <c r="AO15" s="28">
        <f t="shared" si="18"/>
        <v>3.5</v>
      </c>
      <c r="AP15" s="35" t="str">
        <f t="shared" si="19"/>
        <v>3.5</v>
      </c>
      <c r="AQ15" s="66">
        <v>2</v>
      </c>
      <c r="AR15" s="68">
        <v>2</v>
      </c>
      <c r="AS15" s="19">
        <v>6</v>
      </c>
      <c r="AT15" s="22">
        <v>5</v>
      </c>
      <c r="AU15" s="23"/>
      <c r="AV15" s="25">
        <f t="shared" si="20"/>
        <v>5.4</v>
      </c>
      <c r="AW15" s="26">
        <f t="shared" si="21"/>
        <v>5.4</v>
      </c>
      <c r="AX15" s="24" t="str">
        <f t="shared" si="22"/>
        <v>5.4</v>
      </c>
      <c r="AY15" s="30" t="str">
        <f t="shared" si="23"/>
        <v>D+</v>
      </c>
      <c r="AZ15" s="28">
        <f t="shared" si="24"/>
        <v>1.5</v>
      </c>
      <c r="BA15" s="35" t="str">
        <f t="shared" si="25"/>
        <v>1.5</v>
      </c>
      <c r="BB15" s="53">
        <v>3</v>
      </c>
      <c r="BC15" s="63">
        <v>3</v>
      </c>
      <c r="BD15" s="19">
        <v>7.8</v>
      </c>
      <c r="BE15" s="22">
        <v>7</v>
      </c>
      <c r="BF15" s="23"/>
      <c r="BG15" s="17">
        <f t="shared" si="26"/>
        <v>7.3</v>
      </c>
      <c r="BH15" s="24">
        <f t="shared" si="27"/>
        <v>7.3</v>
      </c>
      <c r="BI15" s="24" t="str">
        <f t="shared" si="28"/>
        <v>7.3</v>
      </c>
      <c r="BJ15" s="30" t="str">
        <f t="shared" si="29"/>
        <v>B</v>
      </c>
      <c r="BK15" s="28">
        <f t="shared" si="30"/>
        <v>3</v>
      </c>
      <c r="BL15" s="35" t="str">
        <f t="shared" si="31"/>
        <v>3.0</v>
      </c>
      <c r="BM15" s="53">
        <v>3</v>
      </c>
      <c r="BN15" s="63">
        <v>3</v>
      </c>
      <c r="BO15" s="19">
        <v>6.1</v>
      </c>
      <c r="BP15" s="22">
        <v>6</v>
      </c>
      <c r="BQ15" s="23"/>
      <c r="BR15" s="17">
        <f t="shared" si="32"/>
        <v>6</v>
      </c>
      <c r="BS15" s="24">
        <f t="shared" si="33"/>
        <v>6</v>
      </c>
      <c r="BT15" s="24" t="str">
        <f t="shared" si="34"/>
        <v>6.0</v>
      </c>
      <c r="BU15" s="30" t="str">
        <f t="shared" si="35"/>
        <v>C</v>
      </c>
      <c r="BV15" s="56">
        <f t="shared" si="36"/>
        <v>2</v>
      </c>
      <c r="BW15" s="35" t="str">
        <f t="shared" si="37"/>
        <v>2.0</v>
      </c>
      <c r="BX15" s="53">
        <v>2</v>
      </c>
      <c r="BY15" s="70">
        <v>2</v>
      </c>
      <c r="BZ15" s="19">
        <v>7.8</v>
      </c>
      <c r="CA15" s="22">
        <v>6</v>
      </c>
      <c r="CB15" s="23"/>
      <c r="CC15" s="25">
        <f t="shared" si="38"/>
        <v>6.7</v>
      </c>
      <c r="CD15" s="26">
        <f t="shared" si="39"/>
        <v>6.7</v>
      </c>
      <c r="CE15" s="24" t="str">
        <f t="shared" si="40"/>
        <v>6.7</v>
      </c>
      <c r="CF15" s="30" t="str">
        <f t="shared" si="41"/>
        <v>C+</v>
      </c>
      <c r="CG15" s="28">
        <f t="shared" si="42"/>
        <v>2.5</v>
      </c>
      <c r="CH15" s="35" t="str">
        <f t="shared" si="43"/>
        <v>2.5</v>
      </c>
      <c r="CI15" s="53">
        <v>3</v>
      </c>
      <c r="CJ15" s="63">
        <v>3</v>
      </c>
      <c r="CK15" s="115">
        <f t="shared" si="44"/>
        <v>17</v>
      </c>
      <c r="CL15" s="238">
        <f t="shared" si="45"/>
        <v>6.4588235294117657</v>
      </c>
      <c r="CM15" s="116">
        <f t="shared" si="46"/>
        <v>2.3529411764705883</v>
      </c>
      <c r="CN15" s="117" t="str">
        <f t="shared" si="47"/>
        <v>2.35</v>
      </c>
      <c r="CO15" s="135" t="str">
        <f t="shared" si="48"/>
        <v>Lên lớp</v>
      </c>
      <c r="CP15" s="240">
        <f t="shared" si="49"/>
        <v>17</v>
      </c>
      <c r="CQ15" s="241">
        <f t="shared" si="279"/>
        <v>6.4588235294117657</v>
      </c>
      <c r="CR15" s="242">
        <f t="shared" si="51"/>
        <v>2.3529411764705883</v>
      </c>
      <c r="CS15" s="140" t="str">
        <f t="shared" si="52"/>
        <v>2.35</v>
      </c>
      <c r="CT15" s="135" t="str">
        <f t="shared" si="53"/>
        <v>Lên lớp</v>
      </c>
      <c r="CU15" s="205" t="s">
        <v>648</v>
      </c>
      <c r="CV15" s="19">
        <v>7.3</v>
      </c>
      <c r="CW15" s="22">
        <v>7</v>
      </c>
      <c r="CX15" s="23"/>
      <c r="CY15" s="25">
        <f t="shared" si="54"/>
        <v>7.1</v>
      </c>
      <c r="CZ15" s="26">
        <f t="shared" si="55"/>
        <v>7.1</v>
      </c>
      <c r="DA15" s="26" t="str">
        <f t="shared" si="56"/>
        <v>7.1</v>
      </c>
      <c r="DB15" s="30" t="str">
        <f t="shared" si="57"/>
        <v>B</v>
      </c>
      <c r="DC15" s="56">
        <f t="shared" si="58"/>
        <v>3</v>
      </c>
      <c r="DD15" s="35" t="str">
        <f t="shared" si="59"/>
        <v>3.0</v>
      </c>
      <c r="DE15" s="53">
        <v>3</v>
      </c>
      <c r="DF15" s="63">
        <v>3</v>
      </c>
      <c r="DG15" s="19">
        <v>6.4</v>
      </c>
      <c r="DH15" s="22">
        <v>4</v>
      </c>
      <c r="DI15" s="23"/>
      <c r="DJ15" s="25">
        <f t="shared" si="60"/>
        <v>5</v>
      </c>
      <c r="DK15" s="26">
        <f t="shared" si="61"/>
        <v>5</v>
      </c>
      <c r="DL15" s="26" t="str">
        <f t="shared" si="62"/>
        <v>5.0</v>
      </c>
      <c r="DM15" s="30" t="str">
        <f t="shared" si="63"/>
        <v>D+</v>
      </c>
      <c r="DN15" s="56">
        <f t="shared" si="64"/>
        <v>1.5</v>
      </c>
      <c r="DO15" s="35" t="str">
        <f t="shared" si="65"/>
        <v>1.5</v>
      </c>
      <c r="DP15" s="53">
        <v>3</v>
      </c>
      <c r="DQ15" s="63">
        <v>3</v>
      </c>
      <c r="DR15" s="19">
        <v>8.4</v>
      </c>
      <c r="DS15" s="22">
        <v>1</v>
      </c>
      <c r="DT15" s="23"/>
      <c r="DU15" s="25">
        <f t="shared" si="66"/>
        <v>4</v>
      </c>
      <c r="DV15" s="26">
        <f t="shared" si="67"/>
        <v>4</v>
      </c>
      <c r="DW15" s="26" t="str">
        <f t="shared" si="68"/>
        <v>4.0</v>
      </c>
      <c r="DX15" s="30" t="str">
        <f t="shared" si="69"/>
        <v>D</v>
      </c>
      <c r="DY15" s="28">
        <f t="shared" si="70"/>
        <v>1</v>
      </c>
      <c r="DZ15" s="35" t="str">
        <f t="shared" si="71"/>
        <v>1.0</v>
      </c>
      <c r="EA15" s="53">
        <v>3</v>
      </c>
      <c r="EB15" s="63">
        <v>3</v>
      </c>
      <c r="EC15" s="19">
        <v>5</v>
      </c>
      <c r="ED15" s="22">
        <v>3</v>
      </c>
      <c r="EE15" s="23">
        <v>8</v>
      </c>
      <c r="EF15" s="25">
        <f t="shared" si="72"/>
        <v>3.8</v>
      </c>
      <c r="EG15" s="26">
        <f t="shared" si="73"/>
        <v>6.8</v>
      </c>
      <c r="EH15" s="26" t="str">
        <f t="shared" si="272"/>
        <v>6.8</v>
      </c>
      <c r="EI15" s="30" t="str">
        <f t="shared" si="75"/>
        <v>C+</v>
      </c>
      <c r="EJ15" s="28">
        <f t="shared" si="76"/>
        <v>2.5</v>
      </c>
      <c r="EK15" s="35" t="str">
        <f t="shared" si="77"/>
        <v>2.5</v>
      </c>
      <c r="EL15" s="53">
        <v>2</v>
      </c>
      <c r="EM15" s="63">
        <v>2</v>
      </c>
      <c r="EN15" s="19">
        <v>7.1</v>
      </c>
      <c r="EO15" s="22">
        <v>6</v>
      </c>
      <c r="EP15" s="23"/>
      <c r="EQ15" s="25">
        <f t="shared" si="78"/>
        <v>6.4</v>
      </c>
      <c r="ER15" s="26">
        <f t="shared" si="79"/>
        <v>6.4</v>
      </c>
      <c r="ES15" s="26" t="str">
        <f t="shared" si="80"/>
        <v>6.4</v>
      </c>
      <c r="ET15" s="30" t="str">
        <f t="shared" si="81"/>
        <v>C</v>
      </c>
      <c r="EU15" s="28">
        <f t="shared" si="82"/>
        <v>2</v>
      </c>
      <c r="EV15" s="35" t="str">
        <f t="shared" si="83"/>
        <v>2.0</v>
      </c>
      <c r="EW15" s="53">
        <v>2</v>
      </c>
      <c r="EX15" s="63">
        <v>2</v>
      </c>
      <c r="EY15" s="19">
        <v>7</v>
      </c>
      <c r="EZ15" s="22">
        <v>6</v>
      </c>
      <c r="FA15" s="23"/>
      <c r="FB15" s="25">
        <f t="shared" si="84"/>
        <v>6.4</v>
      </c>
      <c r="FC15" s="26">
        <f t="shared" si="85"/>
        <v>6.4</v>
      </c>
      <c r="FD15" s="26" t="str">
        <f t="shared" si="86"/>
        <v>6.4</v>
      </c>
      <c r="FE15" s="30" t="str">
        <f t="shared" si="87"/>
        <v>C</v>
      </c>
      <c r="FF15" s="28">
        <f t="shared" si="88"/>
        <v>2</v>
      </c>
      <c r="FG15" s="35" t="str">
        <f t="shared" si="89"/>
        <v>2.0</v>
      </c>
      <c r="FH15" s="53">
        <v>3</v>
      </c>
      <c r="FI15" s="63">
        <v>3</v>
      </c>
      <c r="FJ15" s="19">
        <v>6</v>
      </c>
      <c r="FK15" s="22">
        <v>8</v>
      </c>
      <c r="FL15" s="23"/>
      <c r="FM15" s="25">
        <f t="shared" si="90"/>
        <v>7.2</v>
      </c>
      <c r="FN15" s="26">
        <f t="shared" si="91"/>
        <v>7.2</v>
      </c>
      <c r="FO15" s="26" t="str">
        <f t="shared" si="92"/>
        <v>7.2</v>
      </c>
      <c r="FP15" s="30" t="str">
        <f t="shared" si="93"/>
        <v>B</v>
      </c>
      <c r="FQ15" s="28">
        <f t="shared" si="94"/>
        <v>3</v>
      </c>
      <c r="FR15" s="35" t="str">
        <f t="shared" si="95"/>
        <v>3.0</v>
      </c>
      <c r="FS15" s="53">
        <v>2</v>
      </c>
      <c r="FT15" s="63">
        <v>2</v>
      </c>
      <c r="FU15" s="19">
        <v>6.7</v>
      </c>
      <c r="FV15" s="22">
        <v>5</v>
      </c>
      <c r="FW15" s="23"/>
      <c r="FX15" s="25">
        <f t="shared" si="96"/>
        <v>5.7</v>
      </c>
      <c r="FY15" s="26">
        <f t="shared" si="97"/>
        <v>5.7</v>
      </c>
      <c r="FZ15" s="26" t="str">
        <f t="shared" si="98"/>
        <v>5.7</v>
      </c>
      <c r="GA15" s="30" t="str">
        <f t="shared" si="99"/>
        <v>C</v>
      </c>
      <c r="GB15" s="28">
        <f t="shared" si="100"/>
        <v>2</v>
      </c>
      <c r="GC15" s="35" t="str">
        <f t="shared" si="101"/>
        <v>2.0</v>
      </c>
      <c r="GD15" s="53">
        <v>2</v>
      </c>
      <c r="GE15" s="63">
        <v>2</v>
      </c>
      <c r="GF15" s="181">
        <f t="shared" si="102"/>
        <v>20</v>
      </c>
      <c r="GG15" s="217">
        <f t="shared" si="103"/>
        <v>5.9850000000000012</v>
      </c>
      <c r="GH15" s="182">
        <f t="shared" si="104"/>
        <v>2.0750000000000002</v>
      </c>
      <c r="GI15" s="183" t="str">
        <f t="shared" si="105"/>
        <v>2.08</v>
      </c>
      <c r="GJ15" s="135" t="str">
        <f t="shared" si="106"/>
        <v>Lên lớp</v>
      </c>
      <c r="GK15" s="136">
        <f t="shared" si="107"/>
        <v>20</v>
      </c>
      <c r="GL15" s="239">
        <f t="shared" si="108"/>
        <v>5.9850000000000012</v>
      </c>
      <c r="GM15" s="137">
        <f t="shared" si="109"/>
        <v>2.0750000000000002</v>
      </c>
      <c r="GN15" s="192">
        <f t="shared" si="110"/>
        <v>37</v>
      </c>
      <c r="GO15" s="193">
        <f t="shared" si="111"/>
        <v>37</v>
      </c>
      <c r="GP15" s="183">
        <f t="shared" si="112"/>
        <v>6.2027027027027035</v>
      </c>
      <c r="GQ15" s="182">
        <f t="shared" si="113"/>
        <v>2.2027027027027026</v>
      </c>
      <c r="GR15" s="183" t="str">
        <f t="shared" si="114"/>
        <v>2.20</v>
      </c>
      <c r="GS15" s="135" t="str">
        <f t="shared" si="115"/>
        <v>Lên lớp</v>
      </c>
      <c r="GT15" s="135" t="s">
        <v>648</v>
      </c>
      <c r="GU15" s="19">
        <v>6.9</v>
      </c>
      <c r="GV15" s="22">
        <v>6</v>
      </c>
      <c r="GW15" s="23"/>
      <c r="GX15" s="25">
        <f t="shared" si="116"/>
        <v>6.4</v>
      </c>
      <c r="GY15" s="26">
        <f t="shared" si="117"/>
        <v>6.4</v>
      </c>
      <c r="GZ15" s="26" t="str">
        <f t="shared" si="118"/>
        <v>6.4</v>
      </c>
      <c r="HA15" s="30" t="str">
        <f t="shared" si="119"/>
        <v>C</v>
      </c>
      <c r="HB15" s="28">
        <f t="shared" si="120"/>
        <v>2</v>
      </c>
      <c r="HC15" s="35" t="str">
        <f t="shared" si="121"/>
        <v>2.0</v>
      </c>
      <c r="HD15" s="53">
        <v>3</v>
      </c>
      <c r="HE15" s="63">
        <v>3</v>
      </c>
      <c r="HF15" s="19">
        <v>7</v>
      </c>
      <c r="HG15" s="22">
        <v>8</v>
      </c>
      <c r="HH15" s="23"/>
      <c r="HI15" s="25">
        <f t="shared" si="122"/>
        <v>7.6</v>
      </c>
      <c r="HJ15" s="26">
        <f t="shared" si="123"/>
        <v>7.6</v>
      </c>
      <c r="HK15" s="26" t="str">
        <f t="shared" si="124"/>
        <v>7.6</v>
      </c>
      <c r="HL15" s="30" t="str">
        <f t="shared" si="125"/>
        <v>B</v>
      </c>
      <c r="HM15" s="28">
        <f t="shared" si="126"/>
        <v>3</v>
      </c>
      <c r="HN15" s="35" t="str">
        <f t="shared" si="127"/>
        <v>3.0</v>
      </c>
      <c r="HO15" s="53">
        <v>2</v>
      </c>
      <c r="HP15" s="63">
        <v>2</v>
      </c>
      <c r="HQ15" s="19">
        <v>7.9</v>
      </c>
      <c r="HR15" s="22">
        <v>6</v>
      </c>
      <c r="HS15" s="23"/>
      <c r="HT15" s="25">
        <f t="shared" si="128"/>
        <v>6.8</v>
      </c>
      <c r="HU15" s="147">
        <f t="shared" si="129"/>
        <v>6.8</v>
      </c>
      <c r="HV15" s="26" t="str">
        <f t="shared" si="254"/>
        <v>6.8</v>
      </c>
      <c r="HW15" s="218" t="str">
        <f t="shared" si="130"/>
        <v>C+</v>
      </c>
      <c r="HX15" s="149">
        <f t="shared" si="131"/>
        <v>2.5</v>
      </c>
      <c r="HY15" s="40" t="str">
        <f t="shared" si="132"/>
        <v>2.5</v>
      </c>
      <c r="HZ15" s="53">
        <v>3</v>
      </c>
      <c r="IA15" s="63">
        <v>3</v>
      </c>
      <c r="IB15" s="19">
        <v>8.3000000000000007</v>
      </c>
      <c r="IC15" s="22">
        <v>3</v>
      </c>
      <c r="ID15" s="23"/>
      <c r="IE15" s="25">
        <f t="shared" si="133"/>
        <v>5.0999999999999996</v>
      </c>
      <c r="IF15" s="147">
        <f t="shared" si="134"/>
        <v>5.0999999999999996</v>
      </c>
      <c r="IG15" s="26" t="str">
        <f t="shared" si="255"/>
        <v>5.1</v>
      </c>
      <c r="IH15" s="218" t="str">
        <f t="shared" si="135"/>
        <v>D+</v>
      </c>
      <c r="II15" s="149">
        <f t="shared" si="136"/>
        <v>1.5</v>
      </c>
      <c r="IJ15" s="40" t="str">
        <f t="shared" si="137"/>
        <v>1.5</v>
      </c>
      <c r="IK15" s="53">
        <v>1</v>
      </c>
      <c r="IL15" s="63">
        <v>1</v>
      </c>
      <c r="IM15" s="19">
        <v>5.6</v>
      </c>
      <c r="IN15" s="22">
        <v>6</v>
      </c>
      <c r="IO15" s="23"/>
      <c r="IP15" s="25">
        <f t="shared" si="138"/>
        <v>5.8</v>
      </c>
      <c r="IQ15" s="26">
        <f t="shared" si="139"/>
        <v>5.8</v>
      </c>
      <c r="IR15" s="26" t="str">
        <f t="shared" si="140"/>
        <v>5.8</v>
      </c>
      <c r="IS15" s="30" t="str">
        <f t="shared" si="141"/>
        <v>C</v>
      </c>
      <c r="IT15" s="28">
        <f t="shared" si="142"/>
        <v>2</v>
      </c>
      <c r="IU15" s="35" t="str">
        <f t="shared" si="143"/>
        <v>2.0</v>
      </c>
      <c r="IV15" s="53">
        <v>2</v>
      </c>
      <c r="IW15" s="63">
        <v>2</v>
      </c>
      <c r="IX15" s="19">
        <v>9</v>
      </c>
      <c r="IY15" s="22">
        <v>7</v>
      </c>
      <c r="IZ15" s="23"/>
      <c r="JA15" s="25">
        <f t="shared" si="144"/>
        <v>7.8</v>
      </c>
      <c r="JB15" s="26">
        <f t="shared" si="145"/>
        <v>7.8</v>
      </c>
      <c r="JC15" s="26" t="str">
        <f t="shared" si="146"/>
        <v>7.8</v>
      </c>
      <c r="JD15" s="30" t="str">
        <f t="shared" si="147"/>
        <v>B</v>
      </c>
      <c r="JE15" s="28">
        <f t="shared" si="148"/>
        <v>3</v>
      </c>
      <c r="JF15" s="35" t="str">
        <f t="shared" si="149"/>
        <v>3.0</v>
      </c>
      <c r="JG15" s="53">
        <v>2</v>
      </c>
      <c r="JH15" s="63">
        <v>2</v>
      </c>
      <c r="JI15" s="19">
        <v>5</v>
      </c>
      <c r="JJ15" s="22">
        <v>6</v>
      </c>
      <c r="JK15" s="23"/>
      <c r="JL15" s="25">
        <f t="shared" si="150"/>
        <v>5.6</v>
      </c>
      <c r="JM15" s="26">
        <f t="shared" si="151"/>
        <v>5.6</v>
      </c>
      <c r="JN15" s="24" t="str">
        <f t="shared" si="152"/>
        <v>5.6</v>
      </c>
      <c r="JO15" s="30" t="str">
        <f t="shared" si="153"/>
        <v>C</v>
      </c>
      <c r="JP15" s="28">
        <f t="shared" si="154"/>
        <v>2</v>
      </c>
      <c r="JQ15" s="35" t="str">
        <f t="shared" si="155"/>
        <v>2.0</v>
      </c>
      <c r="JR15" s="53">
        <v>2</v>
      </c>
      <c r="JS15" s="63">
        <v>2</v>
      </c>
      <c r="JT15" s="19">
        <v>6</v>
      </c>
      <c r="JU15" s="22">
        <v>5</v>
      </c>
      <c r="JV15" s="23"/>
      <c r="JW15" s="25">
        <f t="shared" si="156"/>
        <v>5.4</v>
      </c>
      <c r="JX15" s="26">
        <f t="shared" si="157"/>
        <v>5.4</v>
      </c>
      <c r="JY15" s="26" t="str">
        <f t="shared" si="158"/>
        <v>5.4</v>
      </c>
      <c r="JZ15" s="30" t="str">
        <f t="shared" si="159"/>
        <v>D+</v>
      </c>
      <c r="KA15" s="28">
        <f t="shared" si="160"/>
        <v>1.5</v>
      </c>
      <c r="KB15" s="35" t="str">
        <f t="shared" si="161"/>
        <v>1.5</v>
      </c>
      <c r="KC15" s="53">
        <v>1</v>
      </c>
      <c r="KD15" s="63">
        <v>1</v>
      </c>
      <c r="KE15" s="19">
        <v>7</v>
      </c>
      <c r="KF15" s="22">
        <v>8</v>
      </c>
      <c r="KG15" s="23"/>
      <c r="KH15" s="25">
        <f t="shared" si="162"/>
        <v>7.6</v>
      </c>
      <c r="KI15" s="26">
        <f t="shared" si="163"/>
        <v>7.6</v>
      </c>
      <c r="KJ15" s="26" t="str">
        <f t="shared" si="164"/>
        <v>7.6</v>
      </c>
      <c r="KK15" s="30" t="str">
        <f t="shared" si="165"/>
        <v>B</v>
      </c>
      <c r="KL15" s="28">
        <f t="shared" si="166"/>
        <v>3</v>
      </c>
      <c r="KM15" s="35" t="str">
        <f t="shared" si="167"/>
        <v>3.0</v>
      </c>
      <c r="KN15" s="53">
        <v>2</v>
      </c>
      <c r="KO15" s="63">
        <v>2</v>
      </c>
      <c r="KP15" s="181">
        <f t="shared" si="168"/>
        <v>18</v>
      </c>
      <c r="KQ15" s="217">
        <f t="shared" si="169"/>
        <v>6.6055555555555561</v>
      </c>
      <c r="KR15" s="182">
        <f t="shared" si="170"/>
        <v>2.3611111111111112</v>
      </c>
      <c r="KS15" s="183" t="str">
        <f t="shared" si="171"/>
        <v>2.36</v>
      </c>
      <c r="KT15" s="135" t="str">
        <f t="shared" si="172"/>
        <v>Lên lớp</v>
      </c>
      <c r="KU15" s="136">
        <f t="shared" si="173"/>
        <v>18</v>
      </c>
      <c r="KV15" s="217">
        <f t="shared" si="174"/>
        <v>6.6055555555555561</v>
      </c>
      <c r="KW15" s="236">
        <f t="shared" si="175"/>
        <v>2.3611111111111112</v>
      </c>
      <c r="KX15" s="192">
        <f t="shared" si="176"/>
        <v>55</v>
      </c>
      <c r="KY15" s="193">
        <f t="shared" si="177"/>
        <v>55</v>
      </c>
      <c r="KZ15" s="183">
        <f t="shared" si="178"/>
        <v>6.3345454545454549</v>
      </c>
      <c r="LA15" s="182">
        <f t="shared" si="179"/>
        <v>2.2545454545454544</v>
      </c>
      <c r="LB15" s="183" t="str">
        <f t="shared" si="180"/>
        <v>2.25</v>
      </c>
      <c r="LC15" s="135" t="str">
        <f t="shared" si="181"/>
        <v>Lên lớp</v>
      </c>
      <c r="LD15" s="135" t="s">
        <v>648</v>
      </c>
      <c r="LE15" s="19">
        <v>6.1</v>
      </c>
      <c r="LF15" s="22"/>
      <c r="LG15" s="23">
        <v>5</v>
      </c>
      <c r="LH15" s="25">
        <f t="shared" si="182"/>
        <v>2.4</v>
      </c>
      <c r="LI15" s="147">
        <f t="shared" si="183"/>
        <v>5.4</v>
      </c>
      <c r="LJ15" s="26" t="str">
        <f t="shared" si="184"/>
        <v>5.4</v>
      </c>
      <c r="LK15" s="148" t="str">
        <f t="shared" si="185"/>
        <v>D+</v>
      </c>
      <c r="LL15" s="149">
        <f t="shared" si="186"/>
        <v>1.5</v>
      </c>
      <c r="LM15" s="40" t="str">
        <f t="shared" si="187"/>
        <v>1.5</v>
      </c>
      <c r="LN15" s="53">
        <v>1</v>
      </c>
      <c r="LO15" s="63">
        <v>1</v>
      </c>
      <c r="LP15" s="19">
        <v>6</v>
      </c>
      <c r="LQ15" s="22">
        <v>1</v>
      </c>
      <c r="LR15" s="23">
        <v>5</v>
      </c>
      <c r="LS15" s="25">
        <f t="shared" si="188"/>
        <v>3</v>
      </c>
      <c r="LT15" s="147">
        <f t="shared" si="189"/>
        <v>5.4</v>
      </c>
      <c r="LU15" s="26" t="str">
        <f t="shared" si="190"/>
        <v>5.4</v>
      </c>
      <c r="LV15" s="148" t="str">
        <f t="shared" si="191"/>
        <v>D+</v>
      </c>
      <c r="LW15" s="149">
        <f t="shared" si="192"/>
        <v>1.5</v>
      </c>
      <c r="LX15" s="40" t="str">
        <f t="shared" si="193"/>
        <v>1.5</v>
      </c>
      <c r="LY15" s="53">
        <v>1</v>
      </c>
      <c r="LZ15" s="63">
        <v>1</v>
      </c>
      <c r="MA15" s="185">
        <v>7.3</v>
      </c>
      <c r="MB15" s="121">
        <v>7</v>
      </c>
      <c r="MC15" s="122"/>
      <c r="MD15" s="129">
        <f t="shared" si="194"/>
        <v>7.1</v>
      </c>
      <c r="ME15" s="130">
        <f t="shared" si="195"/>
        <v>7.1</v>
      </c>
      <c r="MF15" s="130" t="str">
        <f t="shared" si="196"/>
        <v>7.1</v>
      </c>
      <c r="MG15" s="125" t="str">
        <f t="shared" si="197"/>
        <v>B</v>
      </c>
      <c r="MH15" s="126">
        <f t="shared" si="198"/>
        <v>3</v>
      </c>
      <c r="MI15" s="127" t="str">
        <f t="shared" si="199"/>
        <v>3.0</v>
      </c>
      <c r="MJ15" s="144">
        <v>1</v>
      </c>
      <c r="MK15" s="145">
        <v>1</v>
      </c>
      <c r="ML15" s="19">
        <v>5.5</v>
      </c>
      <c r="MM15" s="51">
        <v>6.5</v>
      </c>
      <c r="MN15" s="23"/>
      <c r="MO15" s="25">
        <f t="shared" si="200"/>
        <v>6.1</v>
      </c>
      <c r="MP15" s="26">
        <f t="shared" si="201"/>
        <v>6.1</v>
      </c>
      <c r="MQ15" s="26" t="str">
        <f t="shared" si="202"/>
        <v>6.1</v>
      </c>
      <c r="MR15" s="30" t="str">
        <f t="shared" si="203"/>
        <v>C</v>
      </c>
      <c r="MS15" s="28">
        <f t="shared" si="204"/>
        <v>2</v>
      </c>
      <c r="MT15" s="35" t="str">
        <f t="shared" si="205"/>
        <v>2.0</v>
      </c>
      <c r="MU15" s="53">
        <v>1</v>
      </c>
      <c r="MV15" s="63">
        <v>1</v>
      </c>
      <c r="MW15" s="19">
        <v>5.5</v>
      </c>
      <c r="MX15" s="51">
        <v>7.5</v>
      </c>
      <c r="MY15" s="23"/>
      <c r="MZ15" s="25">
        <f t="shared" si="206"/>
        <v>6.7</v>
      </c>
      <c r="NA15" s="26">
        <f t="shared" si="207"/>
        <v>6.7</v>
      </c>
      <c r="NB15" s="26" t="str">
        <f t="shared" si="208"/>
        <v>6.7</v>
      </c>
      <c r="NC15" s="30" t="str">
        <f t="shared" si="209"/>
        <v>C+</v>
      </c>
      <c r="ND15" s="28">
        <f t="shared" si="210"/>
        <v>2.5</v>
      </c>
      <c r="NE15" s="35" t="str">
        <f t="shared" si="211"/>
        <v>2.5</v>
      </c>
      <c r="NF15" s="53">
        <v>1</v>
      </c>
      <c r="NG15" s="63">
        <v>1</v>
      </c>
      <c r="NH15" s="43">
        <v>0</v>
      </c>
      <c r="NI15" s="51"/>
      <c r="NJ15" s="23"/>
      <c r="NK15" s="25">
        <f t="shared" si="212"/>
        <v>0</v>
      </c>
      <c r="NL15" s="26">
        <f t="shared" si="213"/>
        <v>0</v>
      </c>
      <c r="NM15" s="26" t="str">
        <f t="shared" si="214"/>
        <v>0.0</v>
      </c>
      <c r="NN15" s="30" t="str">
        <f t="shared" si="215"/>
        <v>F</v>
      </c>
      <c r="NO15" s="28">
        <f t="shared" si="216"/>
        <v>0</v>
      </c>
      <c r="NP15" s="35" t="str">
        <f t="shared" si="217"/>
        <v>0.0</v>
      </c>
      <c r="NQ15" s="53">
        <v>2</v>
      </c>
      <c r="NR15" s="63"/>
      <c r="NS15" s="19">
        <v>5.5</v>
      </c>
      <c r="NT15" s="51">
        <v>6</v>
      </c>
      <c r="NU15" s="23"/>
      <c r="NV15" s="25">
        <f t="shared" si="218"/>
        <v>5.8</v>
      </c>
      <c r="NW15" s="26">
        <f t="shared" si="219"/>
        <v>5.8</v>
      </c>
      <c r="NX15" s="26" t="str">
        <f t="shared" si="220"/>
        <v>5.8</v>
      </c>
      <c r="NY15" s="30" t="str">
        <f t="shared" si="221"/>
        <v>C</v>
      </c>
      <c r="NZ15" s="28">
        <f t="shared" si="222"/>
        <v>2</v>
      </c>
      <c r="OA15" s="35" t="str">
        <f t="shared" si="223"/>
        <v>2.0</v>
      </c>
      <c r="OB15" s="53">
        <v>1</v>
      </c>
      <c r="OC15" s="63">
        <v>1</v>
      </c>
      <c r="OD15" s="57">
        <v>7</v>
      </c>
      <c r="OE15" s="51">
        <v>7.5</v>
      </c>
      <c r="OF15" s="23"/>
      <c r="OG15" s="25">
        <f t="shared" si="224"/>
        <v>7.3</v>
      </c>
      <c r="OH15" s="26">
        <f t="shared" si="225"/>
        <v>7.3</v>
      </c>
      <c r="OI15" s="26" t="str">
        <f t="shared" si="226"/>
        <v>7.3</v>
      </c>
      <c r="OJ15" s="30" t="str">
        <f t="shared" si="227"/>
        <v>B</v>
      </c>
      <c r="OK15" s="28">
        <f t="shared" si="228"/>
        <v>3</v>
      </c>
      <c r="OL15" s="35" t="str">
        <f t="shared" si="229"/>
        <v>3.0</v>
      </c>
      <c r="OM15" s="53">
        <v>4</v>
      </c>
      <c r="ON15" s="70">
        <v>4</v>
      </c>
      <c r="OO15" s="264">
        <f t="shared" si="256"/>
        <v>12</v>
      </c>
      <c r="OP15" s="217">
        <f t="shared" si="257"/>
        <v>5.4750000000000005</v>
      </c>
      <c r="OQ15" s="182">
        <f t="shared" si="258"/>
        <v>2.0416666666666665</v>
      </c>
      <c r="OR15" s="183" t="str">
        <f t="shared" si="259"/>
        <v>2.04</v>
      </c>
      <c r="OS15" s="135" t="str">
        <f t="shared" si="260"/>
        <v>Lên lớp</v>
      </c>
      <c r="OT15" s="136">
        <f t="shared" si="261"/>
        <v>10</v>
      </c>
      <c r="OU15" s="217">
        <f t="shared" si="262"/>
        <v>6.57</v>
      </c>
      <c r="OV15" s="236">
        <f t="shared" si="263"/>
        <v>2.4500000000000002</v>
      </c>
      <c r="OW15" s="192">
        <f t="shared" si="264"/>
        <v>67</v>
      </c>
      <c r="OX15" s="193">
        <f t="shared" si="265"/>
        <v>65</v>
      </c>
      <c r="OY15" s="183">
        <f t="shared" si="266"/>
        <v>6.3707692307692314</v>
      </c>
      <c r="OZ15" s="182">
        <f t="shared" si="267"/>
        <v>2.2846153846153845</v>
      </c>
      <c r="PA15" s="183" t="str">
        <f t="shared" si="268"/>
        <v>2.28</v>
      </c>
      <c r="PB15" s="135" t="str">
        <f t="shared" si="269"/>
        <v>Lên lớp</v>
      </c>
      <c r="PC15" s="135" t="s">
        <v>648</v>
      </c>
      <c r="PD15" s="57">
        <v>8.9</v>
      </c>
      <c r="PE15" s="22">
        <v>7</v>
      </c>
      <c r="PF15" s="23"/>
      <c r="PG15" s="25">
        <f t="shared" si="273"/>
        <v>7.8</v>
      </c>
      <c r="PH15" s="26">
        <f t="shared" si="274"/>
        <v>7.8</v>
      </c>
      <c r="PI15" s="26" t="str">
        <f t="shared" si="275"/>
        <v>7.8</v>
      </c>
      <c r="PJ15" s="30" t="str">
        <f t="shared" si="276"/>
        <v>B</v>
      </c>
      <c r="PK15" s="28">
        <f t="shared" si="277"/>
        <v>3</v>
      </c>
      <c r="PL15" s="35" t="str">
        <f t="shared" si="278"/>
        <v>3.0</v>
      </c>
      <c r="PM15" s="53">
        <v>6</v>
      </c>
      <c r="PN15" s="63">
        <v>6</v>
      </c>
      <c r="PO15" s="19">
        <v>8.6</v>
      </c>
      <c r="PP15" s="112"/>
      <c r="PQ15" s="23">
        <v>6</v>
      </c>
      <c r="PR15" s="25">
        <f t="shared" si="240"/>
        <v>3.4</v>
      </c>
      <c r="PS15" s="26">
        <f t="shared" si="241"/>
        <v>7</v>
      </c>
      <c r="PT15" s="26" t="str">
        <f t="shared" si="242"/>
        <v>7.0</v>
      </c>
      <c r="PU15" s="30" t="str">
        <f t="shared" si="243"/>
        <v>B</v>
      </c>
      <c r="PV15" s="28">
        <f t="shared" si="244"/>
        <v>3</v>
      </c>
      <c r="PW15" s="35" t="str">
        <f t="shared" si="245"/>
        <v>3.0</v>
      </c>
      <c r="PX15" s="53">
        <v>6</v>
      </c>
      <c r="PY15" s="63">
        <v>6</v>
      </c>
      <c r="PZ15" s="59">
        <v>7.5</v>
      </c>
      <c r="QA15" s="259">
        <v>7.3</v>
      </c>
      <c r="QB15" s="129">
        <f t="shared" si="270"/>
        <v>7.4</v>
      </c>
      <c r="QC15" s="24" t="str">
        <f t="shared" si="280"/>
        <v>7.4</v>
      </c>
      <c r="QD15" s="30" t="str">
        <f t="shared" si="281"/>
        <v>B</v>
      </c>
      <c r="QE15" s="28">
        <f t="shared" si="282"/>
        <v>3</v>
      </c>
      <c r="QF15" s="35" t="str">
        <f t="shared" si="283"/>
        <v>3.0</v>
      </c>
      <c r="QG15" s="260">
        <v>5</v>
      </c>
      <c r="QH15" s="261">
        <v>5</v>
      </c>
      <c r="QI15" s="262">
        <f t="shared" si="249"/>
        <v>17</v>
      </c>
      <c r="QJ15" s="217">
        <f t="shared" si="250"/>
        <v>7.3999999999999995</v>
      </c>
      <c r="QK15" s="182">
        <f t="shared" si="251"/>
        <v>3</v>
      </c>
      <c r="QL15" s="183" t="str">
        <f t="shared" si="284"/>
        <v>3.00</v>
      </c>
      <c r="QM15" s="135" t="str">
        <f t="shared" si="285"/>
        <v>Lên lớp</v>
      </c>
    </row>
    <row r="16" spans="1:455" ht="18">
      <c r="A16" s="10">
        <v>16</v>
      </c>
      <c r="B16" s="10">
        <v>16</v>
      </c>
      <c r="C16" s="90" t="s">
        <v>96</v>
      </c>
      <c r="D16" s="91" t="s">
        <v>161</v>
      </c>
      <c r="E16" s="93" t="s">
        <v>162</v>
      </c>
      <c r="F16" s="307" t="s">
        <v>64</v>
      </c>
      <c r="G16" s="42"/>
      <c r="H16" s="95" t="s">
        <v>427</v>
      </c>
      <c r="I16" s="42" t="s">
        <v>18</v>
      </c>
      <c r="J16" s="98" t="s">
        <v>446</v>
      </c>
      <c r="K16" s="12">
        <v>8</v>
      </c>
      <c r="L16" s="24" t="str">
        <f t="shared" si="0"/>
        <v>8.0</v>
      </c>
      <c r="M16" s="30" t="str">
        <f t="shared" si="1"/>
        <v>B+</v>
      </c>
      <c r="N16" s="37">
        <f t="shared" si="2"/>
        <v>3.5</v>
      </c>
      <c r="O16" s="35" t="str">
        <f t="shared" si="3"/>
        <v>3.5</v>
      </c>
      <c r="P16" s="11">
        <v>2</v>
      </c>
      <c r="Q16" s="14">
        <v>7.4</v>
      </c>
      <c r="R16" s="24" t="str">
        <f t="shared" si="4"/>
        <v>7.4</v>
      </c>
      <c r="S16" s="30" t="str">
        <f t="shared" si="5"/>
        <v>B</v>
      </c>
      <c r="T16" s="37">
        <f t="shared" si="6"/>
        <v>3</v>
      </c>
      <c r="U16" s="35" t="str">
        <f t="shared" si="7"/>
        <v>3.0</v>
      </c>
      <c r="V16" s="11">
        <v>3</v>
      </c>
      <c r="W16" s="19">
        <v>7.5</v>
      </c>
      <c r="X16" s="22">
        <v>4</v>
      </c>
      <c r="Y16" s="23"/>
      <c r="Z16" s="25">
        <f t="shared" si="8"/>
        <v>5.4</v>
      </c>
      <c r="AA16" s="26">
        <f t="shared" si="9"/>
        <v>5.4</v>
      </c>
      <c r="AB16" s="24" t="str">
        <f t="shared" si="10"/>
        <v>5.4</v>
      </c>
      <c r="AC16" s="30" t="str">
        <f t="shared" si="11"/>
        <v>D+</v>
      </c>
      <c r="AD16" s="28">
        <f t="shared" si="12"/>
        <v>1.5</v>
      </c>
      <c r="AE16" s="35" t="str">
        <f t="shared" si="13"/>
        <v>1.5</v>
      </c>
      <c r="AF16" s="53">
        <v>4</v>
      </c>
      <c r="AG16" s="63">
        <v>4</v>
      </c>
      <c r="AH16" s="19">
        <v>6.7</v>
      </c>
      <c r="AI16" s="22">
        <v>8</v>
      </c>
      <c r="AJ16" s="23"/>
      <c r="AK16" s="25">
        <f t="shared" si="14"/>
        <v>7.5</v>
      </c>
      <c r="AL16" s="26">
        <f t="shared" si="15"/>
        <v>7.5</v>
      </c>
      <c r="AM16" s="24" t="str">
        <f t="shared" si="16"/>
        <v>7.5</v>
      </c>
      <c r="AN16" s="30" t="str">
        <f t="shared" si="17"/>
        <v>B</v>
      </c>
      <c r="AO16" s="28">
        <f t="shared" si="18"/>
        <v>3</v>
      </c>
      <c r="AP16" s="35" t="str">
        <f t="shared" si="19"/>
        <v>3.0</v>
      </c>
      <c r="AQ16" s="66">
        <v>2</v>
      </c>
      <c r="AR16" s="68">
        <v>2</v>
      </c>
      <c r="AS16" s="19">
        <v>7.7</v>
      </c>
      <c r="AT16" s="22">
        <v>7</v>
      </c>
      <c r="AU16" s="23"/>
      <c r="AV16" s="25">
        <f t="shared" si="20"/>
        <v>7.3</v>
      </c>
      <c r="AW16" s="26">
        <f t="shared" si="21"/>
        <v>7.3</v>
      </c>
      <c r="AX16" s="24" t="str">
        <f t="shared" si="22"/>
        <v>7.3</v>
      </c>
      <c r="AY16" s="30" t="str">
        <f t="shared" si="23"/>
        <v>B</v>
      </c>
      <c r="AZ16" s="28">
        <f t="shared" si="24"/>
        <v>3</v>
      </c>
      <c r="BA16" s="35" t="str">
        <f t="shared" si="25"/>
        <v>3.0</v>
      </c>
      <c r="BB16" s="53">
        <v>3</v>
      </c>
      <c r="BC16" s="63">
        <v>3</v>
      </c>
      <c r="BD16" s="19">
        <v>7</v>
      </c>
      <c r="BE16" s="22">
        <v>1</v>
      </c>
      <c r="BF16" s="23">
        <v>6</v>
      </c>
      <c r="BG16" s="17">
        <f t="shared" si="26"/>
        <v>3.4</v>
      </c>
      <c r="BH16" s="24">
        <f t="shared" si="27"/>
        <v>6.4</v>
      </c>
      <c r="BI16" s="24" t="str">
        <f t="shared" si="28"/>
        <v>6.4</v>
      </c>
      <c r="BJ16" s="30" t="str">
        <f t="shared" si="29"/>
        <v>C</v>
      </c>
      <c r="BK16" s="28">
        <f t="shared" si="30"/>
        <v>2</v>
      </c>
      <c r="BL16" s="35" t="str">
        <f t="shared" si="31"/>
        <v>2.0</v>
      </c>
      <c r="BM16" s="53">
        <v>3</v>
      </c>
      <c r="BN16" s="63">
        <v>3</v>
      </c>
      <c r="BO16" s="19">
        <v>6</v>
      </c>
      <c r="BP16" s="22">
        <v>6</v>
      </c>
      <c r="BQ16" s="23"/>
      <c r="BR16" s="17">
        <f t="shared" si="32"/>
        <v>6</v>
      </c>
      <c r="BS16" s="24">
        <f t="shared" si="33"/>
        <v>6</v>
      </c>
      <c r="BT16" s="24" t="str">
        <f t="shared" si="34"/>
        <v>6.0</v>
      </c>
      <c r="BU16" s="30" t="str">
        <f t="shared" si="35"/>
        <v>C</v>
      </c>
      <c r="BV16" s="56">
        <f t="shared" si="36"/>
        <v>2</v>
      </c>
      <c r="BW16" s="35" t="str">
        <f t="shared" si="37"/>
        <v>2.0</v>
      </c>
      <c r="BX16" s="53">
        <v>2</v>
      </c>
      <c r="BY16" s="70">
        <v>2</v>
      </c>
      <c r="BZ16" s="19">
        <v>6.8</v>
      </c>
      <c r="CA16" s="22">
        <v>5</v>
      </c>
      <c r="CB16" s="23"/>
      <c r="CC16" s="25">
        <f t="shared" si="38"/>
        <v>5.7</v>
      </c>
      <c r="CD16" s="26">
        <f t="shared" si="39"/>
        <v>5.7</v>
      </c>
      <c r="CE16" s="24" t="str">
        <f t="shared" si="40"/>
        <v>5.7</v>
      </c>
      <c r="CF16" s="30" t="str">
        <f t="shared" si="41"/>
        <v>C</v>
      </c>
      <c r="CG16" s="28">
        <f t="shared" si="42"/>
        <v>2</v>
      </c>
      <c r="CH16" s="35" t="str">
        <f t="shared" si="43"/>
        <v>2.0</v>
      </c>
      <c r="CI16" s="53">
        <v>3</v>
      </c>
      <c r="CJ16" s="63">
        <v>3</v>
      </c>
      <c r="CK16" s="115">
        <f t="shared" si="44"/>
        <v>17</v>
      </c>
      <c r="CL16" s="238">
        <f t="shared" si="45"/>
        <v>6.2823529411764714</v>
      </c>
      <c r="CM16" s="116">
        <f t="shared" si="46"/>
        <v>2.1764705882352939</v>
      </c>
      <c r="CN16" s="117" t="str">
        <f t="shared" si="47"/>
        <v>2.18</v>
      </c>
      <c r="CO16" s="135" t="str">
        <f t="shared" si="48"/>
        <v>Lên lớp</v>
      </c>
      <c r="CP16" s="240">
        <f t="shared" si="49"/>
        <v>17</v>
      </c>
      <c r="CQ16" s="241">
        <f t="shared" si="279"/>
        <v>6.2823529411764714</v>
      </c>
      <c r="CR16" s="242">
        <f t="shared" si="51"/>
        <v>2.1764705882352939</v>
      </c>
      <c r="CS16" s="140" t="str">
        <f t="shared" si="52"/>
        <v>2.18</v>
      </c>
      <c r="CT16" s="135" t="str">
        <f t="shared" si="53"/>
        <v>Lên lớp</v>
      </c>
      <c r="CU16" s="205" t="s">
        <v>648</v>
      </c>
      <c r="CV16" s="19">
        <v>7.9</v>
      </c>
      <c r="CW16" s="22">
        <v>8</v>
      </c>
      <c r="CX16" s="23"/>
      <c r="CY16" s="25">
        <f t="shared" si="54"/>
        <v>8</v>
      </c>
      <c r="CZ16" s="26">
        <f t="shared" si="55"/>
        <v>8</v>
      </c>
      <c r="DA16" s="26" t="str">
        <f t="shared" si="56"/>
        <v>8.0</v>
      </c>
      <c r="DB16" s="30" t="str">
        <f t="shared" si="57"/>
        <v>B+</v>
      </c>
      <c r="DC16" s="56">
        <f t="shared" si="58"/>
        <v>3.5</v>
      </c>
      <c r="DD16" s="35" t="str">
        <f t="shared" si="59"/>
        <v>3.5</v>
      </c>
      <c r="DE16" s="53">
        <v>3</v>
      </c>
      <c r="DF16" s="63">
        <v>3</v>
      </c>
      <c r="DG16" s="19">
        <v>6.6</v>
      </c>
      <c r="DH16" s="22">
        <v>3</v>
      </c>
      <c r="DI16" s="23"/>
      <c r="DJ16" s="25">
        <f t="shared" si="60"/>
        <v>4.4000000000000004</v>
      </c>
      <c r="DK16" s="26">
        <f t="shared" si="61"/>
        <v>4.4000000000000004</v>
      </c>
      <c r="DL16" s="24" t="str">
        <f t="shared" si="62"/>
        <v>4.4</v>
      </c>
      <c r="DM16" s="30" t="str">
        <f t="shared" si="63"/>
        <v>D</v>
      </c>
      <c r="DN16" s="56">
        <f t="shared" si="64"/>
        <v>1</v>
      </c>
      <c r="DO16" s="35" t="str">
        <f t="shared" si="65"/>
        <v>1.0</v>
      </c>
      <c r="DP16" s="53">
        <v>3</v>
      </c>
      <c r="DQ16" s="63">
        <v>3</v>
      </c>
      <c r="DR16" s="19">
        <v>7.9</v>
      </c>
      <c r="DS16" s="22">
        <v>7</v>
      </c>
      <c r="DT16" s="23"/>
      <c r="DU16" s="25">
        <f t="shared" si="66"/>
        <v>7.4</v>
      </c>
      <c r="DV16" s="26">
        <f t="shared" si="67"/>
        <v>7.4</v>
      </c>
      <c r="DW16" s="26" t="str">
        <f t="shared" si="68"/>
        <v>7.4</v>
      </c>
      <c r="DX16" s="30" t="str">
        <f t="shared" si="69"/>
        <v>B</v>
      </c>
      <c r="DY16" s="28">
        <f t="shared" si="70"/>
        <v>3</v>
      </c>
      <c r="DZ16" s="35" t="str">
        <f t="shared" si="71"/>
        <v>3.0</v>
      </c>
      <c r="EA16" s="53">
        <v>3</v>
      </c>
      <c r="EB16" s="63">
        <v>3</v>
      </c>
      <c r="EC16" s="19">
        <v>7.3</v>
      </c>
      <c r="ED16" s="22">
        <v>3</v>
      </c>
      <c r="EE16" s="23"/>
      <c r="EF16" s="25">
        <f t="shared" si="72"/>
        <v>4.7</v>
      </c>
      <c r="EG16" s="26">
        <f t="shared" si="73"/>
        <v>4.7</v>
      </c>
      <c r="EH16" s="26" t="str">
        <f t="shared" si="272"/>
        <v>4.7</v>
      </c>
      <c r="EI16" s="30" t="str">
        <f t="shared" si="75"/>
        <v>D</v>
      </c>
      <c r="EJ16" s="28">
        <f t="shared" si="76"/>
        <v>1</v>
      </c>
      <c r="EK16" s="35" t="str">
        <f t="shared" si="77"/>
        <v>1.0</v>
      </c>
      <c r="EL16" s="53">
        <v>2</v>
      </c>
      <c r="EM16" s="63">
        <v>2</v>
      </c>
      <c r="EN16" s="19"/>
      <c r="EO16" s="22"/>
      <c r="EP16" s="23"/>
      <c r="EQ16" s="25">
        <f t="shared" si="78"/>
        <v>0</v>
      </c>
      <c r="ER16" s="26">
        <f t="shared" si="79"/>
        <v>0</v>
      </c>
      <c r="ES16" s="26" t="str">
        <f t="shared" si="80"/>
        <v>0.0</v>
      </c>
      <c r="ET16" s="30" t="str">
        <f t="shared" si="81"/>
        <v>F</v>
      </c>
      <c r="EU16" s="28">
        <f t="shared" si="82"/>
        <v>0</v>
      </c>
      <c r="EV16" s="35" t="str">
        <f t="shared" si="83"/>
        <v>0.0</v>
      </c>
      <c r="EW16" s="53">
        <v>2</v>
      </c>
      <c r="EX16" s="63"/>
      <c r="EY16" s="19">
        <v>6.7</v>
      </c>
      <c r="EZ16" s="22">
        <v>6</v>
      </c>
      <c r="FA16" s="23"/>
      <c r="FB16" s="25">
        <f t="shared" si="84"/>
        <v>6.3</v>
      </c>
      <c r="FC16" s="26">
        <f t="shared" si="85"/>
        <v>6.3</v>
      </c>
      <c r="FD16" s="24" t="str">
        <f t="shared" si="86"/>
        <v>6.3</v>
      </c>
      <c r="FE16" s="30" t="str">
        <f t="shared" si="87"/>
        <v>C</v>
      </c>
      <c r="FF16" s="28">
        <f t="shared" si="88"/>
        <v>2</v>
      </c>
      <c r="FG16" s="35" t="str">
        <f t="shared" si="89"/>
        <v>2.0</v>
      </c>
      <c r="FH16" s="53">
        <v>3</v>
      </c>
      <c r="FI16" s="63">
        <v>3</v>
      </c>
      <c r="FJ16" s="19">
        <v>7.7</v>
      </c>
      <c r="FK16" s="22">
        <v>7</v>
      </c>
      <c r="FL16" s="23"/>
      <c r="FM16" s="25">
        <f t="shared" si="90"/>
        <v>7.3</v>
      </c>
      <c r="FN16" s="26">
        <f t="shared" si="91"/>
        <v>7.3</v>
      </c>
      <c r="FO16" s="26" t="str">
        <f t="shared" si="92"/>
        <v>7.3</v>
      </c>
      <c r="FP16" s="30" t="str">
        <f t="shared" si="93"/>
        <v>B</v>
      </c>
      <c r="FQ16" s="28">
        <f t="shared" si="94"/>
        <v>3</v>
      </c>
      <c r="FR16" s="35" t="str">
        <f t="shared" si="95"/>
        <v>3.0</v>
      </c>
      <c r="FS16" s="53">
        <v>2</v>
      </c>
      <c r="FT16" s="63">
        <v>2</v>
      </c>
      <c r="FU16" s="19">
        <v>7.3</v>
      </c>
      <c r="FV16" s="22">
        <v>8</v>
      </c>
      <c r="FW16" s="23"/>
      <c r="FX16" s="25">
        <f t="shared" si="96"/>
        <v>7.7</v>
      </c>
      <c r="FY16" s="26">
        <f t="shared" si="97"/>
        <v>7.7</v>
      </c>
      <c r="FZ16" s="24" t="str">
        <f t="shared" si="98"/>
        <v>7.7</v>
      </c>
      <c r="GA16" s="30" t="str">
        <f t="shared" si="99"/>
        <v>B</v>
      </c>
      <c r="GB16" s="28">
        <f t="shared" si="100"/>
        <v>3</v>
      </c>
      <c r="GC16" s="35" t="str">
        <f t="shared" si="101"/>
        <v>3.0</v>
      </c>
      <c r="GD16" s="53">
        <v>2</v>
      </c>
      <c r="GE16" s="63">
        <v>2</v>
      </c>
      <c r="GF16" s="181">
        <f t="shared" si="102"/>
        <v>20</v>
      </c>
      <c r="GG16" s="217">
        <f t="shared" si="103"/>
        <v>5.8850000000000007</v>
      </c>
      <c r="GH16" s="182">
        <f t="shared" si="104"/>
        <v>2.125</v>
      </c>
      <c r="GI16" s="183" t="str">
        <f t="shared" si="105"/>
        <v>2.13</v>
      </c>
      <c r="GJ16" s="135" t="str">
        <f t="shared" si="106"/>
        <v>Lên lớp</v>
      </c>
      <c r="GK16" s="136">
        <f t="shared" si="107"/>
        <v>18</v>
      </c>
      <c r="GL16" s="239">
        <f t="shared" si="108"/>
        <v>6.5388888888888896</v>
      </c>
      <c r="GM16" s="137">
        <f t="shared" si="109"/>
        <v>2.3611111111111112</v>
      </c>
      <c r="GN16" s="192">
        <f t="shared" si="110"/>
        <v>37</v>
      </c>
      <c r="GO16" s="193">
        <f t="shared" si="111"/>
        <v>35</v>
      </c>
      <c r="GP16" s="183">
        <f t="shared" si="112"/>
        <v>6.4142857142857155</v>
      </c>
      <c r="GQ16" s="182">
        <f t="shared" si="113"/>
        <v>2.2714285714285714</v>
      </c>
      <c r="GR16" s="183" t="str">
        <f t="shared" si="114"/>
        <v>2.27</v>
      </c>
      <c r="GS16" s="135" t="str">
        <f t="shared" si="115"/>
        <v>Lên lớp</v>
      </c>
      <c r="GT16" s="135" t="s">
        <v>648</v>
      </c>
      <c r="GU16" s="19">
        <v>7.6</v>
      </c>
      <c r="GV16" s="22">
        <v>6</v>
      </c>
      <c r="GW16" s="23"/>
      <c r="GX16" s="17">
        <f t="shared" si="116"/>
        <v>6.6</v>
      </c>
      <c r="GY16" s="24">
        <f t="shared" si="117"/>
        <v>6.6</v>
      </c>
      <c r="GZ16" s="24" t="str">
        <f t="shared" si="118"/>
        <v>6.6</v>
      </c>
      <c r="HA16" s="30" t="str">
        <f t="shared" si="119"/>
        <v>C+</v>
      </c>
      <c r="HB16" s="28">
        <f t="shared" si="120"/>
        <v>2.5</v>
      </c>
      <c r="HC16" s="35" t="str">
        <f t="shared" si="121"/>
        <v>2.5</v>
      </c>
      <c r="HD16" s="53">
        <v>3</v>
      </c>
      <c r="HE16" s="63">
        <v>3</v>
      </c>
      <c r="HF16" s="19">
        <v>7.4</v>
      </c>
      <c r="HG16" s="22">
        <v>9</v>
      </c>
      <c r="HH16" s="23"/>
      <c r="HI16" s="25">
        <f t="shared" si="122"/>
        <v>8.4</v>
      </c>
      <c r="HJ16" s="26">
        <f t="shared" si="123"/>
        <v>8.4</v>
      </c>
      <c r="HK16" s="24" t="str">
        <f t="shared" si="124"/>
        <v>8.4</v>
      </c>
      <c r="HL16" s="30" t="str">
        <f t="shared" si="125"/>
        <v>B+</v>
      </c>
      <c r="HM16" s="28">
        <f t="shared" si="126"/>
        <v>3.5</v>
      </c>
      <c r="HN16" s="35" t="str">
        <f t="shared" si="127"/>
        <v>3.5</v>
      </c>
      <c r="HO16" s="53">
        <v>2</v>
      </c>
      <c r="HP16" s="63">
        <v>2</v>
      </c>
      <c r="HQ16" s="19">
        <v>5.4</v>
      </c>
      <c r="HR16" s="22">
        <v>5</v>
      </c>
      <c r="HS16" s="23"/>
      <c r="HT16" s="25">
        <f t="shared" si="128"/>
        <v>5.2</v>
      </c>
      <c r="HU16" s="147">
        <f t="shared" si="129"/>
        <v>5.2</v>
      </c>
      <c r="HV16" s="24" t="str">
        <f t="shared" si="254"/>
        <v>5.2</v>
      </c>
      <c r="HW16" s="218" t="str">
        <f t="shared" si="130"/>
        <v>D+</v>
      </c>
      <c r="HX16" s="149">
        <f t="shared" si="131"/>
        <v>1.5</v>
      </c>
      <c r="HY16" s="40" t="str">
        <f t="shared" si="132"/>
        <v>1.5</v>
      </c>
      <c r="HZ16" s="53">
        <v>3</v>
      </c>
      <c r="IA16" s="63">
        <v>3</v>
      </c>
      <c r="IB16" s="19">
        <v>8.3000000000000007</v>
      </c>
      <c r="IC16" s="22">
        <v>6</v>
      </c>
      <c r="ID16" s="23"/>
      <c r="IE16" s="25">
        <f t="shared" si="133"/>
        <v>6.9</v>
      </c>
      <c r="IF16" s="147">
        <f t="shared" si="134"/>
        <v>6.9</v>
      </c>
      <c r="IG16" s="24" t="str">
        <f t="shared" si="255"/>
        <v>6.9</v>
      </c>
      <c r="IH16" s="218" t="str">
        <f t="shared" si="135"/>
        <v>C+</v>
      </c>
      <c r="II16" s="149">
        <f t="shared" si="136"/>
        <v>2.5</v>
      </c>
      <c r="IJ16" s="40" t="str">
        <f t="shared" si="137"/>
        <v>2.5</v>
      </c>
      <c r="IK16" s="53">
        <v>1</v>
      </c>
      <c r="IL16" s="63">
        <v>1</v>
      </c>
      <c r="IM16" s="19">
        <v>7.2</v>
      </c>
      <c r="IN16" s="22">
        <v>9</v>
      </c>
      <c r="IO16" s="23"/>
      <c r="IP16" s="25">
        <f t="shared" si="138"/>
        <v>8.3000000000000007</v>
      </c>
      <c r="IQ16" s="26">
        <f t="shared" si="139"/>
        <v>8.3000000000000007</v>
      </c>
      <c r="IR16" s="24" t="str">
        <f t="shared" si="140"/>
        <v>8.3</v>
      </c>
      <c r="IS16" s="30" t="str">
        <f t="shared" si="141"/>
        <v>B+</v>
      </c>
      <c r="IT16" s="28">
        <f t="shared" si="142"/>
        <v>3.5</v>
      </c>
      <c r="IU16" s="35" t="str">
        <f t="shared" si="143"/>
        <v>3.5</v>
      </c>
      <c r="IV16" s="53">
        <v>2</v>
      </c>
      <c r="IW16" s="63">
        <v>2</v>
      </c>
      <c r="IX16" s="19">
        <v>6</v>
      </c>
      <c r="IY16" s="22">
        <v>5</v>
      </c>
      <c r="IZ16" s="23"/>
      <c r="JA16" s="25">
        <f t="shared" si="144"/>
        <v>5.4</v>
      </c>
      <c r="JB16" s="26">
        <f t="shared" si="145"/>
        <v>5.4</v>
      </c>
      <c r="JC16" s="24" t="str">
        <f t="shared" si="146"/>
        <v>5.4</v>
      </c>
      <c r="JD16" s="30" t="str">
        <f t="shared" si="147"/>
        <v>D+</v>
      </c>
      <c r="JE16" s="28">
        <f t="shared" si="148"/>
        <v>1.5</v>
      </c>
      <c r="JF16" s="35" t="str">
        <f t="shared" si="149"/>
        <v>1.5</v>
      </c>
      <c r="JG16" s="53">
        <v>2</v>
      </c>
      <c r="JH16" s="63">
        <v>2</v>
      </c>
      <c r="JI16" s="43">
        <v>0</v>
      </c>
      <c r="JJ16" s="22"/>
      <c r="JK16" s="23"/>
      <c r="JL16" s="17">
        <f t="shared" si="150"/>
        <v>0</v>
      </c>
      <c r="JM16" s="24">
        <f t="shared" si="151"/>
        <v>0</v>
      </c>
      <c r="JN16" s="24" t="str">
        <f t="shared" si="152"/>
        <v>0.0</v>
      </c>
      <c r="JO16" s="30" t="str">
        <f t="shared" si="153"/>
        <v>F</v>
      </c>
      <c r="JP16" s="28">
        <f t="shared" si="154"/>
        <v>0</v>
      </c>
      <c r="JQ16" s="35" t="str">
        <f t="shared" si="155"/>
        <v>0.0</v>
      </c>
      <c r="JR16" s="53">
        <v>2</v>
      </c>
      <c r="JS16" s="63"/>
      <c r="JT16" s="19">
        <v>8</v>
      </c>
      <c r="JU16" s="22">
        <v>5</v>
      </c>
      <c r="JV16" s="23"/>
      <c r="JW16" s="25">
        <f t="shared" si="156"/>
        <v>6.2</v>
      </c>
      <c r="JX16" s="26">
        <f t="shared" si="157"/>
        <v>6.2</v>
      </c>
      <c r="JY16" s="24" t="str">
        <f t="shared" si="158"/>
        <v>6.2</v>
      </c>
      <c r="JZ16" s="30" t="str">
        <f t="shared" si="159"/>
        <v>C</v>
      </c>
      <c r="KA16" s="28">
        <f t="shared" si="160"/>
        <v>2</v>
      </c>
      <c r="KB16" s="35" t="str">
        <f t="shared" si="161"/>
        <v>2.0</v>
      </c>
      <c r="KC16" s="53">
        <v>1</v>
      </c>
      <c r="KD16" s="63">
        <v>1</v>
      </c>
      <c r="KE16" s="19">
        <v>8</v>
      </c>
      <c r="KF16" s="22">
        <v>3</v>
      </c>
      <c r="KG16" s="23"/>
      <c r="KH16" s="17">
        <f t="shared" si="162"/>
        <v>5</v>
      </c>
      <c r="KI16" s="24">
        <f t="shared" si="163"/>
        <v>5</v>
      </c>
      <c r="KJ16" s="24" t="str">
        <f t="shared" si="164"/>
        <v>5.0</v>
      </c>
      <c r="KK16" s="30" t="str">
        <f t="shared" si="165"/>
        <v>D+</v>
      </c>
      <c r="KL16" s="28">
        <f t="shared" si="166"/>
        <v>1.5</v>
      </c>
      <c r="KM16" s="35" t="str">
        <f t="shared" si="167"/>
        <v>1.5</v>
      </c>
      <c r="KN16" s="53">
        <v>2</v>
      </c>
      <c r="KO16" s="63">
        <v>2</v>
      </c>
      <c r="KP16" s="181">
        <f t="shared" si="168"/>
        <v>18</v>
      </c>
      <c r="KQ16" s="217">
        <f t="shared" si="169"/>
        <v>5.7055555555555548</v>
      </c>
      <c r="KR16" s="182">
        <f t="shared" si="170"/>
        <v>2.0277777777777777</v>
      </c>
      <c r="KS16" s="183" t="str">
        <f t="shared" si="171"/>
        <v>2.03</v>
      </c>
      <c r="KT16" s="135" t="str">
        <f t="shared" si="172"/>
        <v>Lên lớp</v>
      </c>
      <c r="KU16" s="136">
        <f t="shared" si="173"/>
        <v>16</v>
      </c>
      <c r="KV16" s="217">
        <f t="shared" si="174"/>
        <v>6.4187499999999993</v>
      </c>
      <c r="KW16" s="236">
        <f t="shared" si="175"/>
        <v>2.28125</v>
      </c>
      <c r="KX16" s="192">
        <f t="shared" si="176"/>
        <v>55</v>
      </c>
      <c r="KY16" s="193">
        <f t="shared" si="177"/>
        <v>51</v>
      </c>
      <c r="KZ16" s="183">
        <f t="shared" si="178"/>
        <v>6.4156862745098051</v>
      </c>
      <c r="LA16" s="182">
        <f t="shared" si="179"/>
        <v>2.2745098039215685</v>
      </c>
      <c r="LB16" s="183" t="str">
        <f t="shared" si="180"/>
        <v>2.27</v>
      </c>
      <c r="LC16" s="135" t="str">
        <f t="shared" si="181"/>
        <v>Lên lớp</v>
      </c>
      <c r="LD16" s="135" t="s">
        <v>648</v>
      </c>
      <c r="LE16" s="43">
        <v>0.3</v>
      </c>
      <c r="LF16" s="22"/>
      <c r="LG16" s="23"/>
      <c r="LH16" s="25">
        <f t="shared" si="182"/>
        <v>0.1</v>
      </c>
      <c r="LI16" s="147">
        <f t="shared" si="183"/>
        <v>0.1</v>
      </c>
      <c r="LJ16" s="26" t="str">
        <f t="shared" si="184"/>
        <v>0.1</v>
      </c>
      <c r="LK16" s="148" t="str">
        <f t="shared" si="185"/>
        <v>F</v>
      </c>
      <c r="LL16" s="149">
        <f t="shared" si="186"/>
        <v>0</v>
      </c>
      <c r="LM16" s="40" t="str">
        <f t="shared" si="187"/>
        <v>0.0</v>
      </c>
      <c r="LN16" s="53">
        <v>1</v>
      </c>
      <c r="LO16" s="63"/>
      <c r="LP16" s="43">
        <v>0</v>
      </c>
      <c r="LQ16" s="22"/>
      <c r="LR16" s="23"/>
      <c r="LS16" s="25">
        <f t="shared" si="188"/>
        <v>0</v>
      </c>
      <c r="LT16" s="147">
        <f t="shared" si="189"/>
        <v>0</v>
      </c>
      <c r="LU16" s="26" t="str">
        <f t="shared" si="190"/>
        <v>0.0</v>
      </c>
      <c r="LV16" s="148" t="str">
        <f t="shared" si="191"/>
        <v>F</v>
      </c>
      <c r="LW16" s="149">
        <f t="shared" si="192"/>
        <v>0</v>
      </c>
      <c r="LX16" s="40" t="str">
        <f t="shared" si="193"/>
        <v>0.0</v>
      </c>
      <c r="LY16" s="53">
        <v>1</v>
      </c>
      <c r="LZ16" s="63"/>
      <c r="MA16" s="19">
        <v>5</v>
      </c>
      <c r="MB16" s="22">
        <v>5</v>
      </c>
      <c r="MC16" s="23"/>
      <c r="MD16" s="25">
        <f t="shared" si="194"/>
        <v>5</v>
      </c>
      <c r="ME16" s="26">
        <f t="shared" si="195"/>
        <v>5</v>
      </c>
      <c r="MF16" s="26" t="str">
        <f t="shared" si="196"/>
        <v>5.0</v>
      </c>
      <c r="MG16" s="30" t="str">
        <f t="shared" si="197"/>
        <v>D+</v>
      </c>
      <c r="MH16" s="28">
        <f t="shared" si="198"/>
        <v>1.5</v>
      </c>
      <c r="MI16" s="35" t="str">
        <f t="shared" si="199"/>
        <v>1.5</v>
      </c>
      <c r="MJ16" s="53">
        <v>1</v>
      </c>
      <c r="MK16" s="63">
        <v>1</v>
      </c>
      <c r="ML16" s="19">
        <v>8.5</v>
      </c>
      <c r="MM16" s="51">
        <v>8.5</v>
      </c>
      <c r="MN16" s="23"/>
      <c r="MO16" s="25">
        <f t="shared" si="200"/>
        <v>8.5</v>
      </c>
      <c r="MP16" s="26">
        <f t="shared" si="201"/>
        <v>8.5</v>
      </c>
      <c r="MQ16" s="26" t="str">
        <f t="shared" si="202"/>
        <v>8.5</v>
      </c>
      <c r="MR16" s="30" t="str">
        <f t="shared" si="203"/>
        <v>A</v>
      </c>
      <c r="MS16" s="28">
        <f t="shared" si="204"/>
        <v>4</v>
      </c>
      <c r="MT16" s="35" t="str">
        <f t="shared" si="205"/>
        <v>4.0</v>
      </c>
      <c r="MU16" s="53">
        <v>1</v>
      </c>
      <c r="MV16" s="63">
        <v>1</v>
      </c>
      <c r="MW16" s="19">
        <v>8.5</v>
      </c>
      <c r="MX16" s="51">
        <v>7.5</v>
      </c>
      <c r="MY16" s="23"/>
      <c r="MZ16" s="25">
        <f t="shared" si="206"/>
        <v>7.9</v>
      </c>
      <c r="NA16" s="26">
        <f t="shared" si="207"/>
        <v>7.9</v>
      </c>
      <c r="NB16" s="26" t="str">
        <f t="shared" si="208"/>
        <v>7.9</v>
      </c>
      <c r="NC16" s="30" t="str">
        <f t="shared" si="209"/>
        <v>B</v>
      </c>
      <c r="ND16" s="28">
        <f t="shared" si="210"/>
        <v>3</v>
      </c>
      <c r="NE16" s="35" t="str">
        <f t="shared" si="211"/>
        <v>3.0</v>
      </c>
      <c r="NF16" s="53">
        <v>1</v>
      </c>
      <c r="NG16" s="63">
        <v>1</v>
      </c>
      <c r="NH16" s="19">
        <v>8.5</v>
      </c>
      <c r="NI16" s="51">
        <v>7.4</v>
      </c>
      <c r="NJ16" s="23"/>
      <c r="NK16" s="25">
        <f t="shared" si="212"/>
        <v>7.8</v>
      </c>
      <c r="NL16" s="26">
        <f t="shared" si="213"/>
        <v>7.8</v>
      </c>
      <c r="NM16" s="26" t="str">
        <f t="shared" si="214"/>
        <v>7.8</v>
      </c>
      <c r="NN16" s="30" t="str">
        <f t="shared" si="215"/>
        <v>B</v>
      </c>
      <c r="NO16" s="28">
        <f t="shared" si="216"/>
        <v>3</v>
      </c>
      <c r="NP16" s="35" t="str">
        <f t="shared" si="217"/>
        <v>3.0</v>
      </c>
      <c r="NQ16" s="53">
        <v>2</v>
      </c>
      <c r="NR16" s="63">
        <v>2</v>
      </c>
      <c r="NS16" s="19">
        <v>8.5</v>
      </c>
      <c r="NT16" s="51">
        <v>7</v>
      </c>
      <c r="NU16" s="23"/>
      <c r="NV16" s="25">
        <f t="shared" si="218"/>
        <v>7.6</v>
      </c>
      <c r="NW16" s="26">
        <f t="shared" si="219"/>
        <v>7.6</v>
      </c>
      <c r="NX16" s="26" t="str">
        <f t="shared" si="220"/>
        <v>7.6</v>
      </c>
      <c r="NY16" s="30" t="str">
        <f t="shared" si="221"/>
        <v>B</v>
      </c>
      <c r="NZ16" s="28">
        <f t="shared" si="222"/>
        <v>3</v>
      </c>
      <c r="OA16" s="35" t="str">
        <f t="shared" si="223"/>
        <v>3.0</v>
      </c>
      <c r="OB16" s="53">
        <v>1</v>
      </c>
      <c r="OC16" s="63">
        <v>1</v>
      </c>
      <c r="OD16" s="57">
        <v>7</v>
      </c>
      <c r="OE16" s="51">
        <v>8</v>
      </c>
      <c r="OF16" s="23"/>
      <c r="OG16" s="25">
        <f t="shared" si="224"/>
        <v>7.6</v>
      </c>
      <c r="OH16" s="26">
        <f t="shared" si="225"/>
        <v>7.6</v>
      </c>
      <c r="OI16" s="26" t="str">
        <f t="shared" si="226"/>
        <v>7.6</v>
      </c>
      <c r="OJ16" s="30" t="str">
        <f t="shared" si="227"/>
        <v>B</v>
      </c>
      <c r="OK16" s="28">
        <f t="shared" si="228"/>
        <v>3</v>
      </c>
      <c r="OL16" s="35" t="str">
        <f t="shared" si="229"/>
        <v>3.0</v>
      </c>
      <c r="OM16" s="53">
        <v>4</v>
      </c>
      <c r="ON16" s="70">
        <v>4</v>
      </c>
      <c r="OO16" s="264">
        <f t="shared" si="256"/>
        <v>12</v>
      </c>
      <c r="OP16" s="217">
        <f t="shared" si="257"/>
        <v>6.2583333333333329</v>
      </c>
      <c r="OQ16" s="182">
        <f t="shared" si="258"/>
        <v>2.4583333333333335</v>
      </c>
      <c r="OR16" s="183" t="str">
        <f t="shared" si="259"/>
        <v>2.46</v>
      </c>
      <c r="OS16" s="135" t="str">
        <f t="shared" si="260"/>
        <v>Lên lớp</v>
      </c>
      <c r="OT16" s="136">
        <f t="shared" si="261"/>
        <v>10</v>
      </c>
      <c r="OU16" s="217">
        <f t="shared" si="262"/>
        <v>7.5</v>
      </c>
      <c r="OV16" s="236">
        <f t="shared" si="263"/>
        <v>2.95</v>
      </c>
      <c r="OW16" s="192">
        <f t="shared" si="264"/>
        <v>67</v>
      </c>
      <c r="OX16" s="193">
        <f t="shared" si="265"/>
        <v>61</v>
      </c>
      <c r="OY16" s="183">
        <f t="shared" si="266"/>
        <v>6.5934426229508203</v>
      </c>
      <c r="OZ16" s="182">
        <f t="shared" si="267"/>
        <v>2.3852459016393444</v>
      </c>
      <c r="PA16" s="183" t="str">
        <f t="shared" si="268"/>
        <v>2.39</v>
      </c>
      <c r="PB16" s="135" t="str">
        <f t="shared" si="269"/>
        <v>Lên lớp</v>
      </c>
      <c r="PC16" s="135" t="s">
        <v>648</v>
      </c>
      <c r="PD16" s="304">
        <v>2.5</v>
      </c>
      <c r="PE16" s="22"/>
      <c r="PF16" s="23"/>
      <c r="PG16" s="25">
        <f t="shared" si="273"/>
        <v>1</v>
      </c>
      <c r="PH16" s="26">
        <f t="shared" si="274"/>
        <v>1</v>
      </c>
      <c r="PI16" s="26" t="str">
        <f t="shared" si="275"/>
        <v>1.0</v>
      </c>
      <c r="PJ16" s="30" t="str">
        <f t="shared" si="276"/>
        <v>F</v>
      </c>
      <c r="PK16" s="28">
        <f t="shared" si="277"/>
        <v>0</v>
      </c>
      <c r="PL16" s="35" t="str">
        <f t="shared" si="278"/>
        <v>0.0</v>
      </c>
      <c r="PM16" s="53">
        <v>6</v>
      </c>
      <c r="PN16" s="63">
        <v>6</v>
      </c>
      <c r="PO16" s="19">
        <v>7</v>
      </c>
      <c r="PP16" s="51">
        <v>6.5</v>
      </c>
      <c r="PQ16" s="23"/>
      <c r="PR16" s="25">
        <f t="shared" si="240"/>
        <v>6.7</v>
      </c>
      <c r="PS16" s="26">
        <f t="shared" si="241"/>
        <v>6.7</v>
      </c>
      <c r="PT16" s="26" t="str">
        <f t="shared" si="242"/>
        <v>6.7</v>
      </c>
      <c r="PU16" s="30" t="str">
        <f t="shared" si="243"/>
        <v>C+</v>
      </c>
      <c r="PV16" s="28">
        <f t="shared" si="244"/>
        <v>2.5</v>
      </c>
      <c r="PW16" s="35" t="str">
        <f t="shared" si="245"/>
        <v>2.5</v>
      </c>
      <c r="PX16" s="53">
        <v>6</v>
      </c>
      <c r="PY16" s="63">
        <v>6</v>
      </c>
      <c r="PZ16" s="59"/>
      <c r="QA16" s="259"/>
      <c r="QB16" s="129">
        <f t="shared" si="270"/>
        <v>0</v>
      </c>
      <c r="QC16" s="24" t="str">
        <f t="shared" si="280"/>
        <v>0.0</v>
      </c>
      <c r="QD16" s="30" t="str">
        <f t="shared" si="281"/>
        <v>F</v>
      </c>
      <c r="QE16" s="28">
        <f t="shared" si="282"/>
        <v>0</v>
      </c>
      <c r="QF16" s="35" t="str">
        <f t="shared" si="283"/>
        <v>0.0</v>
      </c>
      <c r="QG16" s="260"/>
      <c r="QH16" s="261"/>
      <c r="QI16" s="262">
        <f t="shared" si="249"/>
        <v>12</v>
      </c>
      <c r="QJ16" s="217">
        <f t="shared" si="250"/>
        <v>3.85</v>
      </c>
      <c r="QK16" s="182">
        <f t="shared" si="251"/>
        <v>1.25</v>
      </c>
      <c r="QL16" s="183" t="str">
        <f t="shared" si="284"/>
        <v>1.25</v>
      </c>
      <c r="QM16" s="135" t="str">
        <f t="shared" si="285"/>
        <v>Lên lớp</v>
      </c>
    </row>
    <row r="17" spans="1:455" ht="18">
      <c r="A17" s="10">
        <v>17</v>
      </c>
      <c r="B17" s="10">
        <v>17</v>
      </c>
      <c r="C17" s="90" t="s">
        <v>96</v>
      </c>
      <c r="D17" s="91" t="s">
        <v>163</v>
      </c>
      <c r="E17" s="93" t="s">
        <v>164</v>
      </c>
      <c r="F17" s="308" t="s">
        <v>165</v>
      </c>
      <c r="G17" s="42"/>
      <c r="H17" s="95" t="s">
        <v>428</v>
      </c>
      <c r="I17" s="42" t="s">
        <v>18</v>
      </c>
      <c r="J17" s="98" t="s">
        <v>450</v>
      </c>
      <c r="K17" s="12">
        <v>6.3</v>
      </c>
      <c r="L17" s="24" t="str">
        <f t="shared" si="0"/>
        <v>6.3</v>
      </c>
      <c r="M17" s="30" t="str">
        <f t="shared" si="1"/>
        <v>C</v>
      </c>
      <c r="N17" s="37">
        <f t="shared" si="2"/>
        <v>2</v>
      </c>
      <c r="O17" s="35" t="str">
        <f t="shared" si="3"/>
        <v>2.0</v>
      </c>
      <c r="P17" s="11">
        <v>2</v>
      </c>
      <c r="Q17" s="14">
        <v>6.8</v>
      </c>
      <c r="R17" s="24" t="str">
        <f t="shared" si="4"/>
        <v>6.8</v>
      </c>
      <c r="S17" s="30" t="str">
        <f t="shared" si="5"/>
        <v>C+</v>
      </c>
      <c r="T17" s="37">
        <f t="shared" si="6"/>
        <v>2.5</v>
      </c>
      <c r="U17" s="35" t="str">
        <f t="shared" si="7"/>
        <v>2.5</v>
      </c>
      <c r="V17" s="11">
        <v>3</v>
      </c>
      <c r="W17" s="19">
        <v>8</v>
      </c>
      <c r="X17" s="22">
        <v>8</v>
      </c>
      <c r="Y17" s="23"/>
      <c r="Z17" s="25">
        <f t="shared" si="8"/>
        <v>8</v>
      </c>
      <c r="AA17" s="26">
        <f t="shared" si="9"/>
        <v>8</v>
      </c>
      <c r="AB17" s="24" t="str">
        <f t="shared" si="10"/>
        <v>8.0</v>
      </c>
      <c r="AC17" s="30" t="str">
        <f t="shared" si="11"/>
        <v>B+</v>
      </c>
      <c r="AD17" s="28">
        <f t="shared" si="12"/>
        <v>3.5</v>
      </c>
      <c r="AE17" s="35" t="str">
        <f t="shared" si="13"/>
        <v>3.5</v>
      </c>
      <c r="AF17" s="53">
        <v>4</v>
      </c>
      <c r="AG17" s="63">
        <v>4</v>
      </c>
      <c r="AH17" s="19">
        <v>7.3</v>
      </c>
      <c r="AI17" s="22">
        <v>9</v>
      </c>
      <c r="AJ17" s="23"/>
      <c r="AK17" s="25">
        <f t="shared" si="14"/>
        <v>8.3000000000000007</v>
      </c>
      <c r="AL17" s="26">
        <f t="shared" si="15"/>
        <v>8.3000000000000007</v>
      </c>
      <c r="AM17" s="24" t="str">
        <f t="shared" si="16"/>
        <v>8.3</v>
      </c>
      <c r="AN17" s="30" t="str">
        <f t="shared" si="17"/>
        <v>B+</v>
      </c>
      <c r="AO17" s="28">
        <f t="shared" si="18"/>
        <v>3.5</v>
      </c>
      <c r="AP17" s="35" t="str">
        <f t="shared" si="19"/>
        <v>3.5</v>
      </c>
      <c r="AQ17" s="66">
        <v>2</v>
      </c>
      <c r="AR17" s="68">
        <v>2</v>
      </c>
      <c r="AS17" s="19">
        <v>5</v>
      </c>
      <c r="AT17" s="22">
        <v>3</v>
      </c>
      <c r="AU17" s="23">
        <v>5</v>
      </c>
      <c r="AV17" s="25">
        <f t="shared" si="20"/>
        <v>3.8</v>
      </c>
      <c r="AW17" s="26">
        <f t="shared" si="21"/>
        <v>5</v>
      </c>
      <c r="AX17" s="24" t="str">
        <f t="shared" si="22"/>
        <v>5.0</v>
      </c>
      <c r="AY17" s="30" t="str">
        <f t="shared" si="23"/>
        <v>D+</v>
      </c>
      <c r="AZ17" s="28">
        <f t="shared" si="24"/>
        <v>1.5</v>
      </c>
      <c r="BA17" s="35" t="str">
        <f t="shared" si="25"/>
        <v>1.5</v>
      </c>
      <c r="BB17" s="53">
        <v>3</v>
      </c>
      <c r="BC17" s="63">
        <v>3</v>
      </c>
      <c r="BD17" s="19">
        <v>7</v>
      </c>
      <c r="BE17" s="22">
        <v>4</v>
      </c>
      <c r="BF17" s="23"/>
      <c r="BG17" s="17">
        <f t="shared" si="26"/>
        <v>5.2</v>
      </c>
      <c r="BH17" s="24">
        <f t="shared" si="27"/>
        <v>5.2</v>
      </c>
      <c r="BI17" s="24" t="str">
        <f t="shared" si="28"/>
        <v>5.2</v>
      </c>
      <c r="BJ17" s="30" t="str">
        <f t="shared" si="29"/>
        <v>D+</v>
      </c>
      <c r="BK17" s="28">
        <f t="shared" si="30"/>
        <v>1.5</v>
      </c>
      <c r="BL17" s="35" t="str">
        <f t="shared" si="31"/>
        <v>1.5</v>
      </c>
      <c r="BM17" s="53">
        <v>3</v>
      </c>
      <c r="BN17" s="63">
        <v>3</v>
      </c>
      <c r="BO17" s="19">
        <v>5.8</v>
      </c>
      <c r="BP17" s="22">
        <v>6</v>
      </c>
      <c r="BQ17" s="23"/>
      <c r="BR17" s="25">
        <f t="shared" si="32"/>
        <v>5.9</v>
      </c>
      <c r="BS17" s="26">
        <f t="shared" si="33"/>
        <v>5.9</v>
      </c>
      <c r="BT17" s="24" t="str">
        <f t="shared" si="34"/>
        <v>5.9</v>
      </c>
      <c r="BU17" s="30" t="str">
        <f t="shared" si="35"/>
        <v>C</v>
      </c>
      <c r="BV17" s="56">
        <f t="shared" si="36"/>
        <v>2</v>
      </c>
      <c r="BW17" s="35" t="str">
        <f t="shared" si="37"/>
        <v>2.0</v>
      </c>
      <c r="BX17" s="53">
        <v>2</v>
      </c>
      <c r="BY17" s="70">
        <v>2</v>
      </c>
      <c r="BZ17" s="19">
        <v>8</v>
      </c>
      <c r="CA17" s="22">
        <v>5</v>
      </c>
      <c r="CB17" s="23"/>
      <c r="CC17" s="25">
        <f t="shared" si="38"/>
        <v>6.2</v>
      </c>
      <c r="CD17" s="26">
        <f t="shared" si="39"/>
        <v>6.2</v>
      </c>
      <c r="CE17" s="24" t="str">
        <f t="shared" si="40"/>
        <v>6.2</v>
      </c>
      <c r="CF17" s="30" t="str">
        <f t="shared" si="41"/>
        <v>C</v>
      </c>
      <c r="CG17" s="28">
        <f t="shared" si="42"/>
        <v>2</v>
      </c>
      <c r="CH17" s="35" t="str">
        <f t="shared" si="43"/>
        <v>2.0</v>
      </c>
      <c r="CI17" s="53">
        <v>3</v>
      </c>
      <c r="CJ17" s="63">
        <v>3</v>
      </c>
      <c r="CK17" s="115">
        <f t="shared" si="44"/>
        <v>17</v>
      </c>
      <c r="CL17" s="238">
        <f t="shared" si="45"/>
        <v>6.4470588235294111</v>
      </c>
      <c r="CM17" s="116">
        <f t="shared" si="46"/>
        <v>2.3529411764705883</v>
      </c>
      <c r="CN17" s="117" t="str">
        <f t="shared" si="47"/>
        <v>2.35</v>
      </c>
      <c r="CO17" s="135" t="str">
        <f t="shared" si="48"/>
        <v>Lên lớp</v>
      </c>
      <c r="CP17" s="240">
        <f t="shared" si="49"/>
        <v>17</v>
      </c>
      <c r="CQ17" s="241">
        <f t="shared" si="279"/>
        <v>6.4470588235294111</v>
      </c>
      <c r="CR17" s="242">
        <f t="shared" si="51"/>
        <v>2.3529411764705883</v>
      </c>
      <c r="CS17" s="140" t="str">
        <f t="shared" si="52"/>
        <v>2.35</v>
      </c>
      <c r="CT17" s="135" t="str">
        <f t="shared" si="53"/>
        <v>Lên lớp</v>
      </c>
      <c r="CU17" s="205" t="s">
        <v>648</v>
      </c>
      <c r="CV17" s="19">
        <v>7.3</v>
      </c>
      <c r="CW17" s="22">
        <v>6</v>
      </c>
      <c r="CX17" s="23"/>
      <c r="CY17" s="25">
        <f t="shared" si="54"/>
        <v>6.5</v>
      </c>
      <c r="CZ17" s="26">
        <f t="shared" si="55"/>
        <v>6.5</v>
      </c>
      <c r="DA17" s="26" t="str">
        <f t="shared" si="56"/>
        <v>6.5</v>
      </c>
      <c r="DB17" s="30" t="str">
        <f t="shared" si="57"/>
        <v>C+</v>
      </c>
      <c r="DC17" s="56">
        <f t="shared" si="58"/>
        <v>2.5</v>
      </c>
      <c r="DD17" s="35" t="str">
        <f t="shared" si="59"/>
        <v>2.5</v>
      </c>
      <c r="DE17" s="53">
        <v>3</v>
      </c>
      <c r="DF17" s="63">
        <v>3</v>
      </c>
      <c r="DG17" s="19">
        <v>7</v>
      </c>
      <c r="DH17" s="22">
        <v>5</v>
      </c>
      <c r="DI17" s="23"/>
      <c r="DJ17" s="25">
        <f t="shared" si="60"/>
        <v>5.8</v>
      </c>
      <c r="DK17" s="26">
        <f t="shared" si="61"/>
        <v>5.8</v>
      </c>
      <c r="DL17" s="26" t="str">
        <f t="shared" si="62"/>
        <v>5.8</v>
      </c>
      <c r="DM17" s="30" t="str">
        <f t="shared" si="63"/>
        <v>C</v>
      </c>
      <c r="DN17" s="56">
        <f t="shared" si="64"/>
        <v>2</v>
      </c>
      <c r="DO17" s="35" t="str">
        <f t="shared" si="65"/>
        <v>2.0</v>
      </c>
      <c r="DP17" s="53">
        <v>3</v>
      </c>
      <c r="DQ17" s="63">
        <v>3</v>
      </c>
      <c r="DR17" s="19">
        <v>8.4</v>
      </c>
      <c r="DS17" s="22">
        <v>8</v>
      </c>
      <c r="DT17" s="23"/>
      <c r="DU17" s="25">
        <f t="shared" si="66"/>
        <v>8.1999999999999993</v>
      </c>
      <c r="DV17" s="26">
        <f t="shared" si="67"/>
        <v>8.1999999999999993</v>
      </c>
      <c r="DW17" s="24" t="str">
        <f t="shared" si="68"/>
        <v>8.2</v>
      </c>
      <c r="DX17" s="30" t="str">
        <f t="shared" si="69"/>
        <v>B+</v>
      </c>
      <c r="DY17" s="28">
        <f t="shared" si="70"/>
        <v>3.5</v>
      </c>
      <c r="DZ17" s="35" t="str">
        <f t="shared" si="71"/>
        <v>3.5</v>
      </c>
      <c r="EA17" s="53">
        <v>3</v>
      </c>
      <c r="EB17" s="63">
        <v>3</v>
      </c>
      <c r="EC17" s="19">
        <v>7</v>
      </c>
      <c r="ED17" s="22">
        <v>7</v>
      </c>
      <c r="EE17" s="23"/>
      <c r="EF17" s="25">
        <f t="shared" si="72"/>
        <v>7</v>
      </c>
      <c r="EG17" s="26">
        <f t="shared" si="73"/>
        <v>7</v>
      </c>
      <c r="EH17" s="24" t="str">
        <f t="shared" si="272"/>
        <v>7.0</v>
      </c>
      <c r="EI17" s="30" t="str">
        <f t="shared" si="75"/>
        <v>B</v>
      </c>
      <c r="EJ17" s="28">
        <f t="shared" si="76"/>
        <v>3</v>
      </c>
      <c r="EK17" s="35" t="str">
        <f t="shared" si="77"/>
        <v>3.0</v>
      </c>
      <c r="EL17" s="53">
        <v>2</v>
      </c>
      <c r="EM17" s="63">
        <v>2</v>
      </c>
      <c r="EN17" s="19">
        <v>7.7</v>
      </c>
      <c r="EO17" s="22">
        <v>5</v>
      </c>
      <c r="EP17" s="23"/>
      <c r="EQ17" s="25">
        <f t="shared" si="78"/>
        <v>6.1</v>
      </c>
      <c r="ER17" s="26">
        <f t="shared" si="79"/>
        <v>6.1</v>
      </c>
      <c r="ES17" s="24" t="str">
        <f t="shared" si="80"/>
        <v>6.1</v>
      </c>
      <c r="ET17" s="30" t="str">
        <f t="shared" si="81"/>
        <v>C</v>
      </c>
      <c r="EU17" s="28">
        <f t="shared" si="82"/>
        <v>2</v>
      </c>
      <c r="EV17" s="35" t="str">
        <f t="shared" si="83"/>
        <v>2.0</v>
      </c>
      <c r="EW17" s="53">
        <v>2</v>
      </c>
      <c r="EX17" s="63">
        <v>2</v>
      </c>
      <c r="EY17" s="19">
        <v>7</v>
      </c>
      <c r="EZ17" s="22">
        <v>4</v>
      </c>
      <c r="FA17" s="23"/>
      <c r="FB17" s="25">
        <f t="shared" si="84"/>
        <v>5.2</v>
      </c>
      <c r="FC17" s="26">
        <f t="shared" si="85"/>
        <v>5.2</v>
      </c>
      <c r="FD17" s="26" t="str">
        <f t="shared" si="86"/>
        <v>5.2</v>
      </c>
      <c r="FE17" s="30" t="str">
        <f t="shared" si="87"/>
        <v>D+</v>
      </c>
      <c r="FF17" s="28">
        <f t="shared" si="88"/>
        <v>1.5</v>
      </c>
      <c r="FG17" s="35" t="str">
        <f t="shared" si="89"/>
        <v>1.5</v>
      </c>
      <c r="FH17" s="53">
        <v>3</v>
      </c>
      <c r="FI17" s="63">
        <v>3</v>
      </c>
      <c r="FJ17" s="19">
        <v>7.7</v>
      </c>
      <c r="FK17" s="22">
        <v>7</v>
      </c>
      <c r="FL17" s="23"/>
      <c r="FM17" s="25">
        <f t="shared" si="90"/>
        <v>7.3</v>
      </c>
      <c r="FN17" s="26">
        <f t="shared" si="91"/>
        <v>7.3</v>
      </c>
      <c r="FO17" s="26" t="str">
        <f t="shared" si="92"/>
        <v>7.3</v>
      </c>
      <c r="FP17" s="30" t="str">
        <f t="shared" si="93"/>
        <v>B</v>
      </c>
      <c r="FQ17" s="28">
        <f t="shared" si="94"/>
        <v>3</v>
      </c>
      <c r="FR17" s="35" t="str">
        <f t="shared" si="95"/>
        <v>3.0</v>
      </c>
      <c r="FS17" s="53">
        <v>2</v>
      </c>
      <c r="FT17" s="63">
        <v>2</v>
      </c>
      <c r="FU17" s="19">
        <v>7.7</v>
      </c>
      <c r="FV17" s="22">
        <v>2</v>
      </c>
      <c r="FW17" s="23"/>
      <c r="FX17" s="25">
        <f t="shared" si="96"/>
        <v>4.3</v>
      </c>
      <c r="FY17" s="26">
        <f t="shared" si="97"/>
        <v>4.3</v>
      </c>
      <c r="FZ17" s="26" t="str">
        <f t="shared" si="98"/>
        <v>4.3</v>
      </c>
      <c r="GA17" s="30" t="str">
        <f t="shared" si="99"/>
        <v>D</v>
      </c>
      <c r="GB17" s="28">
        <f t="shared" si="100"/>
        <v>1</v>
      </c>
      <c r="GC17" s="35" t="str">
        <f t="shared" si="101"/>
        <v>1.0</v>
      </c>
      <c r="GD17" s="53">
        <v>2</v>
      </c>
      <c r="GE17" s="63">
        <v>2</v>
      </c>
      <c r="GF17" s="181">
        <f t="shared" si="102"/>
        <v>20</v>
      </c>
      <c r="GG17" s="217">
        <f t="shared" si="103"/>
        <v>6.3250000000000002</v>
      </c>
      <c r="GH17" s="182">
        <f t="shared" si="104"/>
        <v>2.3250000000000002</v>
      </c>
      <c r="GI17" s="183" t="str">
        <f t="shared" si="105"/>
        <v>2.33</v>
      </c>
      <c r="GJ17" s="135" t="str">
        <f t="shared" si="106"/>
        <v>Lên lớp</v>
      </c>
      <c r="GK17" s="136">
        <f t="shared" si="107"/>
        <v>20</v>
      </c>
      <c r="GL17" s="239">
        <f t="shared" si="108"/>
        <v>6.3250000000000002</v>
      </c>
      <c r="GM17" s="137">
        <f t="shared" si="109"/>
        <v>2.3250000000000002</v>
      </c>
      <c r="GN17" s="192">
        <f t="shared" si="110"/>
        <v>37</v>
      </c>
      <c r="GO17" s="193">
        <f t="shared" si="111"/>
        <v>37</v>
      </c>
      <c r="GP17" s="183">
        <f t="shared" si="112"/>
        <v>6.3810810810810805</v>
      </c>
      <c r="GQ17" s="182">
        <f t="shared" si="113"/>
        <v>2.3378378378378377</v>
      </c>
      <c r="GR17" s="183" t="str">
        <f t="shared" si="114"/>
        <v>2.34</v>
      </c>
      <c r="GS17" s="135" t="str">
        <f t="shared" si="115"/>
        <v>Lên lớp</v>
      </c>
      <c r="GT17" s="135" t="s">
        <v>648</v>
      </c>
      <c r="GU17" s="19">
        <v>7.3</v>
      </c>
      <c r="GV17" s="22">
        <v>6</v>
      </c>
      <c r="GW17" s="23"/>
      <c r="GX17" s="25">
        <f t="shared" si="116"/>
        <v>6.5</v>
      </c>
      <c r="GY17" s="26">
        <f t="shared" si="117"/>
        <v>6.5</v>
      </c>
      <c r="GZ17" s="26" t="str">
        <f t="shared" si="118"/>
        <v>6.5</v>
      </c>
      <c r="HA17" s="30" t="str">
        <f t="shared" si="119"/>
        <v>C+</v>
      </c>
      <c r="HB17" s="28">
        <f t="shared" si="120"/>
        <v>2.5</v>
      </c>
      <c r="HC17" s="35" t="str">
        <f t="shared" si="121"/>
        <v>2.5</v>
      </c>
      <c r="HD17" s="53">
        <v>3</v>
      </c>
      <c r="HE17" s="63">
        <v>3</v>
      </c>
      <c r="HF17" s="19">
        <v>8.6</v>
      </c>
      <c r="HG17" s="22">
        <v>7</v>
      </c>
      <c r="HH17" s="23"/>
      <c r="HI17" s="25">
        <f t="shared" si="122"/>
        <v>7.6</v>
      </c>
      <c r="HJ17" s="26">
        <f t="shared" si="123"/>
        <v>7.6</v>
      </c>
      <c r="HK17" s="26" t="str">
        <f t="shared" si="124"/>
        <v>7.6</v>
      </c>
      <c r="HL17" s="30" t="str">
        <f t="shared" si="125"/>
        <v>B</v>
      </c>
      <c r="HM17" s="28">
        <f t="shared" si="126"/>
        <v>3</v>
      </c>
      <c r="HN17" s="35" t="str">
        <f t="shared" si="127"/>
        <v>3.0</v>
      </c>
      <c r="HO17" s="53">
        <v>2</v>
      </c>
      <c r="HP17" s="63">
        <v>2</v>
      </c>
      <c r="HQ17" s="19">
        <v>8.1</v>
      </c>
      <c r="HR17" s="22">
        <v>6</v>
      </c>
      <c r="HS17" s="23"/>
      <c r="HT17" s="25">
        <f t="shared" si="128"/>
        <v>6.8</v>
      </c>
      <c r="HU17" s="147">
        <f t="shared" si="129"/>
        <v>6.8</v>
      </c>
      <c r="HV17" s="24" t="str">
        <f t="shared" si="254"/>
        <v>6.8</v>
      </c>
      <c r="HW17" s="218" t="str">
        <f t="shared" si="130"/>
        <v>C+</v>
      </c>
      <c r="HX17" s="149">
        <f t="shared" si="131"/>
        <v>2.5</v>
      </c>
      <c r="HY17" s="40" t="str">
        <f t="shared" si="132"/>
        <v>2.5</v>
      </c>
      <c r="HZ17" s="53">
        <v>3</v>
      </c>
      <c r="IA17" s="63">
        <v>3</v>
      </c>
      <c r="IB17" s="19">
        <v>8</v>
      </c>
      <c r="IC17" s="22">
        <v>6</v>
      </c>
      <c r="ID17" s="23"/>
      <c r="IE17" s="25">
        <f t="shared" si="133"/>
        <v>6.8</v>
      </c>
      <c r="IF17" s="147">
        <f t="shared" si="134"/>
        <v>6.8</v>
      </c>
      <c r="IG17" s="26" t="str">
        <f t="shared" si="255"/>
        <v>6.8</v>
      </c>
      <c r="IH17" s="218" t="str">
        <f t="shared" si="135"/>
        <v>C+</v>
      </c>
      <c r="II17" s="149">
        <f t="shared" si="136"/>
        <v>2.5</v>
      </c>
      <c r="IJ17" s="40" t="str">
        <f t="shared" si="137"/>
        <v>2.5</v>
      </c>
      <c r="IK17" s="53">
        <v>1</v>
      </c>
      <c r="IL17" s="63">
        <v>1</v>
      </c>
      <c r="IM17" s="19">
        <v>6.4</v>
      </c>
      <c r="IN17" s="22">
        <v>7</v>
      </c>
      <c r="IO17" s="23"/>
      <c r="IP17" s="25">
        <f t="shared" si="138"/>
        <v>6.8</v>
      </c>
      <c r="IQ17" s="26">
        <f t="shared" si="139"/>
        <v>6.8</v>
      </c>
      <c r="IR17" s="24" t="str">
        <f t="shared" si="140"/>
        <v>6.8</v>
      </c>
      <c r="IS17" s="30" t="str">
        <f t="shared" si="141"/>
        <v>C+</v>
      </c>
      <c r="IT17" s="28">
        <f t="shared" si="142"/>
        <v>2.5</v>
      </c>
      <c r="IU17" s="35" t="str">
        <f t="shared" si="143"/>
        <v>2.5</v>
      </c>
      <c r="IV17" s="53">
        <v>2</v>
      </c>
      <c r="IW17" s="63">
        <v>2</v>
      </c>
      <c r="IX17" s="19">
        <v>6.4</v>
      </c>
      <c r="IY17" s="22">
        <v>7</v>
      </c>
      <c r="IZ17" s="23"/>
      <c r="JA17" s="25">
        <f t="shared" si="144"/>
        <v>6.8</v>
      </c>
      <c r="JB17" s="26">
        <f t="shared" si="145"/>
        <v>6.8</v>
      </c>
      <c r="JC17" s="24" t="str">
        <f t="shared" si="146"/>
        <v>6.8</v>
      </c>
      <c r="JD17" s="30" t="str">
        <f t="shared" si="147"/>
        <v>C+</v>
      </c>
      <c r="JE17" s="28">
        <f t="shared" si="148"/>
        <v>2.5</v>
      </c>
      <c r="JF17" s="35" t="str">
        <f t="shared" si="149"/>
        <v>2.5</v>
      </c>
      <c r="JG17" s="53">
        <v>2</v>
      </c>
      <c r="JH17" s="63">
        <v>2</v>
      </c>
      <c r="JI17" s="19">
        <v>6</v>
      </c>
      <c r="JJ17" s="22">
        <v>3</v>
      </c>
      <c r="JK17" s="23"/>
      <c r="JL17" s="25">
        <f t="shared" si="150"/>
        <v>4.2</v>
      </c>
      <c r="JM17" s="26">
        <f t="shared" si="151"/>
        <v>4.2</v>
      </c>
      <c r="JN17" s="26" t="str">
        <f t="shared" si="152"/>
        <v>4.2</v>
      </c>
      <c r="JO17" s="30" t="str">
        <f t="shared" si="153"/>
        <v>D</v>
      </c>
      <c r="JP17" s="28">
        <f t="shared" si="154"/>
        <v>1</v>
      </c>
      <c r="JQ17" s="35" t="str">
        <f t="shared" si="155"/>
        <v>1.0</v>
      </c>
      <c r="JR17" s="53">
        <v>2</v>
      </c>
      <c r="JS17" s="63">
        <v>2</v>
      </c>
      <c r="JT17" s="19">
        <v>7</v>
      </c>
      <c r="JU17" s="22">
        <v>4</v>
      </c>
      <c r="JV17" s="23"/>
      <c r="JW17" s="25">
        <f t="shared" si="156"/>
        <v>5.2</v>
      </c>
      <c r="JX17" s="26">
        <f t="shared" si="157"/>
        <v>5.2</v>
      </c>
      <c r="JY17" s="24" t="str">
        <f t="shared" si="158"/>
        <v>5.2</v>
      </c>
      <c r="JZ17" s="30" t="str">
        <f t="shared" si="159"/>
        <v>D+</v>
      </c>
      <c r="KA17" s="28">
        <f t="shared" si="160"/>
        <v>1.5</v>
      </c>
      <c r="KB17" s="35" t="str">
        <f t="shared" si="161"/>
        <v>1.5</v>
      </c>
      <c r="KC17" s="53">
        <v>1</v>
      </c>
      <c r="KD17" s="63">
        <v>1</v>
      </c>
      <c r="KE17" s="19">
        <v>7.7</v>
      </c>
      <c r="KF17" s="22">
        <v>6</v>
      </c>
      <c r="KG17" s="23"/>
      <c r="KH17" s="25">
        <f t="shared" si="162"/>
        <v>6.7</v>
      </c>
      <c r="KI17" s="26">
        <f t="shared" si="163"/>
        <v>6.7</v>
      </c>
      <c r="KJ17" s="26" t="str">
        <f t="shared" si="164"/>
        <v>6.7</v>
      </c>
      <c r="KK17" s="30" t="str">
        <f t="shared" si="165"/>
        <v>C+</v>
      </c>
      <c r="KL17" s="28">
        <f t="shared" si="166"/>
        <v>2.5</v>
      </c>
      <c r="KM17" s="35" t="str">
        <f t="shared" si="167"/>
        <v>2.5</v>
      </c>
      <c r="KN17" s="53">
        <v>2</v>
      </c>
      <c r="KO17" s="63">
        <v>2</v>
      </c>
      <c r="KP17" s="181">
        <f t="shared" si="168"/>
        <v>18</v>
      </c>
      <c r="KQ17" s="217">
        <f t="shared" si="169"/>
        <v>6.45</v>
      </c>
      <c r="KR17" s="182">
        <f t="shared" si="170"/>
        <v>2.3333333333333335</v>
      </c>
      <c r="KS17" s="183" t="str">
        <f t="shared" si="171"/>
        <v>2.33</v>
      </c>
      <c r="KT17" s="135" t="str">
        <f t="shared" si="172"/>
        <v>Lên lớp</v>
      </c>
      <c r="KU17" s="136">
        <f t="shared" si="173"/>
        <v>18</v>
      </c>
      <c r="KV17" s="217">
        <f t="shared" si="174"/>
        <v>6.45</v>
      </c>
      <c r="KW17" s="236">
        <f t="shared" si="175"/>
        <v>2.3333333333333335</v>
      </c>
      <c r="KX17" s="192">
        <f t="shared" si="176"/>
        <v>55</v>
      </c>
      <c r="KY17" s="193">
        <f t="shared" si="177"/>
        <v>55</v>
      </c>
      <c r="KZ17" s="183">
        <f t="shared" si="178"/>
        <v>6.4036363636363633</v>
      </c>
      <c r="LA17" s="182">
        <f t="shared" si="179"/>
        <v>2.3363636363636364</v>
      </c>
      <c r="LB17" s="183" t="str">
        <f t="shared" si="180"/>
        <v>2.34</v>
      </c>
      <c r="LC17" s="135" t="str">
        <f t="shared" si="181"/>
        <v>Lên lớp</v>
      </c>
      <c r="LD17" s="135" t="s">
        <v>648</v>
      </c>
      <c r="LE17" s="19">
        <v>6.6</v>
      </c>
      <c r="LF17" s="22">
        <v>3</v>
      </c>
      <c r="LG17" s="23"/>
      <c r="LH17" s="25">
        <f t="shared" si="182"/>
        <v>4.4000000000000004</v>
      </c>
      <c r="LI17" s="147">
        <f t="shared" si="183"/>
        <v>4.4000000000000004</v>
      </c>
      <c r="LJ17" s="26" t="str">
        <f t="shared" si="184"/>
        <v>4.4</v>
      </c>
      <c r="LK17" s="148" t="str">
        <f t="shared" si="185"/>
        <v>D</v>
      </c>
      <c r="LL17" s="149">
        <f t="shared" si="186"/>
        <v>1</v>
      </c>
      <c r="LM17" s="40" t="str">
        <f t="shared" si="187"/>
        <v>1.0</v>
      </c>
      <c r="LN17" s="53">
        <v>1</v>
      </c>
      <c r="LO17" s="63">
        <v>1</v>
      </c>
      <c r="LP17" s="19">
        <v>6.7</v>
      </c>
      <c r="LQ17" s="22">
        <v>2</v>
      </c>
      <c r="LR17" s="23">
        <v>5</v>
      </c>
      <c r="LS17" s="25">
        <f t="shared" si="188"/>
        <v>3.9</v>
      </c>
      <c r="LT17" s="147">
        <f t="shared" si="189"/>
        <v>5.7</v>
      </c>
      <c r="LU17" s="26" t="str">
        <f t="shared" si="190"/>
        <v>5.7</v>
      </c>
      <c r="LV17" s="148" t="str">
        <f t="shared" si="191"/>
        <v>C</v>
      </c>
      <c r="LW17" s="149">
        <f t="shared" si="192"/>
        <v>2</v>
      </c>
      <c r="LX17" s="40" t="str">
        <f t="shared" si="193"/>
        <v>2.0</v>
      </c>
      <c r="LY17" s="53">
        <v>1</v>
      </c>
      <c r="LZ17" s="63">
        <v>1</v>
      </c>
      <c r="MA17" s="19">
        <v>5</v>
      </c>
      <c r="MB17" s="22">
        <v>7</v>
      </c>
      <c r="MC17" s="23"/>
      <c r="MD17" s="25">
        <f t="shared" si="194"/>
        <v>6.2</v>
      </c>
      <c r="ME17" s="26">
        <f t="shared" si="195"/>
        <v>6.2</v>
      </c>
      <c r="MF17" s="26" t="str">
        <f t="shared" si="196"/>
        <v>6.2</v>
      </c>
      <c r="MG17" s="30" t="str">
        <f t="shared" si="197"/>
        <v>C</v>
      </c>
      <c r="MH17" s="28">
        <f t="shared" si="198"/>
        <v>2</v>
      </c>
      <c r="MI17" s="35" t="str">
        <f t="shared" si="199"/>
        <v>2.0</v>
      </c>
      <c r="MJ17" s="53">
        <v>1</v>
      </c>
      <c r="MK17" s="63">
        <v>1</v>
      </c>
      <c r="ML17" s="19">
        <v>6.5</v>
      </c>
      <c r="MM17" s="51">
        <v>7.5</v>
      </c>
      <c r="MN17" s="23"/>
      <c r="MO17" s="25">
        <f t="shared" si="200"/>
        <v>7.1</v>
      </c>
      <c r="MP17" s="26">
        <f t="shared" si="201"/>
        <v>7.1</v>
      </c>
      <c r="MQ17" s="26" t="str">
        <f t="shared" si="202"/>
        <v>7.1</v>
      </c>
      <c r="MR17" s="30" t="str">
        <f t="shared" si="203"/>
        <v>B</v>
      </c>
      <c r="MS17" s="28">
        <f t="shared" si="204"/>
        <v>3</v>
      </c>
      <c r="MT17" s="35" t="str">
        <f t="shared" si="205"/>
        <v>3.0</v>
      </c>
      <c r="MU17" s="53">
        <v>1</v>
      </c>
      <c r="MV17" s="63">
        <v>1</v>
      </c>
      <c r="MW17" s="19">
        <v>6.5</v>
      </c>
      <c r="MX17" s="51">
        <v>7.5</v>
      </c>
      <c r="MY17" s="23"/>
      <c r="MZ17" s="25">
        <f t="shared" si="206"/>
        <v>7.1</v>
      </c>
      <c r="NA17" s="26">
        <f t="shared" si="207"/>
        <v>7.1</v>
      </c>
      <c r="NB17" s="26" t="str">
        <f t="shared" si="208"/>
        <v>7.1</v>
      </c>
      <c r="NC17" s="30" t="str">
        <f t="shared" si="209"/>
        <v>B</v>
      </c>
      <c r="ND17" s="28">
        <f t="shared" si="210"/>
        <v>3</v>
      </c>
      <c r="NE17" s="35" t="str">
        <f t="shared" si="211"/>
        <v>3.0</v>
      </c>
      <c r="NF17" s="53">
        <v>1</v>
      </c>
      <c r="NG17" s="63">
        <v>1</v>
      </c>
      <c r="NH17" s="19">
        <v>6.5</v>
      </c>
      <c r="NI17" s="51">
        <v>7.9</v>
      </c>
      <c r="NJ17" s="23"/>
      <c r="NK17" s="25">
        <f t="shared" si="212"/>
        <v>7.3</v>
      </c>
      <c r="NL17" s="26">
        <f t="shared" si="213"/>
        <v>7.3</v>
      </c>
      <c r="NM17" s="26" t="str">
        <f t="shared" si="214"/>
        <v>7.3</v>
      </c>
      <c r="NN17" s="30" t="str">
        <f t="shared" si="215"/>
        <v>B</v>
      </c>
      <c r="NO17" s="28">
        <f t="shared" si="216"/>
        <v>3</v>
      </c>
      <c r="NP17" s="35" t="str">
        <f t="shared" si="217"/>
        <v>3.0</v>
      </c>
      <c r="NQ17" s="53">
        <v>2</v>
      </c>
      <c r="NR17" s="63">
        <v>2</v>
      </c>
      <c r="NS17" s="19">
        <v>6.5</v>
      </c>
      <c r="NT17" s="51">
        <v>7</v>
      </c>
      <c r="NU17" s="23"/>
      <c r="NV17" s="25">
        <f t="shared" si="218"/>
        <v>6.8</v>
      </c>
      <c r="NW17" s="26">
        <f t="shared" si="219"/>
        <v>6.8</v>
      </c>
      <c r="NX17" s="26" t="str">
        <f t="shared" si="220"/>
        <v>6.8</v>
      </c>
      <c r="NY17" s="30" t="str">
        <f t="shared" si="221"/>
        <v>C+</v>
      </c>
      <c r="NZ17" s="28">
        <f t="shared" si="222"/>
        <v>2.5</v>
      </c>
      <c r="OA17" s="35" t="str">
        <f t="shared" si="223"/>
        <v>2.5</v>
      </c>
      <c r="OB17" s="53">
        <v>1</v>
      </c>
      <c r="OC17" s="63">
        <v>1</v>
      </c>
      <c r="OD17" s="57">
        <v>7</v>
      </c>
      <c r="OE17" s="51">
        <v>7.5</v>
      </c>
      <c r="OF17" s="23"/>
      <c r="OG17" s="25">
        <f t="shared" si="224"/>
        <v>7.3</v>
      </c>
      <c r="OH17" s="26">
        <f t="shared" si="225"/>
        <v>7.3</v>
      </c>
      <c r="OI17" s="26" t="str">
        <f t="shared" si="226"/>
        <v>7.3</v>
      </c>
      <c r="OJ17" s="30" t="str">
        <f t="shared" si="227"/>
        <v>B</v>
      </c>
      <c r="OK17" s="28">
        <f t="shared" si="228"/>
        <v>3</v>
      </c>
      <c r="OL17" s="35" t="str">
        <f t="shared" si="229"/>
        <v>3.0</v>
      </c>
      <c r="OM17" s="53">
        <v>4</v>
      </c>
      <c r="ON17" s="70">
        <v>4</v>
      </c>
      <c r="OO17" s="264">
        <f t="shared" si="256"/>
        <v>12</v>
      </c>
      <c r="OP17" s="217">
        <f t="shared" si="257"/>
        <v>6.7583333333333329</v>
      </c>
      <c r="OQ17" s="182">
        <f t="shared" si="258"/>
        <v>2.625</v>
      </c>
      <c r="OR17" s="183" t="str">
        <f t="shared" si="259"/>
        <v>2.63</v>
      </c>
      <c r="OS17" s="135" t="str">
        <f t="shared" si="260"/>
        <v>Lên lớp</v>
      </c>
      <c r="OT17" s="136">
        <f t="shared" si="261"/>
        <v>12</v>
      </c>
      <c r="OU17" s="217">
        <f t="shared" si="262"/>
        <v>6.7583333333333329</v>
      </c>
      <c r="OV17" s="236">
        <f t="shared" si="263"/>
        <v>2.625</v>
      </c>
      <c r="OW17" s="192">
        <f t="shared" si="264"/>
        <v>67</v>
      </c>
      <c r="OX17" s="193">
        <f t="shared" si="265"/>
        <v>67</v>
      </c>
      <c r="OY17" s="183">
        <f t="shared" si="266"/>
        <v>6.4671641791044765</v>
      </c>
      <c r="OZ17" s="182">
        <f t="shared" si="267"/>
        <v>2.3880597014925371</v>
      </c>
      <c r="PA17" s="183" t="str">
        <f t="shared" si="268"/>
        <v>2.39</v>
      </c>
      <c r="PB17" s="135" t="str">
        <f t="shared" si="269"/>
        <v>Lên lớp</v>
      </c>
      <c r="PC17" s="135" t="s">
        <v>648</v>
      </c>
      <c r="PD17" s="57">
        <v>8</v>
      </c>
      <c r="PE17" s="22">
        <v>7</v>
      </c>
      <c r="PF17" s="23"/>
      <c r="PG17" s="25">
        <f t="shared" si="273"/>
        <v>7.4</v>
      </c>
      <c r="PH17" s="26">
        <f t="shared" si="274"/>
        <v>7.4</v>
      </c>
      <c r="PI17" s="26" t="str">
        <f t="shared" si="275"/>
        <v>7.4</v>
      </c>
      <c r="PJ17" s="30" t="str">
        <f t="shared" si="276"/>
        <v>B</v>
      </c>
      <c r="PK17" s="28">
        <f t="shared" si="277"/>
        <v>3</v>
      </c>
      <c r="PL17" s="35" t="str">
        <f t="shared" si="278"/>
        <v>3.0</v>
      </c>
      <c r="PM17" s="53">
        <v>6</v>
      </c>
      <c r="PN17" s="63">
        <v>6</v>
      </c>
      <c r="PO17" s="19">
        <v>6.3</v>
      </c>
      <c r="PP17" s="22">
        <v>5</v>
      </c>
      <c r="PQ17" s="23"/>
      <c r="PR17" s="25">
        <f t="shared" si="240"/>
        <v>5.5</v>
      </c>
      <c r="PS17" s="26">
        <f t="shared" si="241"/>
        <v>5.5</v>
      </c>
      <c r="PT17" s="26" t="str">
        <f t="shared" si="242"/>
        <v>5.5</v>
      </c>
      <c r="PU17" s="30" t="str">
        <f t="shared" si="243"/>
        <v>C</v>
      </c>
      <c r="PV17" s="28">
        <f t="shared" si="244"/>
        <v>2</v>
      </c>
      <c r="PW17" s="35" t="str">
        <f t="shared" si="245"/>
        <v>2.0</v>
      </c>
      <c r="PX17" s="53">
        <v>6</v>
      </c>
      <c r="PY17" s="63">
        <v>6</v>
      </c>
      <c r="PZ17" s="59">
        <v>8</v>
      </c>
      <c r="QA17" s="259">
        <v>7.7</v>
      </c>
      <c r="QB17" s="129">
        <f t="shared" si="270"/>
        <v>7.8</v>
      </c>
      <c r="QC17" s="24" t="str">
        <f t="shared" si="280"/>
        <v>7.8</v>
      </c>
      <c r="QD17" s="30" t="str">
        <f t="shared" si="281"/>
        <v>B</v>
      </c>
      <c r="QE17" s="28">
        <f t="shared" si="282"/>
        <v>3</v>
      </c>
      <c r="QF17" s="35" t="str">
        <f t="shared" si="283"/>
        <v>3.0</v>
      </c>
      <c r="QG17" s="260">
        <v>5</v>
      </c>
      <c r="QH17" s="261">
        <v>5</v>
      </c>
      <c r="QI17" s="262">
        <f t="shared" si="249"/>
        <v>17</v>
      </c>
      <c r="QJ17" s="217">
        <f t="shared" si="250"/>
        <v>6.8470588235294123</v>
      </c>
      <c r="QK17" s="182">
        <f t="shared" si="251"/>
        <v>2.6470588235294117</v>
      </c>
      <c r="QL17" s="183" t="str">
        <f t="shared" si="284"/>
        <v>2.65</v>
      </c>
      <c r="QM17" s="135" t="str">
        <f t="shared" si="285"/>
        <v>Lên lớp</v>
      </c>
    </row>
    <row r="18" spans="1:455" ht="18">
      <c r="A18" s="10">
        <v>18</v>
      </c>
      <c r="B18" s="10">
        <v>18</v>
      </c>
      <c r="C18" s="90" t="s">
        <v>96</v>
      </c>
      <c r="D18" s="91" t="s">
        <v>166</v>
      </c>
      <c r="E18" s="93" t="s">
        <v>167</v>
      </c>
      <c r="F18" s="308" t="s">
        <v>168</v>
      </c>
      <c r="G18" s="42"/>
      <c r="H18" s="95" t="s">
        <v>429</v>
      </c>
      <c r="I18" s="42" t="s">
        <v>18</v>
      </c>
      <c r="J18" s="98" t="s">
        <v>614</v>
      </c>
      <c r="K18" s="12">
        <v>6.3</v>
      </c>
      <c r="L18" s="24" t="str">
        <f t="shared" si="0"/>
        <v>6.3</v>
      </c>
      <c r="M18" s="30" t="str">
        <f t="shared" si="1"/>
        <v>C</v>
      </c>
      <c r="N18" s="37">
        <f t="shared" si="2"/>
        <v>2</v>
      </c>
      <c r="O18" s="35" t="str">
        <f t="shared" si="3"/>
        <v>2.0</v>
      </c>
      <c r="P18" s="11">
        <v>2</v>
      </c>
      <c r="Q18" s="14">
        <v>6.4</v>
      </c>
      <c r="R18" s="24" t="str">
        <f t="shared" si="4"/>
        <v>6.4</v>
      </c>
      <c r="S18" s="30" t="str">
        <f t="shared" si="5"/>
        <v>C</v>
      </c>
      <c r="T18" s="37">
        <f t="shared" si="6"/>
        <v>2</v>
      </c>
      <c r="U18" s="35" t="str">
        <f t="shared" si="7"/>
        <v>2.0</v>
      </c>
      <c r="V18" s="11">
        <v>3</v>
      </c>
      <c r="W18" s="19">
        <v>7.5</v>
      </c>
      <c r="X18" s="22">
        <v>7</v>
      </c>
      <c r="Y18" s="23"/>
      <c r="Z18" s="17">
        <f t="shared" si="8"/>
        <v>7.2</v>
      </c>
      <c r="AA18" s="24">
        <f t="shared" si="9"/>
        <v>7.2</v>
      </c>
      <c r="AB18" s="24" t="str">
        <f t="shared" si="10"/>
        <v>7.2</v>
      </c>
      <c r="AC18" s="30" t="str">
        <f t="shared" si="11"/>
        <v>B</v>
      </c>
      <c r="AD18" s="28">
        <f t="shared" si="12"/>
        <v>3</v>
      </c>
      <c r="AE18" s="35" t="str">
        <f t="shared" si="13"/>
        <v>3.0</v>
      </c>
      <c r="AF18" s="53">
        <v>4</v>
      </c>
      <c r="AG18" s="63">
        <v>4</v>
      </c>
      <c r="AH18" s="19">
        <v>7.7</v>
      </c>
      <c r="AI18" s="22">
        <v>7</v>
      </c>
      <c r="AJ18" s="23"/>
      <c r="AK18" s="25">
        <f t="shared" si="14"/>
        <v>7.3</v>
      </c>
      <c r="AL18" s="26">
        <f t="shared" si="15"/>
        <v>7.3</v>
      </c>
      <c r="AM18" s="24" t="str">
        <f t="shared" si="16"/>
        <v>7.3</v>
      </c>
      <c r="AN18" s="30" t="str">
        <f t="shared" si="17"/>
        <v>B</v>
      </c>
      <c r="AO18" s="28">
        <f t="shared" si="18"/>
        <v>3</v>
      </c>
      <c r="AP18" s="35" t="str">
        <f t="shared" si="19"/>
        <v>3.0</v>
      </c>
      <c r="AQ18" s="66">
        <v>2</v>
      </c>
      <c r="AR18" s="68">
        <v>2</v>
      </c>
      <c r="AS18" s="19">
        <v>6.3</v>
      </c>
      <c r="AT18" s="22">
        <v>4</v>
      </c>
      <c r="AU18" s="23"/>
      <c r="AV18" s="25">
        <f t="shared" si="20"/>
        <v>4.9000000000000004</v>
      </c>
      <c r="AW18" s="26">
        <f t="shared" si="21"/>
        <v>4.9000000000000004</v>
      </c>
      <c r="AX18" s="24" t="str">
        <f t="shared" si="22"/>
        <v>4.9</v>
      </c>
      <c r="AY18" s="30" t="str">
        <f t="shared" si="23"/>
        <v>D</v>
      </c>
      <c r="AZ18" s="28">
        <f t="shared" si="24"/>
        <v>1</v>
      </c>
      <c r="BA18" s="35" t="str">
        <f t="shared" si="25"/>
        <v>1.0</v>
      </c>
      <c r="BB18" s="53">
        <v>3</v>
      </c>
      <c r="BC18" s="63">
        <v>3</v>
      </c>
      <c r="BD18" s="19">
        <v>6.8</v>
      </c>
      <c r="BE18" s="22">
        <v>6</v>
      </c>
      <c r="BF18" s="23"/>
      <c r="BG18" s="17">
        <f t="shared" si="26"/>
        <v>6.3</v>
      </c>
      <c r="BH18" s="24">
        <f t="shared" si="27"/>
        <v>6.3</v>
      </c>
      <c r="BI18" s="24" t="str">
        <f t="shared" si="28"/>
        <v>6.3</v>
      </c>
      <c r="BJ18" s="30" t="str">
        <f t="shared" si="29"/>
        <v>C</v>
      </c>
      <c r="BK18" s="28">
        <f t="shared" si="30"/>
        <v>2</v>
      </c>
      <c r="BL18" s="35" t="str">
        <f t="shared" si="31"/>
        <v>2.0</v>
      </c>
      <c r="BM18" s="53">
        <v>3</v>
      </c>
      <c r="BN18" s="63">
        <v>3</v>
      </c>
      <c r="BO18" s="19">
        <v>6.2</v>
      </c>
      <c r="BP18" s="22">
        <v>6</v>
      </c>
      <c r="BQ18" s="23"/>
      <c r="BR18" s="17">
        <f t="shared" si="32"/>
        <v>6.1</v>
      </c>
      <c r="BS18" s="24">
        <f t="shared" si="33"/>
        <v>6.1</v>
      </c>
      <c r="BT18" s="24" t="str">
        <f t="shared" si="34"/>
        <v>6.1</v>
      </c>
      <c r="BU18" s="30" t="str">
        <f t="shared" si="35"/>
        <v>C</v>
      </c>
      <c r="BV18" s="56">
        <f t="shared" si="36"/>
        <v>2</v>
      </c>
      <c r="BW18" s="35" t="str">
        <f t="shared" si="37"/>
        <v>2.0</v>
      </c>
      <c r="BX18" s="53">
        <v>2</v>
      </c>
      <c r="BY18" s="70">
        <v>2</v>
      </c>
      <c r="BZ18" s="19">
        <v>7.5</v>
      </c>
      <c r="CA18" s="22">
        <v>6</v>
      </c>
      <c r="CB18" s="23"/>
      <c r="CC18" s="25">
        <f t="shared" si="38"/>
        <v>6.6</v>
      </c>
      <c r="CD18" s="26">
        <f t="shared" si="39"/>
        <v>6.6</v>
      </c>
      <c r="CE18" s="24" t="str">
        <f t="shared" si="40"/>
        <v>6.6</v>
      </c>
      <c r="CF18" s="30" t="str">
        <f t="shared" si="41"/>
        <v>C+</v>
      </c>
      <c r="CG18" s="28">
        <f t="shared" si="42"/>
        <v>2.5</v>
      </c>
      <c r="CH18" s="35" t="str">
        <f t="shared" si="43"/>
        <v>2.5</v>
      </c>
      <c r="CI18" s="53">
        <v>3</v>
      </c>
      <c r="CJ18" s="63">
        <v>3</v>
      </c>
      <c r="CK18" s="115">
        <f t="shared" si="44"/>
        <v>17</v>
      </c>
      <c r="CL18" s="238">
        <f t="shared" si="45"/>
        <v>6.4117647058823533</v>
      </c>
      <c r="CM18" s="116">
        <f t="shared" si="46"/>
        <v>2.2647058823529411</v>
      </c>
      <c r="CN18" s="117" t="str">
        <f t="shared" si="47"/>
        <v>2.26</v>
      </c>
      <c r="CO18" s="135" t="str">
        <f t="shared" si="48"/>
        <v>Lên lớp</v>
      </c>
      <c r="CP18" s="240">
        <f t="shared" si="49"/>
        <v>17</v>
      </c>
      <c r="CQ18" s="241">
        <f t="shared" si="279"/>
        <v>6.4117647058823533</v>
      </c>
      <c r="CR18" s="242">
        <f t="shared" si="51"/>
        <v>2.2647058823529411</v>
      </c>
      <c r="CS18" s="140" t="str">
        <f t="shared" si="52"/>
        <v>2.26</v>
      </c>
      <c r="CT18" s="135" t="str">
        <f t="shared" si="53"/>
        <v>Lên lớp</v>
      </c>
      <c r="CU18" s="205" t="s">
        <v>648</v>
      </c>
      <c r="CV18" s="19">
        <v>7.4</v>
      </c>
      <c r="CW18" s="22">
        <v>6</v>
      </c>
      <c r="CX18" s="23"/>
      <c r="CY18" s="25">
        <f t="shared" si="54"/>
        <v>6.6</v>
      </c>
      <c r="CZ18" s="26">
        <f t="shared" si="55"/>
        <v>6.6</v>
      </c>
      <c r="DA18" s="26" t="str">
        <f t="shared" si="56"/>
        <v>6.6</v>
      </c>
      <c r="DB18" s="30" t="str">
        <f t="shared" si="57"/>
        <v>C+</v>
      </c>
      <c r="DC18" s="56">
        <f t="shared" si="58"/>
        <v>2.5</v>
      </c>
      <c r="DD18" s="35" t="str">
        <f t="shared" si="59"/>
        <v>2.5</v>
      </c>
      <c r="DE18" s="53">
        <v>3</v>
      </c>
      <c r="DF18" s="63">
        <v>3</v>
      </c>
      <c r="DG18" s="19">
        <v>5.4</v>
      </c>
      <c r="DH18" s="22">
        <v>4</v>
      </c>
      <c r="DI18" s="23"/>
      <c r="DJ18" s="25">
        <f t="shared" si="60"/>
        <v>4.5999999999999996</v>
      </c>
      <c r="DK18" s="26">
        <f t="shared" si="61"/>
        <v>4.5999999999999996</v>
      </c>
      <c r="DL18" s="24" t="str">
        <f t="shared" si="62"/>
        <v>4.6</v>
      </c>
      <c r="DM18" s="30" t="str">
        <f t="shared" si="63"/>
        <v>D</v>
      </c>
      <c r="DN18" s="56">
        <f t="shared" si="64"/>
        <v>1</v>
      </c>
      <c r="DO18" s="35" t="str">
        <f t="shared" si="65"/>
        <v>1.0</v>
      </c>
      <c r="DP18" s="53">
        <v>3</v>
      </c>
      <c r="DQ18" s="63">
        <v>3</v>
      </c>
      <c r="DR18" s="19">
        <v>7.9</v>
      </c>
      <c r="DS18" s="22">
        <v>8</v>
      </c>
      <c r="DT18" s="23"/>
      <c r="DU18" s="25">
        <f t="shared" si="66"/>
        <v>8</v>
      </c>
      <c r="DV18" s="26">
        <f t="shared" si="67"/>
        <v>8</v>
      </c>
      <c r="DW18" s="26" t="str">
        <f t="shared" si="68"/>
        <v>8.0</v>
      </c>
      <c r="DX18" s="30" t="str">
        <f t="shared" si="69"/>
        <v>B+</v>
      </c>
      <c r="DY18" s="28">
        <f t="shared" si="70"/>
        <v>3.5</v>
      </c>
      <c r="DZ18" s="35" t="str">
        <f t="shared" si="71"/>
        <v>3.5</v>
      </c>
      <c r="EA18" s="53">
        <v>3</v>
      </c>
      <c r="EB18" s="63">
        <v>3</v>
      </c>
      <c r="EC18" s="19">
        <v>6.3</v>
      </c>
      <c r="ED18" s="22">
        <v>5</v>
      </c>
      <c r="EE18" s="23"/>
      <c r="EF18" s="25">
        <f t="shared" si="72"/>
        <v>5.5</v>
      </c>
      <c r="EG18" s="26">
        <f t="shared" si="73"/>
        <v>5.5</v>
      </c>
      <c r="EH18" s="26" t="str">
        <f t="shared" si="272"/>
        <v>5.5</v>
      </c>
      <c r="EI18" s="30" t="str">
        <f t="shared" si="75"/>
        <v>C</v>
      </c>
      <c r="EJ18" s="28">
        <f t="shared" si="76"/>
        <v>2</v>
      </c>
      <c r="EK18" s="35" t="str">
        <f t="shared" si="77"/>
        <v>2.0</v>
      </c>
      <c r="EL18" s="53">
        <v>2</v>
      </c>
      <c r="EM18" s="63">
        <v>2</v>
      </c>
      <c r="EN18" s="19">
        <v>7.3</v>
      </c>
      <c r="EO18" s="22">
        <v>6</v>
      </c>
      <c r="EP18" s="23"/>
      <c r="EQ18" s="25">
        <f t="shared" si="78"/>
        <v>6.5</v>
      </c>
      <c r="ER18" s="26">
        <f t="shared" si="79"/>
        <v>6.5</v>
      </c>
      <c r="ES18" s="26" t="str">
        <f t="shared" si="80"/>
        <v>6.5</v>
      </c>
      <c r="ET18" s="30" t="str">
        <f t="shared" si="81"/>
        <v>C+</v>
      </c>
      <c r="EU18" s="28">
        <f t="shared" si="82"/>
        <v>2.5</v>
      </c>
      <c r="EV18" s="35" t="str">
        <f t="shared" si="83"/>
        <v>2.5</v>
      </c>
      <c r="EW18" s="53">
        <v>2</v>
      </c>
      <c r="EX18" s="63">
        <v>2</v>
      </c>
      <c r="EY18" s="19">
        <v>7.5</v>
      </c>
      <c r="EZ18" s="22">
        <v>7</v>
      </c>
      <c r="FA18" s="23"/>
      <c r="FB18" s="25">
        <f t="shared" si="84"/>
        <v>7.2</v>
      </c>
      <c r="FC18" s="26">
        <f t="shared" si="85"/>
        <v>7.2</v>
      </c>
      <c r="FD18" s="24" t="str">
        <f t="shared" si="86"/>
        <v>7.2</v>
      </c>
      <c r="FE18" s="30" t="str">
        <f t="shared" si="87"/>
        <v>B</v>
      </c>
      <c r="FF18" s="28">
        <f t="shared" si="88"/>
        <v>3</v>
      </c>
      <c r="FG18" s="35" t="str">
        <f t="shared" si="89"/>
        <v>3.0</v>
      </c>
      <c r="FH18" s="53">
        <v>3</v>
      </c>
      <c r="FI18" s="63">
        <v>3</v>
      </c>
      <c r="FJ18" s="19">
        <v>7.7</v>
      </c>
      <c r="FK18" s="22">
        <v>8</v>
      </c>
      <c r="FL18" s="23"/>
      <c r="FM18" s="25">
        <f t="shared" si="90"/>
        <v>7.9</v>
      </c>
      <c r="FN18" s="26">
        <f t="shared" si="91"/>
        <v>7.9</v>
      </c>
      <c r="FO18" s="26" t="str">
        <f t="shared" si="92"/>
        <v>7.9</v>
      </c>
      <c r="FP18" s="30" t="str">
        <f t="shared" si="93"/>
        <v>B</v>
      </c>
      <c r="FQ18" s="28">
        <f t="shared" si="94"/>
        <v>3</v>
      </c>
      <c r="FR18" s="35" t="str">
        <f t="shared" si="95"/>
        <v>3.0</v>
      </c>
      <c r="FS18" s="53">
        <v>2</v>
      </c>
      <c r="FT18" s="63">
        <v>2</v>
      </c>
      <c r="FU18" s="19">
        <v>8</v>
      </c>
      <c r="FV18" s="22">
        <v>6</v>
      </c>
      <c r="FW18" s="23"/>
      <c r="FX18" s="25">
        <f t="shared" si="96"/>
        <v>6.8</v>
      </c>
      <c r="FY18" s="26">
        <f t="shared" si="97"/>
        <v>6.8</v>
      </c>
      <c r="FZ18" s="24" t="str">
        <f t="shared" si="98"/>
        <v>6.8</v>
      </c>
      <c r="GA18" s="30" t="str">
        <f t="shared" si="99"/>
        <v>C+</v>
      </c>
      <c r="GB18" s="28">
        <f t="shared" si="100"/>
        <v>2.5</v>
      </c>
      <c r="GC18" s="35" t="str">
        <f t="shared" si="101"/>
        <v>2.5</v>
      </c>
      <c r="GD18" s="53">
        <v>2</v>
      </c>
      <c r="GE18" s="63">
        <v>2</v>
      </c>
      <c r="GF18" s="181">
        <f t="shared" si="102"/>
        <v>20</v>
      </c>
      <c r="GG18" s="217">
        <f t="shared" si="103"/>
        <v>6.63</v>
      </c>
      <c r="GH18" s="182">
        <f t="shared" si="104"/>
        <v>2.5</v>
      </c>
      <c r="GI18" s="183" t="str">
        <f t="shared" si="105"/>
        <v>2.50</v>
      </c>
      <c r="GJ18" s="135" t="str">
        <f t="shared" si="106"/>
        <v>Lên lớp</v>
      </c>
      <c r="GK18" s="136">
        <f t="shared" si="107"/>
        <v>20</v>
      </c>
      <c r="GL18" s="239">
        <f t="shared" si="108"/>
        <v>6.63</v>
      </c>
      <c r="GM18" s="137">
        <f t="shared" si="109"/>
        <v>2.5</v>
      </c>
      <c r="GN18" s="192">
        <f t="shared" si="110"/>
        <v>37</v>
      </c>
      <c r="GO18" s="193">
        <f t="shared" si="111"/>
        <v>37</v>
      </c>
      <c r="GP18" s="183">
        <f t="shared" si="112"/>
        <v>6.5297297297297296</v>
      </c>
      <c r="GQ18" s="182">
        <f t="shared" si="113"/>
        <v>2.3918918918918921</v>
      </c>
      <c r="GR18" s="183" t="str">
        <f t="shared" si="114"/>
        <v>2.39</v>
      </c>
      <c r="GS18" s="135" t="str">
        <f t="shared" si="115"/>
        <v>Lên lớp</v>
      </c>
      <c r="GT18" s="135" t="s">
        <v>648</v>
      </c>
      <c r="GU18" s="19">
        <v>6.7</v>
      </c>
      <c r="GV18" s="22">
        <v>6</v>
      </c>
      <c r="GW18" s="23"/>
      <c r="GX18" s="17">
        <f t="shared" si="116"/>
        <v>6.3</v>
      </c>
      <c r="GY18" s="24">
        <f t="shared" si="117"/>
        <v>6.3</v>
      </c>
      <c r="GZ18" s="24" t="str">
        <f t="shared" si="118"/>
        <v>6.3</v>
      </c>
      <c r="HA18" s="30" t="str">
        <f t="shared" si="119"/>
        <v>C</v>
      </c>
      <c r="HB18" s="28">
        <f t="shared" si="120"/>
        <v>2</v>
      </c>
      <c r="HC18" s="35" t="str">
        <f t="shared" si="121"/>
        <v>2.0</v>
      </c>
      <c r="HD18" s="53">
        <v>3</v>
      </c>
      <c r="HE18" s="63">
        <v>3</v>
      </c>
      <c r="HF18" s="19">
        <v>6.6</v>
      </c>
      <c r="HG18" s="22">
        <v>6</v>
      </c>
      <c r="HH18" s="23"/>
      <c r="HI18" s="25">
        <f t="shared" si="122"/>
        <v>6.2</v>
      </c>
      <c r="HJ18" s="26">
        <f t="shared" si="123"/>
        <v>6.2</v>
      </c>
      <c r="HK18" s="24" t="str">
        <f t="shared" si="124"/>
        <v>6.2</v>
      </c>
      <c r="HL18" s="30" t="str">
        <f t="shared" si="125"/>
        <v>C</v>
      </c>
      <c r="HM18" s="28">
        <f t="shared" si="126"/>
        <v>2</v>
      </c>
      <c r="HN18" s="35" t="str">
        <f t="shared" si="127"/>
        <v>2.0</v>
      </c>
      <c r="HO18" s="53">
        <v>2</v>
      </c>
      <c r="HP18" s="63">
        <v>2</v>
      </c>
      <c r="HQ18" s="19">
        <v>7.7</v>
      </c>
      <c r="HR18" s="22">
        <v>6</v>
      </c>
      <c r="HS18" s="23"/>
      <c r="HT18" s="25">
        <f t="shared" si="128"/>
        <v>6.7</v>
      </c>
      <c r="HU18" s="147">
        <f t="shared" si="129"/>
        <v>6.7</v>
      </c>
      <c r="HV18" s="26" t="str">
        <f t="shared" si="254"/>
        <v>6.7</v>
      </c>
      <c r="HW18" s="218" t="str">
        <f t="shared" si="130"/>
        <v>C+</v>
      </c>
      <c r="HX18" s="149">
        <f t="shared" si="131"/>
        <v>2.5</v>
      </c>
      <c r="HY18" s="40" t="str">
        <f t="shared" si="132"/>
        <v>2.5</v>
      </c>
      <c r="HZ18" s="53">
        <v>3</v>
      </c>
      <c r="IA18" s="63">
        <v>3</v>
      </c>
      <c r="IB18" s="19">
        <v>8</v>
      </c>
      <c r="IC18" s="22">
        <v>6</v>
      </c>
      <c r="ID18" s="23"/>
      <c r="IE18" s="25">
        <f t="shared" si="133"/>
        <v>6.8</v>
      </c>
      <c r="IF18" s="147">
        <f t="shared" si="134"/>
        <v>6.8</v>
      </c>
      <c r="IG18" s="24" t="str">
        <f t="shared" si="255"/>
        <v>6.8</v>
      </c>
      <c r="IH18" s="218" t="str">
        <f t="shared" si="135"/>
        <v>C+</v>
      </c>
      <c r="II18" s="149">
        <f t="shared" si="136"/>
        <v>2.5</v>
      </c>
      <c r="IJ18" s="40" t="str">
        <f t="shared" si="137"/>
        <v>2.5</v>
      </c>
      <c r="IK18" s="53">
        <v>1</v>
      </c>
      <c r="IL18" s="63">
        <v>1</v>
      </c>
      <c r="IM18" s="19">
        <v>7.8</v>
      </c>
      <c r="IN18" s="22">
        <v>7</v>
      </c>
      <c r="IO18" s="23"/>
      <c r="IP18" s="25">
        <f t="shared" si="138"/>
        <v>7.3</v>
      </c>
      <c r="IQ18" s="26">
        <f t="shared" si="139"/>
        <v>7.3</v>
      </c>
      <c r="IR18" s="26" t="str">
        <f t="shared" si="140"/>
        <v>7.3</v>
      </c>
      <c r="IS18" s="30" t="str">
        <f t="shared" si="141"/>
        <v>B</v>
      </c>
      <c r="IT18" s="28">
        <f t="shared" si="142"/>
        <v>3</v>
      </c>
      <c r="IU18" s="35" t="str">
        <f t="shared" si="143"/>
        <v>3.0</v>
      </c>
      <c r="IV18" s="53">
        <v>2</v>
      </c>
      <c r="IW18" s="63">
        <v>2</v>
      </c>
      <c r="IX18" s="19">
        <v>9</v>
      </c>
      <c r="IY18" s="22">
        <v>7</v>
      </c>
      <c r="IZ18" s="23"/>
      <c r="JA18" s="25">
        <f t="shared" si="144"/>
        <v>7.8</v>
      </c>
      <c r="JB18" s="26">
        <f t="shared" si="145"/>
        <v>7.8</v>
      </c>
      <c r="JC18" s="26" t="str">
        <f t="shared" si="146"/>
        <v>7.8</v>
      </c>
      <c r="JD18" s="30" t="str">
        <f t="shared" si="147"/>
        <v>B</v>
      </c>
      <c r="JE18" s="28">
        <f t="shared" si="148"/>
        <v>3</v>
      </c>
      <c r="JF18" s="35" t="str">
        <f t="shared" si="149"/>
        <v>3.0</v>
      </c>
      <c r="JG18" s="53">
        <v>2</v>
      </c>
      <c r="JH18" s="63">
        <v>2</v>
      </c>
      <c r="JI18" s="19">
        <v>6</v>
      </c>
      <c r="JJ18" s="22">
        <v>6</v>
      </c>
      <c r="JK18" s="23"/>
      <c r="JL18" s="17">
        <f t="shared" si="150"/>
        <v>6</v>
      </c>
      <c r="JM18" s="24">
        <f t="shared" si="151"/>
        <v>6</v>
      </c>
      <c r="JN18" s="24" t="str">
        <f t="shared" si="152"/>
        <v>6.0</v>
      </c>
      <c r="JO18" s="30" t="str">
        <f t="shared" si="153"/>
        <v>C</v>
      </c>
      <c r="JP18" s="28">
        <f t="shared" si="154"/>
        <v>2</v>
      </c>
      <c r="JQ18" s="35" t="str">
        <f t="shared" si="155"/>
        <v>2.0</v>
      </c>
      <c r="JR18" s="53">
        <v>2</v>
      </c>
      <c r="JS18" s="63">
        <v>2</v>
      </c>
      <c r="JT18" s="19">
        <v>7</v>
      </c>
      <c r="JU18" s="22">
        <v>6</v>
      </c>
      <c r="JV18" s="23"/>
      <c r="JW18" s="25">
        <f t="shared" si="156"/>
        <v>6.4</v>
      </c>
      <c r="JX18" s="26">
        <f t="shared" si="157"/>
        <v>6.4</v>
      </c>
      <c r="JY18" s="26" t="str">
        <f t="shared" si="158"/>
        <v>6.4</v>
      </c>
      <c r="JZ18" s="30" t="str">
        <f t="shared" si="159"/>
        <v>C</v>
      </c>
      <c r="KA18" s="28">
        <f t="shared" si="160"/>
        <v>2</v>
      </c>
      <c r="KB18" s="35" t="str">
        <f t="shared" si="161"/>
        <v>2.0</v>
      </c>
      <c r="KC18" s="53">
        <v>1</v>
      </c>
      <c r="KD18" s="63">
        <v>1</v>
      </c>
      <c r="KE18" s="19">
        <v>6</v>
      </c>
      <c r="KF18" s="22">
        <v>9</v>
      </c>
      <c r="KG18" s="23"/>
      <c r="KH18" s="17">
        <f t="shared" si="162"/>
        <v>7.8</v>
      </c>
      <c r="KI18" s="24">
        <f t="shared" si="163"/>
        <v>7.8</v>
      </c>
      <c r="KJ18" s="24" t="str">
        <f t="shared" si="164"/>
        <v>7.8</v>
      </c>
      <c r="KK18" s="30" t="str">
        <f t="shared" si="165"/>
        <v>B</v>
      </c>
      <c r="KL18" s="28">
        <f t="shared" si="166"/>
        <v>3</v>
      </c>
      <c r="KM18" s="35" t="str">
        <f t="shared" si="167"/>
        <v>3.0</v>
      </c>
      <c r="KN18" s="53">
        <v>2</v>
      </c>
      <c r="KO18" s="63">
        <v>2</v>
      </c>
      <c r="KP18" s="181">
        <f t="shared" si="168"/>
        <v>18</v>
      </c>
      <c r="KQ18" s="217">
        <f t="shared" si="169"/>
        <v>6.8</v>
      </c>
      <c r="KR18" s="182">
        <f t="shared" si="170"/>
        <v>2.4444444444444446</v>
      </c>
      <c r="KS18" s="183" t="str">
        <f t="shared" si="171"/>
        <v>2.44</v>
      </c>
      <c r="KT18" s="135" t="str">
        <f t="shared" si="172"/>
        <v>Lên lớp</v>
      </c>
      <c r="KU18" s="136">
        <f t="shared" si="173"/>
        <v>18</v>
      </c>
      <c r="KV18" s="217">
        <f t="shared" si="174"/>
        <v>6.8</v>
      </c>
      <c r="KW18" s="236">
        <f t="shared" si="175"/>
        <v>2.4444444444444446</v>
      </c>
      <c r="KX18" s="192">
        <f t="shared" si="176"/>
        <v>55</v>
      </c>
      <c r="KY18" s="193">
        <f t="shared" si="177"/>
        <v>55</v>
      </c>
      <c r="KZ18" s="183">
        <f t="shared" si="178"/>
        <v>6.6181818181818182</v>
      </c>
      <c r="LA18" s="182">
        <f t="shared" si="179"/>
        <v>2.4090909090909092</v>
      </c>
      <c r="LB18" s="183" t="str">
        <f t="shared" si="180"/>
        <v>2.41</v>
      </c>
      <c r="LC18" s="135" t="str">
        <f t="shared" si="181"/>
        <v>Lên lớp</v>
      </c>
      <c r="LD18" s="135" t="s">
        <v>648</v>
      </c>
      <c r="LE18" s="19">
        <v>6.1</v>
      </c>
      <c r="LF18" s="22">
        <v>4</v>
      </c>
      <c r="LG18" s="23"/>
      <c r="LH18" s="25">
        <f t="shared" si="182"/>
        <v>4.8</v>
      </c>
      <c r="LI18" s="147">
        <f t="shared" si="183"/>
        <v>4.8</v>
      </c>
      <c r="LJ18" s="26" t="str">
        <f t="shared" si="184"/>
        <v>4.8</v>
      </c>
      <c r="LK18" s="148" t="str">
        <f t="shared" si="185"/>
        <v>D</v>
      </c>
      <c r="LL18" s="149">
        <f t="shared" si="186"/>
        <v>1</v>
      </c>
      <c r="LM18" s="40" t="str">
        <f t="shared" si="187"/>
        <v>1.0</v>
      </c>
      <c r="LN18" s="53">
        <v>1</v>
      </c>
      <c r="LO18" s="63">
        <v>1</v>
      </c>
      <c r="LP18" s="19">
        <v>6.7</v>
      </c>
      <c r="LQ18" s="22">
        <v>7</v>
      </c>
      <c r="LR18" s="23"/>
      <c r="LS18" s="25">
        <f t="shared" si="188"/>
        <v>6.9</v>
      </c>
      <c r="LT18" s="147">
        <f t="shared" si="189"/>
        <v>6.9</v>
      </c>
      <c r="LU18" s="26" t="str">
        <f t="shared" si="190"/>
        <v>6.9</v>
      </c>
      <c r="LV18" s="148" t="str">
        <f t="shared" si="191"/>
        <v>C+</v>
      </c>
      <c r="LW18" s="149">
        <f t="shared" si="192"/>
        <v>2.5</v>
      </c>
      <c r="LX18" s="40" t="str">
        <f t="shared" si="193"/>
        <v>2.5</v>
      </c>
      <c r="LY18" s="53">
        <v>1</v>
      </c>
      <c r="LZ18" s="63">
        <v>1</v>
      </c>
      <c r="MA18" s="19">
        <v>7.4</v>
      </c>
      <c r="MB18" s="22">
        <v>7</v>
      </c>
      <c r="MC18" s="23"/>
      <c r="MD18" s="25">
        <f t="shared" si="194"/>
        <v>7.2</v>
      </c>
      <c r="ME18" s="26">
        <f t="shared" si="195"/>
        <v>7.2</v>
      </c>
      <c r="MF18" s="26" t="str">
        <f t="shared" si="196"/>
        <v>7.2</v>
      </c>
      <c r="MG18" s="30" t="str">
        <f t="shared" si="197"/>
        <v>B</v>
      </c>
      <c r="MH18" s="28">
        <f t="shared" si="198"/>
        <v>3</v>
      </c>
      <c r="MI18" s="35" t="str">
        <f t="shared" si="199"/>
        <v>3.0</v>
      </c>
      <c r="MJ18" s="53">
        <v>1</v>
      </c>
      <c r="MK18" s="63">
        <v>1</v>
      </c>
      <c r="ML18" s="19">
        <v>8</v>
      </c>
      <c r="MM18" s="51">
        <v>8.5</v>
      </c>
      <c r="MN18" s="23"/>
      <c r="MO18" s="25">
        <f t="shared" si="200"/>
        <v>8.3000000000000007</v>
      </c>
      <c r="MP18" s="26">
        <f t="shared" si="201"/>
        <v>8.3000000000000007</v>
      </c>
      <c r="MQ18" s="26" t="str">
        <f t="shared" si="202"/>
        <v>8.3</v>
      </c>
      <c r="MR18" s="30" t="str">
        <f t="shared" si="203"/>
        <v>B+</v>
      </c>
      <c r="MS18" s="28">
        <f t="shared" si="204"/>
        <v>3.5</v>
      </c>
      <c r="MT18" s="35" t="str">
        <f t="shared" si="205"/>
        <v>3.5</v>
      </c>
      <c r="MU18" s="53">
        <v>1</v>
      </c>
      <c r="MV18" s="63">
        <v>1</v>
      </c>
      <c r="MW18" s="19">
        <v>7</v>
      </c>
      <c r="MX18" s="51">
        <v>8</v>
      </c>
      <c r="MY18" s="23"/>
      <c r="MZ18" s="25">
        <f t="shared" si="206"/>
        <v>7.6</v>
      </c>
      <c r="NA18" s="26">
        <f t="shared" si="207"/>
        <v>7.6</v>
      </c>
      <c r="NB18" s="26" t="str">
        <f t="shared" si="208"/>
        <v>7.6</v>
      </c>
      <c r="NC18" s="30" t="str">
        <f t="shared" si="209"/>
        <v>B</v>
      </c>
      <c r="ND18" s="28">
        <f t="shared" si="210"/>
        <v>3</v>
      </c>
      <c r="NE18" s="35" t="str">
        <f t="shared" si="211"/>
        <v>3.0</v>
      </c>
      <c r="NF18" s="53">
        <v>1</v>
      </c>
      <c r="NG18" s="63">
        <v>1</v>
      </c>
      <c r="NH18" s="19">
        <v>8</v>
      </c>
      <c r="NI18" s="51">
        <v>8.1</v>
      </c>
      <c r="NJ18" s="23"/>
      <c r="NK18" s="25">
        <f t="shared" si="212"/>
        <v>8.1</v>
      </c>
      <c r="NL18" s="26">
        <f t="shared" si="213"/>
        <v>8.1</v>
      </c>
      <c r="NM18" s="26" t="str">
        <f t="shared" si="214"/>
        <v>8.1</v>
      </c>
      <c r="NN18" s="30" t="str">
        <f t="shared" si="215"/>
        <v>B+</v>
      </c>
      <c r="NO18" s="28">
        <f t="shared" si="216"/>
        <v>3.5</v>
      </c>
      <c r="NP18" s="35" t="str">
        <f t="shared" si="217"/>
        <v>3.5</v>
      </c>
      <c r="NQ18" s="53">
        <v>2</v>
      </c>
      <c r="NR18" s="63">
        <v>2</v>
      </c>
      <c r="NS18" s="19">
        <v>8</v>
      </c>
      <c r="NT18" s="51">
        <v>8</v>
      </c>
      <c r="NU18" s="23"/>
      <c r="NV18" s="25">
        <f t="shared" si="218"/>
        <v>8</v>
      </c>
      <c r="NW18" s="26">
        <f t="shared" si="219"/>
        <v>8</v>
      </c>
      <c r="NX18" s="26" t="str">
        <f t="shared" si="220"/>
        <v>8.0</v>
      </c>
      <c r="NY18" s="30" t="str">
        <f t="shared" si="221"/>
        <v>B+</v>
      </c>
      <c r="NZ18" s="28">
        <f t="shared" si="222"/>
        <v>3.5</v>
      </c>
      <c r="OA18" s="35" t="str">
        <f t="shared" si="223"/>
        <v>3.5</v>
      </c>
      <c r="OB18" s="53">
        <v>1</v>
      </c>
      <c r="OC18" s="63">
        <v>1</v>
      </c>
      <c r="OD18" s="57">
        <v>8.3000000000000007</v>
      </c>
      <c r="OE18" s="51">
        <v>8</v>
      </c>
      <c r="OF18" s="23"/>
      <c r="OG18" s="25">
        <f t="shared" si="224"/>
        <v>8.1</v>
      </c>
      <c r="OH18" s="26">
        <f t="shared" si="225"/>
        <v>8.1</v>
      </c>
      <c r="OI18" s="26" t="str">
        <f t="shared" si="226"/>
        <v>8.1</v>
      </c>
      <c r="OJ18" s="30" t="str">
        <f t="shared" si="227"/>
        <v>B+</v>
      </c>
      <c r="OK18" s="28">
        <f t="shared" si="228"/>
        <v>3.5</v>
      </c>
      <c r="OL18" s="35" t="str">
        <f t="shared" si="229"/>
        <v>3.5</v>
      </c>
      <c r="OM18" s="53">
        <v>4</v>
      </c>
      <c r="ON18" s="70">
        <v>4</v>
      </c>
      <c r="OO18" s="264">
        <f t="shared" si="256"/>
        <v>12</v>
      </c>
      <c r="OP18" s="217">
        <f t="shared" si="257"/>
        <v>7.6166666666666671</v>
      </c>
      <c r="OQ18" s="182">
        <f t="shared" si="258"/>
        <v>3.125</v>
      </c>
      <c r="OR18" s="183" t="str">
        <f t="shared" si="259"/>
        <v>3.13</v>
      </c>
      <c r="OS18" s="135" t="str">
        <f t="shared" si="260"/>
        <v>Lên lớp</v>
      </c>
      <c r="OT18" s="136">
        <f t="shared" si="261"/>
        <v>12</v>
      </c>
      <c r="OU18" s="217">
        <f t="shared" si="262"/>
        <v>7.6166666666666671</v>
      </c>
      <c r="OV18" s="236">
        <f t="shared" si="263"/>
        <v>3.125</v>
      </c>
      <c r="OW18" s="192">
        <f t="shared" si="264"/>
        <v>67</v>
      </c>
      <c r="OX18" s="193">
        <f t="shared" si="265"/>
        <v>67</v>
      </c>
      <c r="OY18" s="183">
        <f t="shared" si="266"/>
        <v>6.7970149253731336</v>
      </c>
      <c r="OZ18" s="182">
        <f t="shared" si="267"/>
        <v>2.5373134328358211</v>
      </c>
      <c r="PA18" s="183" t="str">
        <f t="shared" si="268"/>
        <v>2.54</v>
      </c>
      <c r="PB18" s="135" t="str">
        <f t="shared" si="269"/>
        <v>Lên lớp</v>
      </c>
      <c r="PC18" s="135" t="s">
        <v>648</v>
      </c>
      <c r="PD18" s="57">
        <v>8</v>
      </c>
      <c r="PE18" s="22">
        <v>6</v>
      </c>
      <c r="PF18" s="23"/>
      <c r="PG18" s="25">
        <f t="shared" si="273"/>
        <v>6.8</v>
      </c>
      <c r="PH18" s="26">
        <f t="shared" si="274"/>
        <v>6.8</v>
      </c>
      <c r="PI18" s="26" t="str">
        <f t="shared" si="275"/>
        <v>6.8</v>
      </c>
      <c r="PJ18" s="30" t="str">
        <f t="shared" si="276"/>
        <v>C+</v>
      </c>
      <c r="PK18" s="28">
        <f t="shared" si="277"/>
        <v>2.5</v>
      </c>
      <c r="PL18" s="35" t="str">
        <f t="shared" si="278"/>
        <v>2.5</v>
      </c>
      <c r="PM18" s="53">
        <v>6</v>
      </c>
      <c r="PN18" s="63">
        <v>6</v>
      </c>
      <c r="PO18" s="19">
        <v>6.5</v>
      </c>
      <c r="PP18" s="22">
        <v>6</v>
      </c>
      <c r="PQ18" s="23"/>
      <c r="PR18" s="25">
        <f t="shared" si="240"/>
        <v>6.2</v>
      </c>
      <c r="PS18" s="26">
        <f t="shared" si="241"/>
        <v>6.2</v>
      </c>
      <c r="PT18" s="26" t="str">
        <f t="shared" si="242"/>
        <v>6.2</v>
      </c>
      <c r="PU18" s="30" t="str">
        <f t="shared" si="243"/>
        <v>C</v>
      </c>
      <c r="PV18" s="28">
        <f t="shared" si="244"/>
        <v>2</v>
      </c>
      <c r="PW18" s="35" t="str">
        <f t="shared" si="245"/>
        <v>2.0</v>
      </c>
      <c r="PX18" s="53">
        <v>6</v>
      </c>
      <c r="PY18" s="63">
        <v>6</v>
      </c>
      <c r="PZ18" s="59">
        <v>8.4</v>
      </c>
      <c r="QA18" s="259">
        <v>7.3</v>
      </c>
      <c r="QB18" s="129">
        <f t="shared" si="270"/>
        <v>7.7</v>
      </c>
      <c r="QC18" s="24" t="str">
        <f t="shared" si="280"/>
        <v>7.7</v>
      </c>
      <c r="QD18" s="30" t="str">
        <f t="shared" si="281"/>
        <v>B</v>
      </c>
      <c r="QE18" s="28">
        <f t="shared" si="282"/>
        <v>3</v>
      </c>
      <c r="QF18" s="35" t="str">
        <f t="shared" si="283"/>
        <v>3.0</v>
      </c>
      <c r="QG18" s="260">
        <v>5</v>
      </c>
      <c r="QH18" s="261">
        <v>5</v>
      </c>
      <c r="QI18" s="262">
        <f t="shared" si="249"/>
        <v>17</v>
      </c>
      <c r="QJ18" s="217">
        <f t="shared" si="250"/>
        <v>6.8529411764705879</v>
      </c>
      <c r="QK18" s="182">
        <f t="shared" si="251"/>
        <v>2.4705882352941178</v>
      </c>
      <c r="QL18" s="183" t="str">
        <f t="shared" si="284"/>
        <v>2.47</v>
      </c>
      <c r="QM18" s="135" t="str">
        <f t="shared" si="285"/>
        <v>Lên lớp</v>
      </c>
    </row>
    <row r="19" spans="1:455" ht="18">
      <c r="A19" s="10">
        <v>19</v>
      </c>
      <c r="B19" s="10">
        <v>19</v>
      </c>
      <c r="C19" s="90" t="s">
        <v>96</v>
      </c>
      <c r="D19" s="91" t="s">
        <v>170</v>
      </c>
      <c r="E19" s="93" t="s">
        <v>19</v>
      </c>
      <c r="F19" s="308" t="s">
        <v>171</v>
      </c>
      <c r="G19" s="42"/>
      <c r="H19" s="95" t="s">
        <v>430</v>
      </c>
      <c r="I19" s="42" t="s">
        <v>18</v>
      </c>
      <c r="J19" s="98" t="s">
        <v>447</v>
      </c>
      <c r="K19" s="12">
        <v>5.8</v>
      </c>
      <c r="L19" s="24" t="str">
        <f t="shared" si="0"/>
        <v>5.8</v>
      </c>
      <c r="M19" s="30" t="str">
        <f t="shared" si="1"/>
        <v>C</v>
      </c>
      <c r="N19" s="37">
        <f t="shared" si="2"/>
        <v>2</v>
      </c>
      <c r="O19" s="35" t="str">
        <f t="shared" si="3"/>
        <v>2.0</v>
      </c>
      <c r="P19" s="11">
        <v>2</v>
      </c>
      <c r="Q19" s="14">
        <v>7.3</v>
      </c>
      <c r="R19" s="24" t="str">
        <f t="shared" si="4"/>
        <v>7.3</v>
      </c>
      <c r="S19" s="30" t="str">
        <f t="shared" si="5"/>
        <v>B</v>
      </c>
      <c r="T19" s="37">
        <f t="shared" si="6"/>
        <v>3</v>
      </c>
      <c r="U19" s="35" t="str">
        <f t="shared" si="7"/>
        <v>3.0</v>
      </c>
      <c r="V19" s="11">
        <v>3</v>
      </c>
      <c r="W19" s="19">
        <v>6.5</v>
      </c>
      <c r="X19" s="22">
        <v>5</v>
      </c>
      <c r="Y19" s="23"/>
      <c r="Z19" s="17">
        <f t="shared" si="8"/>
        <v>5.6</v>
      </c>
      <c r="AA19" s="24">
        <f t="shared" si="9"/>
        <v>5.6</v>
      </c>
      <c r="AB19" s="24" t="str">
        <f t="shared" si="10"/>
        <v>5.6</v>
      </c>
      <c r="AC19" s="30" t="str">
        <f t="shared" si="11"/>
        <v>C</v>
      </c>
      <c r="AD19" s="28">
        <f t="shared" si="12"/>
        <v>2</v>
      </c>
      <c r="AE19" s="35" t="str">
        <f t="shared" si="13"/>
        <v>2.0</v>
      </c>
      <c r="AF19" s="53">
        <v>4</v>
      </c>
      <c r="AG19" s="63">
        <v>4</v>
      </c>
      <c r="AH19" s="19">
        <v>6.3</v>
      </c>
      <c r="AI19" s="22">
        <v>8</v>
      </c>
      <c r="AJ19" s="23"/>
      <c r="AK19" s="25">
        <f t="shared" si="14"/>
        <v>7.3</v>
      </c>
      <c r="AL19" s="26">
        <f t="shared" si="15"/>
        <v>7.3</v>
      </c>
      <c r="AM19" s="24" t="str">
        <f t="shared" si="16"/>
        <v>7.3</v>
      </c>
      <c r="AN19" s="30" t="str">
        <f t="shared" si="17"/>
        <v>B</v>
      </c>
      <c r="AO19" s="28">
        <f t="shared" si="18"/>
        <v>3</v>
      </c>
      <c r="AP19" s="35" t="str">
        <f t="shared" si="19"/>
        <v>3.0</v>
      </c>
      <c r="AQ19" s="66">
        <v>2</v>
      </c>
      <c r="AR19" s="68">
        <v>2</v>
      </c>
      <c r="AS19" s="19">
        <v>8.5</v>
      </c>
      <c r="AT19" s="22">
        <v>7</v>
      </c>
      <c r="AU19" s="23"/>
      <c r="AV19" s="25">
        <f t="shared" si="20"/>
        <v>7.6</v>
      </c>
      <c r="AW19" s="26">
        <f t="shared" si="21"/>
        <v>7.6</v>
      </c>
      <c r="AX19" s="24" t="str">
        <f t="shared" si="22"/>
        <v>7.6</v>
      </c>
      <c r="AY19" s="30" t="str">
        <f t="shared" si="23"/>
        <v>B</v>
      </c>
      <c r="AZ19" s="28">
        <f t="shared" si="24"/>
        <v>3</v>
      </c>
      <c r="BA19" s="35" t="str">
        <f t="shared" si="25"/>
        <v>3.0</v>
      </c>
      <c r="BB19" s="53">
        <v>3</v>
      </c>
      <c r="BC19" s="63">
        <v>3</v>
      </c>
      <c r="BD19" s="19">
        <v>6.8</v>
      </c>
      <c r="BE19" s="22">
        <v>4</v>
      </c>
      <c r="BF19" s="23"/>
      <c r="BG19" s="17">
        <f t="shared" si="26"/>
        <v>5.0999999999999996</v>
      </c>
      <c r="BH19" s="24">
        <f t="shared" si="27"/>
        <v>5.0999999999999996</v>
      </c>
      <c r="BI19" s="24" t="str">
        <f t="shared" si="28"/>
        <v>5.1</v>
      </c>
      <c r="BJ19" s="30" t="str">
        <f t="shared" si="29"/>
        <v>D+</v>
      </c>
      <c r="BK19" s="28">
        <f t="shared" si="30"/>
        <v>1.5</v>
      </c>
      <c r="BL19" s="35" t="str">
        <f t="shared" si="31"/>
        <v>1.5</v>
      </c>
      <c r="BM19" s="53">
        <v>3</v>
      </c>
      <c r="BN19" s="63">
        <v>3</v>
      </c>
      <c r="BO19" s="19">
        <v>5.6</v>
      </c>
      <c r="BP19" s="22">
        <v>6</v>
      </c>
      <c r="BQ19" s="23"/>
      <c r="BR19" s="25">
        <f t="shared" si="32"/>
        <v>5.8</v>
      </c>
      <c r="BS19" s="26">
        <f t="shared" si="33"/>
        <v>5.8</v>
      </c>
      <c r="BT19" s="24" t="str">
        <f t="shared" si="34"/>
        <v>5.8</v>
      </c>
      <c r="BU19" s="30" t="str">
        <f t="shared" si="35"/>
        <v>C</v>
      </c>
      <c r="BV19" s="56">
        <f t="shared" si="36"/>
        <v>2</v>
      </c>
      <c r="BW19" s="35" t="str">
        <f t="shared" si="37"/>
        <v>2.0</v>
      </c>
      <c r="BX19" s="53">
        <v>2</v>
      </c>
      <c r="BY19" s="70">
        <v>2</v>
      </c>
      <c r="BZ19" s="19">
        <v>8</v>
      </c>
      <c r="CA19" s="22">
        <v>7</v>
      </c>
      <c r="CB19" s="23"/>
      <c r="CC19" s="25">
        <f t="shared" si="38"/>
        <v>7.4</v>
      </c>
      <c r="CD19" s="26">
        <f t="shared" si="39"/>
        <v>7.4</v>
      </c>
      <c r="CE19" s="24" t="str">
        <f t="shared" si="40"/>
        <v>7.4</v>
      </c>
      <c r="CF19" s="30" t="str">
        <f t="shared" si="41"/>
        <v>B</v>
      </c>
      <c r="CG19" s="28">
        <f t="shared" si="42"/>
        <v>3</v>
      </c>
      <c r="CH19" s="35" t="str">
        <f t="shared" si="43"/>
        <v>3.0</v>
      </c>
      <c r="CI19" s="53">
        <v>3</v>
      </c>
      <c r="CJ19" s="63">
        <v>3</v>
      </c>
      <c r="CK19" s="115">
        <f t="shared" si="44"/>
        <v>17</v>
      </c>
      <c r="CL19" s="238">
        <f t="shared" si="45"/>
        <v>6.4058823529411759</v>
      </c>
      <c r="CM19" s="116">
        <f t="shared" si="46"/>
        <v>2.3823529411764706</v>
      </c>
      <c r="CN19" s="117" t="str">
        <f t="shared" si="47"/>
        <v>2.38</v>
      </c>
      <c r="CO19" s="135" t="str">
        <f t="shared" si="48"/>
        <v>Lên lớp</v>
      </c>
      <c r="CP19" s="240">
        <f t="shared" si="49"/>
        <v>17</v>
      </c>
      <c r="CQ19" s="241">
        <f t="shared" si="279"/>
        <v>6.4058823529411759</v>
      </c>
      <c r="CR19" s="242">
        <f t="shared" si="51"/>
        <v>2.3823529411764706</v>
      </c>
      <c r="CS19" s="140" t="str">
        <f t="shared" si="52"/>
        <v>2.38</v>
      </c>
      <c r="CT19" s="135" t="str">
        <f t="shared" si="53"/>
        <v>Lên lớp</v>
      </c>
      <c r="CU19" s="205" t="s">
        <v>648</v>
      </c>
      <c r="CV19" s="19">
        <v>6</v>
      </c>
      <c r="CW19" s="22">
        <v>5</v>
      </c>
      <c r="CX19" s="23"/>
      <c r="CY19" s="25">
        <f t="shared" si="54"/>
        <v>5.4</v>
      </c>
      <c r="CZ19" s="26">
        <f t="shared" si="55"/>
        <v>5.4</v>
      </c>
      <c r="DA19" s="26" t="str">
        <f t="shared" si="56"/>
        <v>5.4</v>
      </c>
      <c r="DB19" s="30" t="str">
        <f t="shared" si="57"/>
        <v>D+</v>
      </c>
      <c r="DC19" s="56">
        <f t="shared" si="58"/>
        <v>1.5</v>
      </c>
      <c r="DD19" s="35" t="str">
        <f t="shared" si="59"/>
        <v>1.5</v>
      </c>
      <c r="DE19" s="53">
        <v>3</v>
      </c>
      <c r="DF19" s="63">
        <v>3</v>
      </c>
      <c r="DG19" s="19">
        <v>6.3</v>
      </c>
      <c r="DH19" s="22">
        <v>6</v>
      </c>
      <c r="DI19" s="23"/>
      <c r="DJ19" s="25">
        <f t="shared" si="60"/>
        <v>6.1</v>
      </c>
      <c r="DK19" s="26">
        <f t="shared" si="61"/>
        <v>6.1</v>
      </c>
      <c r="DL19" s="26" t="str">
        <f t="shared" si="62"/>
        <v>6.1</v>
      </c>
      <c r="DM19" s="30" t="str">
        <f t="shared" si="63"/>
        <v>C</v>
      </c>
      <c r="DN19" s="56">
        <f t="shared" si="64"/>
        <v>2</v>
      </c>
      <c r="DO19" s="35" t="str">
        <f t="shared" si="65"/>
        <v>2.0</v>
      </c>
      <c r="DP19" s="53">
        <v>3</v>
      </c>
      <c r="DQ19" s="63">
        <v>3</v>
      </c>
      <c r="DR19" s="19">
        <v>8.3000000000000007</v>
      </c>
      <c r="DS19" s="22">
        <v>8</v>
      </c>
      <c r="DT19" s="23"/>
      <c r="DU19" s="25">
        <f t="shared" si="66"/>
        <v>8.1</v>
      </c>
      <c r="DV19" s="26">
        <f t="shared" si="67"/>
        <v>8.1</v>
      </c>
      <c r="DW19" s="26" t="str">
        <f t="shared" si="68"/>
        <v>8.1</v>
      </c>
      <c r="DX19" s="30" t="str">
        <f t="shared" si="69"/>
        <v>B+</v>
      </c>
      <c r="DY19" s="28">
        <f t="shared" si="70"/>
        <v>3.5</v>
      </c>
      <c r="DZ19" s="35" t="str">
        <f t="shared" si="71"/>
        <v>3.5</v>
      </c>
      <c r="EA19" s="53">
        <v>3</v>
      </c>
      <c r="EB19" s="63">
        <v>3</v>
      </c>
      <c r="EC19" s="19">
        <v>5</v>
      </c>
      <c r="ED19" s="22">
        <v>6</v>
      </c>
      <c r="EE19" s="23"/>
      <c r="EF19" s="25">
        <f t="shared" si="72"/>
        <v>5.6</v>
      </c>
      <c r="EG19" s="26">
        <f t="shared" si="73"/>
        <v>5.6</v>
      </c>
      <c r="EH19" s="26" t="str">
        <f t="shared" si="272"/>
        <v>5.6</v>
      </c>
      <c r="EI19" s="30" t="str">
        <f t="shared" si="75"/>
        <v>C</v>
      </c>
      <c r="EJ19" s="28">
        <f t="shared" si="76"/>
        <v>2</v>
      </c>
      <c r="EK19" s="35" t="str">
        <f t="shared" si="77"/>
        <v>2.0</v>
      </c>
      <c r="EL19" s="53">
        <v>2</v>
      </c>
      <c r="EM19" s="63">
        <v>2</v>
      </c>
      <c r="EN19" s="19">
        <v>7.1</v>
      </c>
      <c r="EO19" s="22">
        <v>6</v>
      </c>
      <c r="EP19" s="23"/>
      <c r="EQ19" s="25">
        <f t="shared" si="78"/>
        <v>6.4</v>
      </c>
      <c r="ER19" s="26">
        <f t="shared" si="79"/>
        <v>6.4</v>
      </c>
      <c r="ES19" s="26" t="str">
        <f t="shared" si="80"/>
        <v>6.4</v>
      </c>
      <c r="ET19" s="30" t="str">
        <f t="shared" si="81"/>
        <v>C</v>
      </c>
      <c r="EU19" s="28">
        <f t="shared" si="82"/>
        <v>2</v>
      </c>
      <c r="EV19" s="35" t="str">
        <f t="shared" si="83"/>
        <v>2.0</v>
      </c>
      <c r="EW19" s="53">
        <v>2</v>
      </c>
      <c r="EX19" s="63">
        <v>2</v>
      </c>
      <c r="EY19" s="19">
        <v>6.3</v>
      </c>
      <c r="EZ19" s="22">
        <v>3</v>
      </c>
      <c r="FA19" s="23"/>
      <c r="FB19" s="25">
        <f t="shared" si="84"/>
        <v>4.3</v>
      </c>
      <c r="FC19" s="26">
        <f t="shared" si="85"/>
        <v>4.3</v>
      </c>
      <c r="FD19" s="26" t="str">
        <f t="shared" si="86"/>
        <v>4.3</v>
      </c>
      <c r="FE19" s="30" t="str">
        <f t="shared" si="87"/>
        <v>D</v>
      </c>
      <c r="FF19" s="28">
        <f t="shared" si="88"/>
        <v>1</v>
      </c>
      <c r="FG19" s="35" t="str">
        <f t="shared" si="89"/>
        <v>1.0</v>
      </c>
      <c r="FH19" s="53">
        <v>3</v>
      </c>
      <c r="FI19" s="63">
        <v>3</v>
      </c>
      <c r="FJ19" s="19">
        <v>7.3</v>
      </c>
      <c r="FK19" s="22">
        <v>9</v>
      </c>
      <c r="FL19" s="23"/>
      <c r="FM19" s="25">
        <f t="shared" si="90"/>
        <v>8.3000000000000007</v>
      </c>
      <c r="FN19" s="26">
        <f t="shared" si="91"/>
        <v>8.3000000000000007</v>
      </c>
      <c r="FO19" s="26" t="str">
        <f t="shared" si="92"/>
        <v>8.3</v>
      </c>
      <c r="FP19" s="30" t="str">
        <f t="shared" si="93"/>
        <v>B+</v>
      </c>
      <c r="FQ19" s="28">
        <f t="shared" si="94"/>
        <v>3.5</v>
      </c>
      <c r="FR19" s="35" t="str">
        <f t="shared" si="95"/>
        <v>3.5</v>
      </c>
      <c r="FS19" s="53">
        <v>2</v>
      </c>
      <c r="FT19" s="63">
        <v>2</v>
      </c>
      <c r="FU19" s="19">
        <v>8.1999999999999993</v>
      </c>
      <c r="FV19" s="22">
        <v>8</v>
      </c>
      <c r="FW19" s="23"/>
      <c r="FX19" s="25">
        <f t="shared" si="96"/>
        <v>8.1</v>
      </c>
      <c r="FY19" s="26">
        <f t="shared" si="97"/>
        <v>8.1</v>
      </c>
      <c r="FZ19" s="26" t="str">
        <f t="shared" si="98"/>
        <v>8.1</v>
      </c>
      <c r="GA19" s="30" t="str">
        <f t="shared" si="99"/>
        <v>B+</v>
      </c>
      <c r="GB19" s="28">
        <f t="shared" si="100"/>
        <v>3.5</v>
      </c>
      <c r="GC19" s="35" t="str">
        <f t="shared" si="101"/>
        <v>3.5</v>
      </c>
      <c r="GD19" s="53">
        <v>2</v>
      </c>
      <c r="GE19" s="63">
        <v>2</v>
      </c>
      <c r="GF19" s="181">
        <f t="shared" si="102"/>
        <v>20</v>
      </c>
      <c r="GG19" s="217">
        <f t="shared" si="103"/>
        <v>6.4249999999999989</v>
      </c>
      <c r="GH19" s="182">
        <f t="shared" si="104"/>
        <v>2.2999999999999998</v>
      </c>
      <c r="GI19" s="183" t="str">
        <f t="shared" si="105"/>
        <v>2.30</v>
      </c>
      <c r="GJ19" s="135" t="str">
        <f t="shared" si="106"/>
        <v>Lên lớp</v>
      </c>
      <c r="GK19" s="136">
        <f t="shared" si="107"/>
        <v>20</v>
      </c>
      <c r="GL19" s="239">
        <f t="shared" si="108"/>
        <v>6.4249999999999989</v>
      </c>
      <c r="GM19" s="137">
        <f t="shared" si="109"/>
        <v>2.2999999999999998</v>
      </c>
      <c r="GN19" s="192">
        <f t="shared" si="110"/>
        <v>37</v>
      </c>
      <c r="GO19" s="193">
        <f t="shared" si="111"/>
        <v>37</v>
      </c>
      <c r="GP19" s="183">
        <f t="shared" si="112"/>
        <v>6.416216216216216</v>
      </c>
      <c r="GQ19" s="182">
        <f t="shared" si="113"/>
        <v>2.3378378378378377</v>
      </c>
      <c r="GR19" s="183" t="str">
        <f t="shared" si="114"/>
        <v>2.34</v>
      </c>
      <c r="GS19" s="135" t="str">
        <f t="shared" si="115"/>
        <v>Lên lớp</v>
      </c>
      <c r="GT19" s="135" t="s">
        <v>648</v>
      </c>
      <c r="GU19" s="19">
        <v>6.6</v>
      </c>
      <c r="GV19" s="22">
        <v>5</v>
      </c>
      <c r="GW19" s="23"/>
      <c r="GX19" s="17">
        <f t="shared" si="116"/>
        <v>5.6</v>
      </c>
      <c r="GY19" s="24">
        <f t="shared" si="117"/>
        <v>5.6</v>
      </c>
      <c r="GZ19" s="24" t="str">
        <f t="shared" si="118"/>
        <v>5.6</v>
      </c>
      <c r="HA19" s="30" t="str">
        <f t="shared" si="119"/>
        <v>C</v>
      </c>
      <c r="HB19" s="28">
        <f t="shared" si="120"/>
        <v>2</v>
      </c>
      <c r="HC19" s="35" t="str">
        <f t="shared" si="121"/>
        <v>2.0</v>
      </c>
      <c r="HD19" s="53">
        <v>3</v>
      </c>
      <c r="HE19" s="63">
        <v>3</v>
      </c>
      <c r="HF19" s="19">
        <v>6.6</v>
      </c>
      <c r="HG19" s="22">
        <v>9</v>
      </c>
      <c r="HH19" s="23"/>
      <c r="HI19" s="25">
        <f t="shared" si="122"/>
        <v>8</v>
      </c>
      <c r="HJ19" s="26">
        <f t="shared" si="123"/>
        <v>8</v>
      </c>
      <c r="HK19" s="24" t="str">
        <f t="shared" si="124"/>
        <v>8.0</v>
      </c>
      <c r="HL19" s="30" t="str">
        <f t="shared" si="125"/>
        <v>B+</v>
      </c>
      <c r="HM19" s="28">
        <f t="shared" si="126"/>
        <v>3.5</v>
      </c>
      <c r="HN19" s="35" t="str">
        <f t="shared" si="127"/>
        <v>3.5</v>
      </c>
      <c r="HO19" s="53">
        <v>2</v>
      </c>
      <c r="HP19" s="63">
        <v>2</v>
      </c>
      <c r="HQ19" s="19">
        <v>6.1</v>
      </c>
      <c r="HR19" s="22">
        <v>5</v>
      </c>
      <c r="HS19" s="23"/>
      <c r="HT19" s="25">
        <f t="shared" si="128"/>
        <v>5.4</v>
      </c>
      <c r="HU19" s="147">
        <f t="shared" si="129"/>
        <v>5.4</v>
      </c>
      <c r="HV19" s="24" t="str">
        <f t="shared" si="254"/>
        <v>5.4</v>
      </c>
      <c r="HW19" s="218" t="str">
        <f t="shared" si="130"/>
        <v>D+</v>
      </c>
      <c r="HX19" s="149">
        <f t="shared" si="131"/>
        <v>1.5</v>
      </c>
      <c r="HY19" s="40" t="str">
        <f t="shared" si="132"/>
        <v>1.5</v>
      </c>
      <c r="HZ19" s="53">
        <v>3</v>
      </c>
      <c r="IA19" s="63">
        <v>3</v>
      </c>
      <c r="IB19" s="19">
        <v>6.7</v>
      </c>
      <c r="IC19" s="22">
        <v>5</v>
      </c>
      <c r="ID19" s="23"/>
      <c r="IE19" s="25">
        <f t="shared" si="133"/>
        <v>5.7</v>
      </c>
      <c r="IF19" s="147">
        <f t="shared" si="134"/>
        <v>5.7</v>
      </c>
      <c r="IG19" s="24" t="str">
        <f t="shared" si="255"/>
        <v>5.7</v>
      </c>
      <c r="IH19" s="218" t="str">
        <f t="shared" si="135"/>
        <v>C</v>
      </c>
      <c r="II19" s="149">
        <f t="shared" si="136"/>
        <v>2</v>
      </c>
      <c r="IJ19" s="40" t="str">
        <f t="shared" si="137"/>
        <v>2.0</v>
      </c>
      <c r="IK19" s="53">
        <v>1</v>
      </c>
      <c r="IL19" s="63">
        <v>1</v>
      </c>
      <c r="IM19" s="19">
        <v>5.6</v>
      </c>
      <c r="IN19" s="22">
        <v>8</v>
      </c>
      <c r="IO19" s="23"/>
      <c r="IP19" s="25">
        <f t="shared" si="138"/>
        <v>7</v>
      </c>
      <c r="IQ19" s="26">
        <f t="shared" si="139"/>
        <v>7</v>
      </c>
      <c r="IR19" s="24" t="str">
        <f t="shared" si="140"/>
        <v>7.0</v>
      </c>
      <c r="IS19" s="30" t="str">
        <f t="shared" si="141"/>
        <v>B</v>
      </c>
      <c r="IT19" s="28">
        <f t="shared" si="142"/>
        <v>3</v>
      </c>
      <c r="IU19" s="35" t="str">
        <f t="shared" si="143"/>
        <v>3.0</v>
      </c>
      <c r="IV19" s="53">
        <v>2</v>
      </c>
      <c r="IW19" s="63">
        <v>2</v>
      </c>
      <c r="IX19" s="19">
        <v>6.2</v>
      </c>
      <c r="IY19" s="22">
        <v>4</v>
      </c>
      <c r="IZ19" s="23"/>
      <c r="JA19" s="25">
        <f t="shared" si="144"/>
        <v>4.9000000000000004</v>
      </c>
      <c r="JB19" s="26">
        <f t="shared" si="145"/>
        <v>4.9000000000000004</v>
      </c>
      <c r="JC19" s="24" t="str">
        <f t="shared" si="146"/>
        <v>4.9</v>
      </c>
      <c r="JD19" s="30" t="str">
        <f t="shared" si="147"/>
        <v>D</v>
      </c>
      <c r="JE19" s="28">
        <f t="shared" si="148"/>
        <v>1</v>
      </c>
      <c r="JF19" s="35" t="str">
        <f t="shared" si="149"/>
        <v>1.0</v>
      </c>
      <c r="JG19" s="53">
        <v>2</v>
      </c>
      <c r="JH19" s="63">
        <v>2</v>
      </c>
      <c r="JI19" s="19">
        <v>5.6</v>
      </c>
      <c r="JJ19" s="22">
        <v>5</v>
      </c>
      <c r="JK19" s="23"/>
      <c r="JL19" s="25">
        <f t="shared" si="150"/>
        <v>5.2</v>
      </c>
      <c r="JM19" s="26">
        <f t="shared" si="151"/>
        <v>5.2</v>
      </c>
      <c r="JN19" s="24" t="str">
        <f t="shared" si="152"/>
        <v>5.2</v>
      </c>
      <c r="JO19" s="30" t="str">
        <f t="shared" si="153"/>
        <v>D+</v>
      </c>
      <c r="JP19" s="28">
        <f t="shared" si="154"/>
        <v>1.5</v>
      </c>
      <c r="JQ19" s="35" t="str">
        <f t="shared" si="155"/>
        <v>1.5</v>
      </c>
      <c r="JR19" s="53">
        <v>2</v>
      </c>
      <c r="JS19" s="63">
        <v>2</v>
      </c>
      <c r="JT19" s="19">
        <v>5.8</v>
      </c>
      <c r="JU19" s="22">
        <v>2</v>
      </c>
      <c r="JV19" s="23">
        <v>7</v>
      </c>
      <c r="JW19" s="25">
        <f t="shared" si="156"/>
        <v>3.5</v>
      </c>
      <c r="JX19" s="26">
        <f t="shared" si="157"/>
        <v>6.5</v>
      </c>
      <c r="JY19" s="24" t="str">
        <f t="shared" si="158"/>
        <v>6.5</v>
      </c>
      <c r="JZ19" s="30" t="str">
        <f t="shared" si="159"/>
        <v>C+</v>
      </c>
      <c r="KA19" s="28">
        <f t="shared" si="160"/>
        <v>2.5</v>
      </c>
      <c r="KB19" s="35" t="str">
        <f t="shared" si="161"/>
        <v>2.5</v>
      </c>
      <c r="KC19" s="53">
        <v>1</v>
      </c>
      <c r="KD19" s="63">
        <v>1</v>
      </c>
      <c r="KE19" s="19">
        <v>8</v>
      </c>
      <c r="KF19" s="22">
        <v>9</v>
      </c>
      <c r="KG19" s="23"/>
      <c r="KH19" s="25">
        <f t="shared" si="162"/>
        <v>8.6</v>
      </c>
      <c r="KI19" s="26">
        <f t="shared" si="163"/>
        <v>8.6</v>
      </c>
      <c r="KJ19" s="24" t="str">
        <f t="shared" si="164"/>
        <v>8.6</v>
      </c>
      <c r="KK19" s="30" t="str">
        <f t="shared" si="165"/>
        <v>A</v>
      </c>
      <c r="KL19" s="28">
        <f t="shared" si="166"/>
        <v>4</v>
      </c>
      <c r="KM19" s="35" t="str">
        <f t="shared" si="167"/>
        <v>4.0</v>
      </c>
      <c r="KN19" s="53">
        <v>2</v>
      </c>
      <c r="KO19" s="63">
        <v>2</v>
      </c>
      <c r="KP19" s="181">
        <f t="shared" si="168"/>
        <v>18</v>
      </c>
      <c r="KQ19" s="217">
        <f t="shared" si="169"/>
        <v>6.2555555555555564</v>
      </c>
      <c r="KR19" s="182">
        <f t="shared" si="170"/>
        <v>2.2777777777777777</v>
      </c>
      <c r="KS19" s="183" t="str">
        <f t="shared" si="171"/>
        <v>2.28</v>
      </c>
      <c r="KT19" s="135" t="str">
        <f t="shared" si="172"/>
        <v>Lên lớp</v>
      </c>
      <c r="KU19" s="136">
        <f t="shared" si="173"/>
        <v>18</v>
      </c>
      <c r="KV19" s="217">
        <f t="shared" si="174"/>
        <v>6.2555555555555564</v>
      </c>
      <c r="KW19" s="236">
        <f t="shared" si="175"/>
        <v>2.2777777777777777</v>
      </c>
      <c r="KX19" s="192">
        <f t="shared" si="176"/>
        <v>55</v>
      </c>
      <c r="KY19" s="193">
        <f t="shared" si="177"/>
        <v>55</v>
      </c>
      <c r="KZ19" s="183">
        <f t="shared" si="178"/>
        <v>6.3636363636363633</v>
      </c>
      <c r="LA19" s="182">
        <f t="shared" si="179"/>
        <v>2.3181818181818183</v>
      </c>
      <c r="LB19" s="183" t="str">
        <f t="shared" si="180"/>
        <v>2.32</v>
      </c>
      <c r="LC19" s="135" t="str">
        <f t="shared" si="181"/>
        <v>Lên lớp</v>
      </c>
      <c r="LD19" s="135" t="s">
        <v>648</v>
      </c>
      <c r="LE19" s="19">
        <v>7.3</v>
      </c>
      <c r="LF19" s="22">
        <v>5</v>
      </c>
      <c r="LG19" s="23"/>
      <c r="LH19" s="25">
        <f t="shared" si="182"/>
        <v>5.9</v>
      </c>
      <c r="LI19" s="147">
        <f t="shared" si="183"/>
        <v>5.9</v>
      </c>
      <c r="LJ19" s="26" t="str">
        <f t="shared" si="184"/>
        <v>5.9</v>
      </c>
      <c r="LK19" s="148" t="str">
        <f t="shared" si="185"/>
        <v>C</v>
      </c>
      <c r="LL19" s="149">
        <f t="shared" si="186"/>
        <v>2</v>
      </c>
      <c r="LM19" s="40" t="str">
        <f t="shared" si="187"/>
        <v>2.0</v>
      </c>
      <c r="LN19" s="53">
        <v>1</v>
      </c>
      <c r="LO19" s="63">
        <v>1</v>
      </c>
      <c r="LP19" s="19">
        <v>6.9</v>
      </c>
      <c r="LQ19" s="22">
        <v>8</v>
      </c>
      <c r="LR19" s="23"/>
      <c r="LS19" s="25">
        <f t="shared" si="188"/>
        <v>7.6</v>
      </c>
      <c r="LT19" s="147">
        <f t="shared" si="189"/>
        <v>7.6</v>
      </c>
      <c r="LU19" s="26" t="str">
        <f t="shared" si="190"/>
        <v>7.6</v>
      </c>
      <c r="LV19" s="148" t="str">
        <f t="shared" si="191"/>
        <v>B</v>
      </c>
      <c r="LW19" s="149">
        <f t="shared" si="192"/>
        <v>3</v>
      </c>
      <c r="LX19" s="40" t="str">
        <f t="shared" si="193"/>
        <v>3.0</v>
      </c>
      <c r="LY19" s="53">
        <v>1</v>
      </c>
      <c r="LZ19" s="63">
        <v>1</v>
      </c>
      <c r="MA19" s="19">
        <v>6.7</v>
      </c>
      <c r="MB19" s="22">
        <v>5</v>
      </c>
      <c r="MC19" s="23"/>
      <c r="MD19" s="25">
        <f t="shared" si="194"/>
        <v>5.7</v>
      </c>
      <c r="ME19" s="26">
        <f t="shared" si="195"/>
        <v>5.7</v>
      </c>
      <c r="MF19" s="26" t="str">
        <f t="shared" si="196"/>
        <v>5.7</v>
      </c>
      <c r="MG19" s="30" t="str">
        <f t="shared" si="197"/>
        <v>C</v>
      </c>
      <c r="MH19" s="28">
        <f t="shared" si="198"/>
        <v>2</v>
      </c>
      <c r="MI19" s="35" t="str">
        <f t="shared" si="199"/>
        <v>2.0</v>
      </c>
      <c r="MJ19" s="53">
        <v>1</v>
      </c>
      <c r="MK19" s="63">
        <v>1</v>
      </c>
      <c r="ML19" s="19">
        <v>8</v>
      </c>
      <c r="MM19" s="51">
        <v>8</v>
      </c>
      <c r="MN19" s="23"/>
      <c r="MO19" s="25">
        <f t="shared" si="200"/>
        <v>8</v>
      </c>
      <c r="MP19" s="26">
        <f t="shared" si="201"/>
        <v>8</v>
      </c>
      <c r="MQ19" s="26" t="str">
        <f t="shared" si="202"/>
        <v>8.0</v>
      </c>
      <c r="MR19" s="30" t="str">
        <f t="shared" si="203"/>
        <v>B+</v>
      </c>
      <c r="MS19" s="28">
        <f t="shared" si="204"/>
        <v>3.5</v>
      </c>
      <c r="MT19" s="35" t="str">
        <f t="shared" si="205"/>
        <v>3.5</v>
      </c>
      <c r="MU19" s="53">
        <v>1</v>
      </c>
      <c r="MV19" s="63">
        <v>1</v>
      </c>
      <c r="MW19" s="19">
        <v>8</v>
      </c>
      <c r="MX19" s="51">
        <v>8</v>
      </c>
      <c r="MY19" s="23"/>
      <c r="MZ19" s="25">
        <f t="shared" si="206"/>
        <v>8</v>
      </c>
      <c r="NA19" s="26">
        <f t="shared" si="207"/>
        <v>8</v>
      </c>
      <c r="NB19" s="26" t="str">
        <f t="shared" si="208"/>
        <v>8.0</v>
      </c>
      <c r="NC19" s="30" t="str">
        <f t="shared" si="209"/>
        <v>B+</v>
      </c>
      <c r="ND19" s="28">
        <f t="shared" si="210"/>
        <v>3.5</v>
      </c>
      <c r="NE19" s="35" t="str">
        <f t="shared" si="211"/>
        <v>3.5</v>
      </c>
      <c r="NF19" s="53">
        <v>1</v>
      </c>
      <c r="NG19" s="63">
        <v>1</v>
      </c>
      <c r="NH19" s="19">
        <v>8</v>
      </c>
      <c r="NI19" s="51">
        <v>8.1</v>
      </c>
      <c r="NJ19" s="23"/>
      <c r="NK19" s="25">
        <f t="shared" si="212"/>
        <v>8.1</v>
      </c>
      <c r="NL19" s="26">
        <f t="shared" si="213"/>
        <v>8.1</v>
      </c>
      <c r="NM19" s="26" t="str">
        <f t="shared" si="214"/>
        <v>8.1</v>
      </c>
      <c r="NN19" s="30" t="str">
        <f t="shared" si="215"/>
        <v>B+</v>
      </c>
      <c r="NO19" s="28">
        <f t="shared" si="216"/>
        <v>3.5</v>
      </c>
      <c r="NP19" s="35" t="str">
        <f t="shared" si="217"/>
        <v>3.5</v>
      </c>
      <c r="NQ19" s="53">
        <v>2</v>
      </c>
      <c r="NR19" s="63">
        <v>2</v>
      </c>
      <c r="NS19" s="19">
        <v>8</v>
      </c>
      <c r="NT19" s="51">
        <v>7</v>
      </c>
      <c r="NU19" s="23"/>
      <c r="NV19" s="25">
        <f t="shared" si="218"/>
        <v>7.4</v>
      </c>
      <c r="NW19" s="26">
        <f t="shared" si="219"/>
        <v>7.4</v>
      </c>
      <c r="NX19" s="26" t="str">
        <f t="shared" si="220"/>
        <v>7.4</v>
      </c>
      <c r="NY19" s="30" t="str">
        <f t="shared" si="221"/>
        <v>B</v>
      </c>
      <c r="NZ19" s="28">
        <f t="shared" si="222"/>
        <v>3</v>
      </c>
      <c r="OA19" s="35" t="str">
        <f t="shared" si="223"/>
        <v>3.0</v>
      </c>
      <c r="OB19" s="53">
        <v>1</v>
      </c>
      <c r="OC19" s="63">
        <v>1</v>
      </c>
      <c r="OD19" s="57">
        <v>7</v>
      </c>
      <c r="OE19" s="51">
        <v>7.5</v>
      </c>
      <c r="OF19" s="23"/>
      <c r="OG19" s="25">
        <f t="shared" si="224"/>
        <v>7.3</v>
      </c>
      <c r="OH19" s="26">
        <f t="shared" si="225"/>
        <v>7.3</v>
      </c>
      <c r="OI19" s="26" t="str">
        <f t="shared" si="226"/>
        <v>7.3</v>
      </c>
      <c r="OJ19" s="30" t="str">
        <f t="shared" si="227"/>
        <v>B</v>
      </c>
      <c r="OK19" s="28">
        <f t="shared" si="228"/>
        <v>3</v>
      </c>
      <c r="OL19" s="35" t="str">
        <f t="shared" si="229"/>
        <v>3.0</v>
      </c>
      <c r="OM19" s="53">
        <v>4</v>
      </c>
      <c r="ON19" s="70">
        <v>4</v>
      </c>
      <c r="OO19" s="264">
        <f t="shared" si="256"/>
        <v>12</v>
      </c>
      <c r="OP19" s="217">
        <f t="shared" si="257"/>
        <v>7.333333333333333</v>
      </c>
      <c r="OQ19" s="182">
        <f t="shared" si="258"/>
        <v>3</v>
      </c>
      <c r="OR19" s="183" t="str">
        <f t="shared" si="259"/>
        <v>3.00</v>
      </c>
      <c r="OS19" s="135" t="str">
        <f t="shared" si="260"/>
        <v>Lên lớp</v>
      </c>
      <c r="OT19" s="136">
        <f t="shared" si="261"/>
        <v>12</v>
      </c>
      <c r="OU19" s="217">
        <f t="shared" si="262"/>
        <v>7.333333333333333</v>
      </c>
      <c r="OV19" s="236">
        <f t="shared" si="263"/>
        <v>3</v>
      </c>
      <c r="OW19" s="192">
        <f t="shared" si="264"/>
        <v>67</v>
      </c>
      <c r="OX19" s="193">
        <f t="shared" si="265"/>
        <v>67</v>
      </c>
      <c r="OY19" s="183">
        <f t="shared" si="266"/>
        <v>6.5373134328358207</v>
      </c>
      <c r="OZ19" s="182">
        <f t="shared" si="267"/>
        <v>2.4402985074626864</v>
      </c>
      <c r="PA19" s="183" t="str">
        <f t="shared" si="268"/>
        <v>2.44</v>
      </c>
      <c r="PB19" s="135" t="str">
        <f t="shared" si="269"/>
        <v>Lên lớp</v>
      </c>
      <c r="PC19" s="135" t="s">
        <v>648</v>
      </c>
      <c r="PD19" s="57">
        <v>7.6</v>
      </c>
      <c r="PE19" s="22">
        <v>6</v>
      </c>
      <c r="PF19" s="23"/>
      <c r="PG19" s="25">
        <f t="shared" si="273"/>
        <v>6.6</v>
      </c>
      <c r="PH19" s="26">
        <f t="shared" si="274"/>
        <v>6.6</v>
      </c>
      <c r="PI19" s="26" t="str">
        <f t="shared" si="275"/>
        <v>6.6</v>
      </c>
      <c r="PJ19" s="30" t="str">
        <f t="shared" si="276"/>
        <v>C+</v>
      </c>
      <c r="PK19" s="28">
        <f t="shared" si="277"/>
        <v>2.5</v>
      </c>
      <c r="PL19" s="35" t="str">
        <f t="shared" si="278"/>
        <v>2.5</v>
      </c>
      <c r="PM19" s="53">
        <v>6</v>
      </c>
      <c r="PN19" s="63">
        <v>6</v>
      </c>
      <c r="PO19" s="19">
        <v>6.5</v>
      </c>
      <c r="PP19" s="22">
        <v>5</v>
      </c>
      <c r="PQ19" s="23"/>
      <c r="PR19" s="25">
        <f t="shared" si="240"/>
        <v>5.6</v>
      </c>
      <c r="PS19" s="26">
        <f t="shared" si="241"/>
        <v>5.6</v>
      </c>
      <c r="PT19" s="26" t="str">
        <f t="shared" si="242"/>
        <v>5.6</v>
      </c>
      <c r="PU19" s="30" t="str">
        <f t="shared" si="243"/>
        <v>C</v>
      </c>
      <c r="PV19" s="28">
        <f t="shared" si="244"/>
        <v>2</v>
      </c>
      <c r="PW19" s="35" t="str">
        <f t="shared" si="245"/>
        <v>2.0</v>
      </c>
      <c r="PX19" s="53">
        <v>6</v>
      </c>
      <c r="PY19" s="63">
        <v>6</v>
      </c>
      <c r="PZ19" s="59">
        <v>7</v>
      </c>
      <c r="QA19" s="259">
        <v>6.7</v>
      </c>
      <c r="QB19" s="129">
        <f t="shared" si="270"/>
        <v>6.8</v>
      </c>
      <c r="QC19" s="24" t="str">
        <f t="shared" si="280"/>
        <v>6.8</v>
      </c>
      <c r="QD19" s="30" t="str">
        <f t="shared" si="281"/>
        <v>C+</v>
      </c>
      <c r="QE19" s="28">
        <f t="shared" si="282"/>
        <v>2.5</v>
      </c>
      <c r="QF19" s="35" t="str">
        <f t="shared" si="283"/>
        <v>2.5</v>
      </c>
      <c r="QG19" s="260">
        <v>5</v>
      </c>
      <c r="QH19" s="261">
        <v>5</v>
      </c>
      <c r="QI19" s="262">
        <f t="shared" si="249"/>
        <v>17</v>
      </c>
      <c r="QJ19" s="217">
        <f t="shared" si="250"/>
        <v>6.3058823529411754</v>
      </c>
      <c r="QK19" s="182">
        <f t="shared" si="251"/>
        <v>2.3235294117647061</v>
      </c>
      <c r="QL19" s="183" t="str">
        <f t="shared" si="284"/>
        <v>2.32</v>
      </c>
      <c r="QM19" s="135" t="str">
        <f t="shared" si="285"/>
        <v>Lên lớp</v>
      </c>
    </row>
    <row r="20" spans="1:455" ht="18">
      <c r="A20" s="10">
        <v>20</v>
      </c>
      <c r="B20" s="10">
        <v>20</v>
      </c>
      <c r="C20" s="90" t="s">
        <v>96</v>
      </c>
      <c r="D20" s="91" t="s">
        <v>172</v>
      </c>
      <c r="E20" s="93" t="s">
        <v>173</v>
      </c>
      <c r="F20" s="308" t="s">
        <v>174</v>
      </c>
      <c r="G20" s="42"/>
      <c r="H20" s="95" t="s">
        <v>417</v>
      </c>
      <c r="I20" s="42" t="s">
        <v>18</v>
      </c>
      <c r="J20" s="98" t="s">
        <v>437</v>
      </c>
      <c r="K20" s="12">
        <v>6.5</v>
      </c>
      <c r="L20" s="24" t="str">
        <f t="shared" si="0"/>
        <v>6.5</v>
      </c>
      <c r="M20" s="30" t="str">
        <f t="shared" si="1"/>
        <v>C+</v>
      </c>
      <c r="N20" s="37">
        <f t="shared" si="2"/>
        <v>2.5</v>
      </c>
      <c r="O20" s="35" t="str">
        <f t="shared" si="3"/>
        <v>2.5</v>
      </c>
      <c r="P20" s="11">
        <v>2</v>
      </c>
      <c r="Q20" s="14">
        <v>6.2</v>
      </c>
      <c r="R20" s="24" t="str">
        <f t="shared" si="4"/>
        <v>6.2</v>
      </c>
      <c r="S20" s="30" t="str">
        <f t="shared" si="5"/>
        <v>C</v>
      </c>
      <c r="T20" s="37">
        <f t="shared" si="6"/>
        <v>2</v>
      </c>
      <c r="U20" s="35" t="str">
        <f t="shared" si="7"/>
        <v>2.0</v>
      </c>
      <c r="V20" s="11">
        <v>3</v>
      </c>
      <c r="W20" s="19">
        <v>7</v>
      </c>
      <c r="X20" s="22">
        <v>5</v>
      </c>
      <c r="Y20" s="23"/>
      <c r="Z20" s="25">
        <f t="shared" si="8"/>
        <v>5.8</v>
      </c>
      <c r="AA20" s="26">
        <f t="shared" si="9"/>
        <v>5.8</v>
      </c>
      <c r="AB20" s="24" t="str">
        <f t="shared" si="10"/>
        <v>5.8</v>
      </c>
      <c r="AC20" s="30" t="str">
        <f t="shared" si="11"/>
        <v>C</v>
      </c>
      <c r="AD20" s="28">
        <f t="shared" si="12"/>
        <v>2</v>
      </c>
      <c r="AE20" s="35" t="str">
        <f t="shared" si="13"/>
        <v>2.0</v>
      </c>
      <c r="AF20" s="53">
        <v>4</v>
      </c>
      <c r="AG20" s="63">
        <v>4</v>
      </c>
      <c r="AH20" s="19">
        <v>6.3</v>
      </c>
      <c r="AI20" s="22">
        <v>7</v>
      </c>
      <c r="AJ20" s="23"/>
      <c r="AK20" s="25">
        <f t="shared" si="14"/>
        <v>6.7</v>
      </c>
      <c r="AL20" s="26">
        <f t="shared" si="15"/>
        <v>6.7</v>
      </c>
      <c r="AM20" s="24" t="str">
        <f t="shared" si="16"/>
        <v>6.7</v>
      </c>
      <c r="AN20" s="30" t="str">
        <f t="shared" si="17"/>
        <v>C+</v>
      </c>
      <c r="AO20" s="28">
        <f t="shared" si="18"/>
        <v>2.5</v>
      </c>
      <c r="AP20" s="35" t="str">
        <f t="shared" si="19"/>
        <v>2.5</v>
      </c>
      <c r="AQ20" s="66">
        <v>2</v>
      </c>
      <c r="AR20" s="68">
        <v>2</v>
      </c>
      <c r="AS20" s="19">
        <v>6.5</v>
      </c>
      <c r="AT20" s="22">
        <v>6</v>
      </c>
      <c r="AU20" s="23"/>
      <c r="AV20" s="25">
        <f t="shared" si="20"/>
        <v>6.2</v>
      </c>
      <c r="AW20" s="26">
        <f t="shared" si="21"/>
        <v>6.2</v>
      </c>
      <c r="AX20" s="24" t="str">
        <f t="shared" si="22"/>
        <v>6.2</v>
      </c>
      <c r="AY20" s="30" t="str">
        <f t="shared" si="23"/>
        <v>C</v>
      </c>
      <c r="AZ20" s="28">
        <f t="shared" si="24"/>
        <v>2</v>
      </c>
      <c r="BA20" s="35" t="str">
        <f t="shared" si="25"/>
        <v>2.0</v>
      </c>
      <c r="BB20" s="53">
        <v>3</v>
      </c>
      <c r="BC20" s="63">
        <v>3</v>
      </c>
      <c r="BD20" s="19">
        <v>7</v>
      </c>
      <c r="BE20" s="22">
        <v>5</v>
      </c>
      <c r="BF20" s="23"/>
      <c r="BG20" s="17">
        <f t="shared" si="26"/>
        <v>5.8</v>
      </c>
      <c r="BH20" s="24">
        <f t="shared" si="27"/>
        <v>5.8</v>
      </c>
      <c r="BI20" s="24" t="str">
        <f t="shared" si="28"/>
        <v>5.8</v>
      </c>
      <c r="BJ20" s="30" t="str">
        <f t="shared" si="29"/>
        <v>C</v>
      </c>
      <c r="BK20" s="28">
        <f t="shared" si="30"/>
        <v>2</v>
      </c>
      <c r="BL20" s="35" t="str">
        <f t="shared" si="31"/>
        <v>2.0</v>
      </c>
      <c r="BM20" s="53">
        <v>3</v>
      </c>
      <c r="BN20" s="63">
        <v>3</v>
      </c>
      <c r="BO20" s="19">
        <v>5.8</v>
      </c>
      <c r="BP20" s="22">
        <v>6</v>
      </c>
      <c r="BQ20" s="23"/>
      <c r="BR20" s="17">
        <f t="shared" si="32"/>
        <v>5.9</v>
      </c>
      <c r="BS20" s="24">
        <f t="shared" si="33"/>
        <v>5.9</v>
      </c>
      <c r="BT20" s="24" t="str">
        <f t="shared" si="34"/>
        <v>5.9</v>
      </c>
      <c r="BU20" s="30" t="str">
        <f t="shared" si="35"/>
        <v>C</v>
      </c>
      <c r="BV20" s="56">
        <f t="shared" si="36"/>
        <v>2</v>
      </c>
      <c r="BW20" s="35" t="str">
        <f t="shared" si="37"/>
        <v>2.0</v>
      </c>
      <c r="BX20" s="53">
        <v>2</v>
      </c>
      <c r="BY20" s="70">
        <v>2</v>
      </c>
      <c r="BZ20" s="19">
        <v>7</v>
      </c>
      <c r="CA20" s="22">
        <v>6</v>
      </c>
      <c r="CB20" s="23"/>
      <c r="CC20" s="25">
        <f t="shared" si="38"/>
        <v>6.4</v>
      </c>
      <c r="CD20" s="26">
        <f t="shared" si="39"/>
        <v>6.4</v>
      </c>
      <c r="CE20" s="24" t="str">
        <f t="shared" si="40"/>
        <v>6.4</v>
      </c>
      <c r="CF20" s="30" t="str">
        <f t="shared" si="41"/>
        <v>C</v>
      </c>
      <c r="CG20" s="28">
        <f t="shared" si="42"/>
        <v>2</v>
      </c>
      <c r="CH20" s="35" t="str">
        <f t="shared" si="43"/>
        <v>2.0</v>
      </c>
      <c r="CI20" s="53">
        <v>3</v>
      </c>
      <c r="CJ20" s="63">
        <v>3</v>
      </c>
      <c r="CK20" s="115">
        <f t="shared" si="44"/>
        <v>17</v>
      </c>
      <c r="CL20" s="238">
        <f t="shared" si="45"/>
        <v>6.0941176470588232</v>
      </c>
      <c r="CM20" s="116">
        <f t="shared" si="46"/>
        <v>2.0588235294117645</v>
      </c>
      <c r="CN20" s="117" t="str">
        <f t="shared" si="47"/>
        <v>2.06</v>
      </c>
      <c r="CO20" s="135" t="str">
        <f t="shared" si="48"/>
        <v>Lên lớp</v>
      </c>
      <c r="CP20" s="240">
        <f t="shared" si="49"/>
        <v>17</v>
      </c>
      <c r="CQ20" s="241">
        <f t="shared" si="279"/>
        <v>6.0941176470588232</v>
      </c>
      <c r="CR20" s="242">
        <f t="shared" si="51"/>
        <v>2.0588235294117645</v>
      </c>
      <c r="CS20" s="140" t="str">
        <f t="shared" si="52"/>
        <v>2.06</v>
      </c>
      <c r="CT20" s="135" t="str">
        <f t="shared" si="53"/>
        <v>Lên lớp</v>
      </c>
      <c r="CU20" s="205" t="s">
        <v>648</v>
      </c>
      <c r="CV20" s="19">
        <v>7.3</v>
      </c>
      <c r="CW20" s="22">
        <v>6</v>
      </c>
      <c r="CX20" s="23"/>
      <c r="CY20" s="25">
        <f t="shared" si="54"/>
        <v>6.5</v>
      </c>
      <c r="CZ20" s="26">
        <f t="shared" si="55"/>
        <v>6.5</v>
      </c>
      <c r="DA20" s="26" t="str">
        <f t="shared" si="56"/>
        <v>6.5</v>
      </c>
      <c r="DB20" s="30" t="str">
        <f t="shared" si="57"/>
        <v>C+</v>
      </c>
      <c r="DC20" s="56">
        <f t="shared" si="58"/>
        <v>2.5</v>
      </c>
      <c r="DD20" s="35" t="str">
        <f t="shared" si="59"/>
        <v>2.5</v>
      </c>
      <c r="DE20" s="53">
        <v>3</v>
      </c>
      <c r="DF20" s="63">
        <v>3</v>
      </c>
      <c r="DG20" s="19">
        <v>5.3</v>
      </c>
      <c r="DH20" s="22">
        <v>5</v>
      </c>
      <c r="DI20" s="23"/>
      <c r="DJ20" s="25">
        <f t="shared" si="60"/>
        <v>5.0999999999999996</v>
      </c>
      <c r="DK20" s="26">
        <f t="shared" si="61"/>
        <v>5.0999999999999996</v>
      </c>
      <c r="DL20" s="26" t="str">
        <f t="shared" si="62"/>
        <v>5.1</v>
      </c>
      <c r="DM20" s="30" t="str">
        <f t="shared" si="63"/>
        <v>D+</v>
      </c>
      <c r="DN20" s="56">
        <f t="shared" si="64"/>
        <v>1.5</v>
      </c>
      <c r="DO20" s="35" t="str">
        <f t="shared" si="65"/>
        <v>1.5</v>
      </c>
      <c r="DP20" s="53">
        <v>3</v>
      </c>
      <c r="DQ20" s="63">
        <v>3</v>
      </c>
      <c r="DR20" s="19">
        <v>8</v>
      </c>
      <c r="DS20" s="22">
        <v>8</v>
      </c>
      <c r="DT20" s="23"/>
      <c r="DU20" s="17">
        <f t="shared" si="66"/>
        <v>8</v>
      </c>
      <c r="DV20" s="24">
        <f t="shared" si="67"/>
        <v>8</v>
      </c>
      <c r="DW20" s="24" t="str">
        <f t="shared" si="68"/>
        <v>8.0</v>
      </c>
      <c r="DX20" s="30" t="str">
        <f t="shared" si="69"/>
        <v>B+</v>
      </c>
      <c r="DY20" s="28">
        <f t="shared" si="70"/>
        <v>3.5</v>
      </c>
      <c r="DZ20" s="35" t="str">
        <f t="shared" si="71"/>
        <v>3.5</v>
      </c>
      <c r="EA20" s="53">
        <v>3</v>
      </c>
      <c r="EB20" s="63">
        <v>3</v>
      </c>
      <c r="EC20" s="19">
        <v>5.7</v>
      </c>
      <c r="ED20" s="22">
        <v>7</v>
      </c>
      <c r="EE20" s="23"/>
      <c r="EF20" s="17">
        <f t="shared" si="72"/>
        <v>6.5</v>
      </c>
      <c r="EG20" s="24">
        <f t="shared" si="73"/>
        <v>6.5</v>
      </c>
      <c r="EH20" s="24" t="str">
        <f t="shared" si="272"/>
        <v>6.5</v>
      </c>
      <c r="EI20" s="30" t="str">
        <f t="shared" si="75"/>
        <v>C+</v>
      </c>
      <c r="EJ20" s="28">
        <f t="shared" si="76"/>
        <v>2.5</v>
      </c>
      <c r="EK20" s="35" t="str">
        <f t="shared" si="77"/>
        <v>2.5</v>
      </c>
      <c r="EL20" s="53">
        <v>2</v>
      </c>
      <c r="EM20" s="63">
        <v>2</v>
      </c>
      <c r="EN20" s="19">
        <v>9</v>
      </c>
      <c r="EO20" s="22">
        <v>8</v>
      </c>
      <c r="EP20" s="23"/>
      <c r="EQ20" s="17">
        <f t="shared" si="78"/>
        <v>8.4</v>
      </c>
      <c r="ER20" s="24">
        <f t="shared" si="79"/>
        <v>8.4</v>
      </c>
      <c r="ES20" s="24" t="str">
        <f t="shared" si="80"/>
        <v>8.4</v>
      </c>
      <c r="ET20" s="30" t="str">
        <f t="shared" si="81"/>
        <v>B+</v>
      </c>
      <c r="EU20" s="28">
        <f t="shared" si="82"/>
        <v>3.5</v>
      </c>
      <c r="EV20" s="35" t="str">
        <f t="shared" si="83"/>
        <v>3.5</v>
      </c>
      <c r="EW20" s="53">
        <v>2</v>
      </c>
      <c r="EX20" s="63">
        <v>2</v>
      </c>
      <c r="EY20" s="19">
        <v>7.5</v>
      </c>
      <c r="EZ20" s="22">
        <v>3</v>
      </c>
      <c r="FA20" s="23"/>
      <c r="FB20" s="25">
        <f t="shared" si="84"/>
        <v>4.8</v>
      </c>
      <c r="FC20" s="26">
        <f t="shared" si="85"/>
        <v>4.8</v>
      </c>
      <c r="FD20" s="26" t="str">
        <f t="shared" si="86"/>
        <v>4.8</v>
      </c>
      <c r="FE20" s="30" t="str">
        <f t="shared" si="87"/>
        <v>D</v>
      </c>
      <c r="FF20" s="28">
        <f t="shared" si="88"/>
        <v>1</v>
      </c>
      <c r="FG20" s="35" t="str">
        <f t="shared" si="89"/>
        <v>1.0</v>
      </c>
      <c r="FH20" s="53">
        <v>3</v>
      </c>
      <c r="FI20" s="63">
        <v>3</v>
      </c>
      <c r="FJ20" s="19">
        <v>7.7</v>
      </c>
      <c r="FK20" s="22">
        <v>7</v>
      </c>
      <c r="FL20" s="23"/>
      <c r="FM20" s="25">
        <f t="shared" si="90"/>
        <v>7.3</v>
      </c>
      <c r="FN20" s="26">
        <f t="shared" si="91"/>
        <v>7.3</v>
      </c>
      <c r="FO20" s="26" t="str">
        <f t="shared" si="92"/>
        <v>7.3</v>
      </c>
      <c r="FP20" s="30" t="str">
        <f t="shared" si="93"/>
        <v>B</v>
      </c>
      <c r="FQ20" s="28">
        <f t="shared" si="94"/>
        <v>3</v>
      </c>
      <c r="FR20" s="35" t="str">
        <f t="shared" si="95"/>
        <v>3.0</v>
      </c>
      <c r="FS20" s="53">
        <v>2</v>
      </c>
      <c r="FT20" s="63">
        <v>2</v>
      </c>
      <c r="FU20" s="19">
        <v>8</v>
      </c>
      <c r="FV20" s="22">
        <v>3</v>
      </c>
      <c r="FW20" s="23"/>
      <c r="FX20" s="25">
        <f t="shared" si="96"/>
        <v>5</v>
      </c>
      <c r="FY20" s="26">
        <f t="shared" si="97"/>
        <v>5</v>
      </c>
      <c r="FZ20" s="26" t="str">
        <f t="shared" si="98"/>
        <v>5.0</v>
      </c>
      <c r="GA20" s="30" t="str">
        <f t="shared" si="99"/>
        <v>D+</v>
      </c>
      <c r="GB20" s="28">
        <f t="shared" si="100"/>
        <v>1.5</v>
      </c>
      <c r="GC20" s="35" t="str">
        <f t="shared" si="101"/>
        <v>1.5</v>
      </c>
      <c r="GD20" s="53">
        <v>2</v>
      </c>
      <c r="GE20" s="63">
        <v>2</v>
      </c>
      <c r="GF20" s="181">
        <f t="shared" si="102"/>
        <v>20</v>
      </c>
      <c r="GG20" s="217">
        <f t="shared" si="103"/>
        <v>6.38</v>
      </c>
      <c r="GH20" s="182">
        <f t="shared" si="104"/>
        <v>2.3250000000000002</v>
      </c>
      <c r="GI20" s="183" t="str">
        <f t="shared" si="105"/>
        <v>2.33</v>
      </c>
      <c r="GJ20" s="135" t="str">
        <f t="shared" si="106"/>
        <v>Lên lớp</v>
      </c>
      <c r="GK20" s="136">
        <f t="shared" si="107"/>
        <v>20</v>
      </c>
      <c r="GL20" s="239">
        <f t="shared" si="108"/>
        <v>6.38</v>
      </c>
      <c r="GM20" s="137">
        <f t="shared" si="109"/>
        <v>2.3250000000000002</v>
      </c>
      <c r="GN20" s="192">
        <f t="shared" si="110"/>
        <v>37</v>
      </c>
      <c r="GO20" s="193">
        <f t="shared" si="111"/>
        <v>37</v>
      </c>
      <c r="GP20" s="183">
        <f t="shared" si="112"/>
        <v>6.2486486486486488</v>
      </c>
      <c r="GQ20" s="182">
        <f t="shared" si="113"/>
        <v>2.2027027027027026</v>
      </c>
      <c r="GR20" s="183" t="str">
        <f t="shared" si="114"/>
        <v>2.20</v>
      </c>
      <c r="GS20" s="135" t="str">
        <f t="shared" si="115"/>
        <v>Lên lớp</v>
      </c>
      <c r="GT20" s="135" t="s">
        <v>648</v>
      </c>
      <c r="GU20" s="19">
        <v>7.1</v>
      </c>
      <c r="GV20" s="22">
        <v>5</v>
      </c>
      <c r="GW20" s="23"/>
      <c r="GX20" s="25">
        <f t="shared" si="116"/>
        <v>5.8</v>
      </c>
      <c r="GY20" s="26">
        <f t="shared" si="117"/>
        <v>5.8</v>
      </c>
      <c r="GZ20" s="26" t="str">
        <f t="shared" si="118"/>
        <v>5.8</v>
      </c>
      <c r="HA20" s="30" t="str">
        <f t="shared" si="119"/>
        <v>C</v>
      </c>
      <c r="HB20" s="28">
        <f t="shared" si="120"/>
        <v>2</v>
      </c>
      <c r="HC20" s="35" t="str">
        <f t="shared" si="121"/>
        <v>2.0</v>
      </c>
      <c r="HD20" s="53">
        <v>3</v>
      </c>
      <c r="HE20" s="63">
        <v>3</v>
      </c>
      <c r="HF20" s="19">
        <v>7.8</v>
      </c>
      <c r="HG20" s="22">
        <v>9</v>
      </c>
      <c r="HH20" s="23"/>
      <c r="HI20" s="25">
        <f t="shared" si="122"/>
        <v>8.5</v>
      </c>
      <c r="HJ20" s="26">
        <f t="shared" si="123"/>
        <v>8.5</v>
      </c>
      <c r="HK20" s="26" t="str">
        <f t="shared" si="124"/>
        <v>8.5</v>
      </c>
      <c r="HL20" s="30" t="str">
        <f t="shared" si="125"/>
        <v>A</v>
      </c>
      <c r="HM20" s="28">
        <f t="shared" si="126"/>
        <v>4</v>
      </c>
      <c r="HN20" s="35" t="str">
        <f t="shared" si="127"/>
        <v>4.0</v>
      </c>
      <c r="HO20" s="53">
        <v>2</v>
      </c>
      <c r="HP20" s="63">
        <v>2</v>
      </c>
      <c r="HQ20" s="19">
        <v>7.9</v>
      </c>
      <c r="HR20" s="22">
        <v>6</v>
      </c>
      <c r="HS20" s="23"/>
      <c r="HT20" s="25">
        <f t="shared" si="128"/>
        <v>6.8</v>
      </c>
      <c r="HU20" s="147">
        <f t="shared" si="129"/>
        <v>6.8</v>
      </c>
      <c r="HV20" s="24" t="str">
        <f t="shared" si="254"/>
        <v>6.8</v>
      </c>
      <c r="HW20" s="218" t="str">
        <f t="shared" si="130"/>
        <v>C+</v>
      </c>
      <c r="HX20" s="149">
        <f t="shared" si="131"/>
        <v>2.5</v>
      </c>
      <c r="HY20" s="40" t="str">
        <f t="shared" si="132"/>
        <v>2.5</v>
      </c>
      <c r="HZ20" s="53">
        <v>3</v>
      </c>
      <c r="IA20" s="63">
        <v>3</v>
      </c>
      <c r="IB20" s="19">
        <v>8</v>
      </c>
      <c r="IC20" s="22">
        <v>4</v>
      </c>
      <c r="ID20" s="23"/>
      <c r="IE20" s="25">
        <f t="shared" si="133"/>
        <v>5.6</v>
      </c>
      <c r="IF20" s="147">
        <f t="shared" si="134"/>
        <v>5.6</v>
      </c>
      <c r="IG20" s="26" t="str">
        <f t="shared" si="255"/>
        <v>5.6</v>
      </c>
      <c r="IH20" s="218" t="str">
        <f t="shared" si="135"/>
        <v>C</v>
      </c>
      <c r="II20" s="149">
        <f t="shared" si="136"/>
        <v>2</v>
      </c>
      <c r="IJ20" s="40" t="str">
        <f t="shared" si="137"/>
        <v>2.0</v>
      </c>
      <c r="IK20" s="53">
        <v>1</v>
      </c>
      <c r="IL20" s="63">
        <v>1</v>
      </c>
      <c r="IM20" s="19">
        <v>8</v>
      </c>
      <c r="IN20" s="22">
        <v>7</v>
      </c>
      <c r="IO20" s="23"/>
      <c r="IP20" s="17">
        <f t="shared" si="138"/>
        <v>7.4</v>
      </c>
      <c r="IQ20" s="24">
        <f t="shared" si="139"/>
        <v>7.4</v>
      </c>
      <c r="IR20" s="24" t="str">
        <f t="shared" si="140"/>
        <v>7.4</v>
      </c>
      <c r="IS20" s="30" t="str">
        <f t="shared" si="141"/>
        <v>B</v>
      </c>
      <c r="IT20" s="28">
        <f t="shared" si="142"/>
        <v>3</v>
      </c>
      <c r="IU20" s="35" t="str">
        <f t="shared" si="143"/>
        <v>3.0</v>
      </c>
      <c r="IV20" s="53">
        <v>2</v>
      </c>
      <c r="IW20" s="63">
        <v>2</v>
      </c>
      <c r="IX20" s="19">
        <v>8.8000000000000007</v>
      </c>
      <c r="IY20" s="22">
        <v>5</v>
      </c>
      <c r="IZ20" s="23"/>
      <c r="JA20" s="25">
        <f t="shared" si="144"/>
        <v>6.5</v>
      </c>
      <c r="JB20" s="26">
        <f t="shared" si="145"/>
        <v>6.5</v>
      </c>
      <c r="JC20" s="24" t="str">
        <f t="shared" si="146"/>
        <v>6.5</v>
      </c>
      <c r="JD20" s="30" t="str">
        <f t="shared" si="147"/>
        <v>C+</v>
      </c>
      <c r="JE20" s="28">
        <f t="shared" si="148"/>
        <v>2.5</v>
      </c>
      <c r="JF20" s="35" t="str">
        <f t="shared" si="149"/>
        <v>2.5</v>
      </c>
      <c r="JG20" s="53">
        <v>2</v>
      </c>
      <c r="JH20" s="63">
        <v>2</v>
      </c>
      <c r="JI20" s="19">
        <v>6.6</v>
      </c>
      <c r="JJ20" s="22">
        <v>5</v>
      </c>
      <c r="JK20" s="23"/>
      <c r="JL20" s="17">
        <f t="shared" si="150"/>
        <v>5.6</v>
      </c>
      <c r="JM20" s="24">
        <f t="shared" si="151"/>
        <v>5.6</v>
      </c>
      <c r="JN20" s="24" t="str">
        <f t="shared" si="152"/>
        <v>5.6</v>
      </c>
      <c r="JO20" s="30" t="str">
        <f t="shared" si="153"/>
        <v>C</v>
      </c>
      <c r="JP20" s="28">
        <f t="shared" si="154"/>
        <v>2</v>
      </c>
      <c r="JQ20" s="35" t="str">
        <f t="shared" si="155"/>
        <v>2.0</v>
      </c>
      <c r="JR20" s="53">
        <v>2</v>
      </c>
      <c r="JS20" s="63">
        <v>2</v>
      </c>
      <c r="JT20" s="19">
        <v>7.6</v>
      </c>
      <c r="JU20" s="22">
        <v>6</v>
      </c>
      <c r="JV20" s="23"/>
      <c r="JW20" s="17">
        <f t="shared" si="156"/>
        <v>6.6</v>
      </c>
      <c r="JX20" s="24">
        <f t="shared" si="157"/>
        <v>6.6</v>
      </c>
      <c r="JY20" s="24" t="str">
        <f t="shared" si="158"/>
        <v>6.6</v>
      </c>
      <c r="JZ20" s="30" t="str">
        <f t="shared" si="159"/>
        <v>C+</v>
      </c>
      <c r="KA20" s="28">
        <f t="shared" si="160"/>
        <v>2.5</v>
      </c>
      <c r="KB20" s="35" t="str">
        <f t="shared" si="161"/>
        <v>2.5</v>
      </c>
      <c r="KC20" s="53">
        <v>1</v>
      </c>
      <c r="KD20" s="63">
        <v>1</v>
      </c>
      <c r="KE20" s="19">
        <v>7</v>
      </c>
      <c r="KF20" s="22">
        <v>8</v>
      </c>
      <c r="KG20" s="23"/>
      <c r="KH20" s="25">
        <f t="shared" si="162"/>
        <v>7.6</v>
      </c>
      <c r="KI20" s="26">
        <f t="shared" si="163"/>
        <v>7.6</v>
      </c>
      <c r="KJ20" s="26" t="str">
        <f t="shared" si="164"/>
        <v>7.6</v>
      </c>
      <c r="KK20" s="30" t="str">
        <f t="shared" si="165"/>
        <v>B</v>
      </c>
      <c r="KL20" s="28">
        <f t="shared" si="166"/>
        <v>3</v>
      </c>
      <c r="KM20" s="35" t="str">
        <f t="shared" si="167"/>
        <v>3.0</v>
      </c>
      <c r="KN20" s="53">
        <v>2</v>
      </c>
      <c r="KO20" s="63">
        <v>2</v>
      </c>
      <c r="KP20" s="181">
        <f t="shared" si="168"/>
        <v>18</v>
      </c>
      <c r="KQ20" s="217">
        <f t="shared" si="169"/>
        <v>6.7333333333333334</v>
      </c>
      <c r="KR20" s="182">
        <f t="shared" si="170"/>
        <v>2.6111111111111112</v>
      </c>
      <c r="KS20" s="183" t="str">
        <f t="shared" si="171"/>
        <v>2.61</v>
      </c>
      <c r="KT20" s="135" t="str">
        <f t="shared" si="172"/>
        <v>Lên lớp</v>
      </c>
      <c r="KU20" s="136">
        <f t="shared" si="173"/>
        <v>18</v>
      </c>
      <c r="KV20" s="217">
        <f t="shared" si="174"/>
        <v>6.7333333333333334</v>
      </c>
      <c r="KW20" s="236">
        <f t="shared" si="175"/>
        <v>2.6111111111111112</v>
      </c>
      <c r="KX20" s="192">
        <f t="shared" si="176"/>
        <v>55</v>
      </c>
      <c r="KY20" s="193">
        <f t="shared" si="177"/>
        <v>55</v>
      </c>
      <c r="KZ20" s="183">
        <f t="shared" si="178"/>
        <v>6.4072727272727281</v>
      </c>
      <c r="LA20" s="182">
        <f t="shared" si="179"/>
        <v>2.3363636363636364</v>
      </c>
      <c r="LB20" s="183" t="str">
        <f t="shared" si="180"/>
        <v>2.34</v>
      </c>
      <c r="LC20" s="135" t="str">
        <f t="shared" si="181"/>
        <v>Lên lớp</v>
      </c>
      <c r="LD20" s="135" t="s">
        <v>648</v>
      </c>
      <c r="LE20" s="19">
        <v>6.2</v>
      </c>
      <c r="LF20" s="22">
        <v>6</v>
      </c>
      <c r="LG20" s="23"/>
      <c r="LH20" s="25">
        <f t="shared" si="182"/>
        <v>6.1</v>
      </c>
      <c r="LI20" s="147">
        <f t="shared" si="183"/>
        <v>6.1</v>
      </c>
      <c r="LJ20" s="26" t="str">
        <f t="shared" si="184"/>
        <v>6.1</v>
      </c>
      <c r="LK20" s="148" t="str">
        <f t="shared" si="185"/>
        <v>C</v>
      </c>
      <c r="LL20" s="149">
        <f t="shared" si="186"/>
        <v>2</v>
      </c>
      <c r="LM20" s="40" t="str">
        <f t="shared" si="187"/>
        <v>2.0</v>
      </c>
      <c r="LN20" s="53">
        <v>1</v>
      </c>
      <c r="LO20" s="63">
        <v>1</v>
      </c>
      <c r="LP20" s="19">
        <v>6</v>
      </c>
      <c r="LQ20" s="22">
        <v>4</v>
      </c>
      <c r="LR20" s="23"/>
      <c r="LS20" s="25">
        <f t="shared" si="188"/>
        <v>4.8</v>
      </c>
      <c r="LT20" s="147">
        <f t="shared" si="189"/>
        <v>4.8</v>
      </c>
      <c r="LU20" s="26" t="str">
        <f t="shared" si="190"/>
        <v>4.8</v>
      </c>
      <c r="LV20" s="148" t="str">
        <f t="shared" si="191"/>
        <v>D</v>
      </c>
      <c r="LW20" s="149">
        <f t="shared" si="192"/>
        <v>1</v>
      </c>
      <c r="LX20" s="40" t="str">
        <f t="shared" si="193"/>
        <v>1.0</v>
      </c>
      <c r="LY20" s="53">
        <v>1</v>
      </c>
      <c r="LZ20" s="63">
        <v>1</v>
      </c>
      <c r="MA20" s="19">
        <v>6.9</v>
      </c>
      <c r="MB20" s="22">
        <v>6</v>
      </c>
      <c r="MC20" s="23"/>
      <c r="MD20" s="25">
        <f t="shared" si="194"/>
        <v>6.4</v>
      </c>
      <c r="ME20" s="26">
        <f t="shared" si="195"/>
        <v>6.4</v>
      </c>
      <c r="MF20" s="26" t="str">
        <f t="shared" si="196"/>
        <v>6.4</v>
      </c>
      <c r="MG20" s="30" t="str">
        <f t="shared" si="197"/>
        <v>C</v>
      </c>
      <c r="MH20" s="28">
        <f t="shared" si="198"/>
        <v>2</v>
      </c>
      <c r="MI20" s="35" t="str">
        <f t="shared" si="199"/>
        <v>2.0</v>
      </c>
      <c r="MJ20" s="53">
        <v>1</v>
      </c>
      <c r="MK20" s="63">
        <v>1</v>
      </c>
      <c r="ML20" s="19">
        <v>8</v>
      </c>
      <c r="MM20" s="51">
        <v>7.5</v>
      </c>
      <c r="MN20" s="23"/>
      <c r="MO20" s="25">
        <f t="shared" si="200"/>
        <v>7.7</v>
      </c>
      <c r="MP20" s="26">
        <f t="shared" si="201"/>
        <v>7.7</v>
      </c>
      <c r="MQ20" s="26" t="str">
        <f t="shared" si="202"/>
        <v>7.7</v>
      </c>
      <c r="MR20" s="30" t="str">
        <f t="shared" si="203"/>
        <v>B</v>
      </c>
      <c r="MS20" s="28">
        <f t="shared" si="204"/>
        <v>3</v>
      </c>
      <c r="MT20" s="35" t="str">
        <f t="shared" si="205"/>
        <v>3.0</v>
      </c>
      <c r="MU20" s="53">
        <v>1</v>
      </c>
      <c r="MV20" s="63">
        <v>1</v>
      </c>
      <c r="MW20" s="19">
        <v>8</v>
      </c>
      <c r="MX20" s="51">
        <v>8</v>
      </c>
      <c r="MY20" s="23"/>
      <c r="MZ20" s="25">
        <f t="shared" si="206"/>
        <v>8</v>
      </c>
      <c r="NA20" s="26">
        <f t="shared" si="207"/>
        <v>8</v>
      </c>
      <c r="NB20" s="26" t="str">
        <f t="shared" si="208"/>
        <v>8.0</v>
      </c>
      <c r="NC20" s="30" t="str">
        <f t="shared" si="209"/>
        <v>B+</v>
      </c>
      <c r="ND20" s="28">
        <f t="shared" si="210"/>
        <v>3.5</v>
      </c>
      <c r="NE20" s="35" t="str">
        <f t="shared" si="211"/>
        <v>3.5</v>
      </c>
      <c r="NF20" s="53">
        <v>1</v>
      </c>
      <c r="NG20" s="63">
        <v>1</v>
      </c>
      <c r="NH20" s="19">
        <v>8</v>
      </c>
      <c r="NI20" s="51">
        <v>8</v>
      </c>
      <c r="NJ20" s="23"/>
      <c r="NK20" s="25">
        <f t="shared" si="212"/>
        <v>8</v>
      </c>
      <c r="NL20" s="26">
        <f t="shared" si="213"/>
        <v>8</v>
      </c>
      <c r="NM20" s="26" t="str">
        <f t="shared" si="214"/>
        <v>8.0</v>
      </c>
      <c r="NN20" s="30" t="str">
        <f t="shared" si="215"/>
        <v>B+</v>
      </c>
      <c r="NO20" s="28">
        <f t="shared" si="216"/>
        <v>3.5</v>
      </c>
      <c r="NP20" s="35" t="str">
        <f t="shared" si="217"/>
        <v>3.5</v>
      </c>
      <c r="NQ20" s="53">
        <v>2</v>
      </c>
      <c r="NR20" s="63">
        <v>2</v>
      </c>
      <c r="NS20" s="19">
        <v>8</v>
      </c>
      <c r="NT20" s="51">
        <v>8</v>
      </c>
      <c r="NU20" s="23"/>
      <c r="NV20" s="25">
        <f t="shared" si="218"/>
        <v>8</v>
      </c>
      <c r="NW20" s="26">
        <f t="shared" si="219"/>
        <v>8</v>
      </c>
      <c r="NX20" s="26" t="str">
        <f t="shared" si="220"/>
        <v>8.0</v>
      </c>
      <c r="NY20" s="30" t="str">
        <f t="shared" si="221"/>
        <v>B+</v>
      </c>
      <c r="NZ20" s="28">
        <f t="shared" si="222"/>
        <v>3.5</v>
      </c>
      <c r="OA20" s="35" t="str">
        <f t="shared" si="223"/>
        <v>3.5</v>
      </c>
      <c r="OB20" s="53">
        <v>1</v>
      </c>
      <c r="OC20" s="63">
        <v>1</v>
      </c>
      <c r="OD20" s="57">
        <v>8</v>
      </c>
      <c r="OE20" s="51">
        <v>8</v>
      </c>
      <c r="OF20" s="23"/>
      <c r="OG20" s="25">
        <f t="shared" si="224"/>
        <v>8</v>
      </c>
      <c r="OH20" s="26">
        <f t="shared" si="225"/>
        <v>8</v>
      </c>
      <c r="OI20" s="26" t="str">
        <f t="shared" si="226"/>
        <v>8.0</v>
      </c>
      <c r="OJ20" s="30" t="str">
        <f t="shared" si="227"/>
        <v>B+</v>
      </c>
      <c r="OK20" s="28">
        <f t="shared" si="228"/>
        <v>3.5</v>
      </c>
      <c r="OL20" s="35" t="str">
        <f t="shared" si="229"/>
        <v>3.5</v>
      </c>
      <c r="OM20" s="53">
        <v>4</v>
      </c>
      <c r="ON20" s="70">
        <v>4</v>
      </c>
      <c r="OO20" s="264">
        <f t="shared" si="256"/>
        <v>12</v>
      </c>
      <c r="OP20" s="217">
        <f t="shared" si="257"/>
        <v>7.416666666666667</v>
      </c>
      <c r="OQ20" s="182">
        <f t="shared" si="258"/>
        <v>3</v>
      </c>
      <c r="OR20" s="183" t="str">
        <f t="shared" si="259"/>
        <v>3.00</v>
      </c>
      <c r="OS20" s="135" t="str">
        <f t="shared" si="260"/>
        <v>Lên lớp</v>
      </c>
      <c r="OT20" s="136">
        <f t="shared" si="261"/>
        <v>12</v>
      </c>
      <c r="OU20" s="217">
        <f t="shared" si="262"/>
        <v>7.416666666666667</v>
      </c>
      <c r="OV20" s="236">
        <f t="shared" si="263"/>
        <v>3</v>
      </c>
      <c r="OW20" s="192">
        <f t="shared" si="264"/>
        <v>67</v>
      </c>
      <c r="OX20" s="193">
        <f t="shared" si="265"/>
        <v>67</v>
      </c>
      <c r="OY20" s="183">
        <f t="shared" si="266"/>
        <v>6.5880597014925382</v>
      </c>
      <c r="OZ20" s="182">
        <f t="shared" si="267"/>
        <v>2.455223880597015</v>
      </c>
      <c r="PA20" s="183" t="str">
        <f t="shared" si="268"/>
        <v>2.46</v>
      </c>
      <c r="PB20" s="135" t="str">
        <f t="shared" si="269"/>
        <v>Lên lớp</v>
      </c>
      <c r="PC20" s="135" t="s">
        <v>648</v>
      </c>
      <c r="PD20" s="57">
        <v>7</v>
      </c>
      <c r="PE20" s="51">
        <v>7.5</v>
      </c>
      <c r="PF20" s="23"/>
      <c r="PG20" s="25">
        <f t="shared" si="273"/>
        <v>7.3</v>
      </c>
      <c r="PH20" s="26">
        <f t="shared" si="274"/>
        <v>7.3</v>
      </c>
      <c r="PI20" s="26" t="str">
        <f t="shared" si="275"/>
        <v>7.3</v>
      </c>
      <c r="PJ20" s="30" t="str">
        <f t="shared" si="276"/>
        <v>B</v>
      </c>
      <c r="PK20" s="28">
        <f t="shared" si="277"/>
        <v>3</v>
      </c>
      <c r="PL20" s="35" t="str">
        <f t="shared" si="278"/>
        <v>3.0</v>
      </c>
      <c r="PM20" s="53">
        <v>6</v>
      </c>
      <c r="PN20" s="63">
        <v>6</v>
      </c>
      <c r="PO20" s="19">
        <v>7.9</v>
      </c>
      <c r="PP20" s="22">
        <v>7</v>
      </c>
      <c r="PQ20" s="23"/>
      <c r="PR20" s="25">
        <f t="shared" si="240"/>
        <v>7.4</v>
      </c>
      <c r="PS20" s="26">
        <f t="shared" si="241"/>
        <v>7.4</v>
      </c>
      <c r="PT20" s="26" t="str">
        <f t="shared" si="242"/>
        <v>7.4</v>
      </c>
      <c r="PU20" s="30" t="str">
        <f t="shared" si="243"/>
        <v>B</v>
      </c>
      <c r="PV20" s="28">
        <f t="shared" si="244"/>
        <v>3</v>
      </c>
      <c r="PW20" s="35" t="str">
        <f t="shared" si="245"/>
        <v>3.0</v>
      </c>
      <c r="PX20" s="53">
        <v>6</v>
      </c>
      <c r="PY20" s="63">
        <v>6</v>
      </c>
      <c r="PZ20" s="59">
        <v>6.7</v>
      </c>
      <c r="QA20" s="259">
        <v>6.7</v>
      </c>
      <c r="QB20" s="129">
        <f t="shared" si="270"/>
        <v>6.7</v>
      </c>
      <c r="QC20" s="24" t="str">
        <f t="shared" si="280"/>
        <v>6.7</v>
      </c>
      <c r="QD20" s="30" t="str">
        <f t="shared" si="281"/>
        <v>C+</v>
      </c>
      <c r="QE20" s="28">
        <f t="shared" si="282"/>
        <v>2.5</v>
      </c>
      <c r="QF20" s="35" t="str">
        <f t="shared" si="283"/>
        <v>2.5</v>
      </c>
      <c r="QG20" s="260">
        <v>5</v>
      </c>
      <c r="QH20" s="261">
        <v>5</v>
      </c>
      <c r="QI20" s="262">
        <f t="shared" si="249"/>
        <v>17</v>
      </c>
      <c r="QJ20" s="217">
        <f t="shared" si="250"/>
        <v>7.158823529411765</v>
      </c>
      <c r="QK20" s="182">
        <f t="shared" si="251"/>
        <v>2.8529411764705883</v>
      </c>
      <c r="QL20" s="183" t="str">
        <f t="shared" si="284"/>
        <v>2.85</v>
      </c>
      <c r="QM20" s="135" t="str">
        <f t="shared" si="285"/>
        <v>Lên lớp</v>
      </c>
    </row>
    <row r="21" spans="1:455" ht="18">
      <c r="A21" s="10">
        <v>21</v>
      </c>
      <c r="B21" s="10">
        <v>21</v>
      </c>
      <c r="C21" s="90" t="s">
        <v>96</v>
      </c>
      <c r="D21" s="91" t="s">
        <v>175</v>
      </c>
      <c r="E21" s="93" t="s">
        <v>176</v>
      </c>
      <c r="F21" s="308" t="s">
        <v>65</v>
      </c>
      <c r="G21" s="42"/>
      <c r="H21" s="95" t="s">
        <v>431</v>
      </c>
      <c r="I21" s="42" t="s">
        <v>18</v>
      </c>
      <c r="J21" s="98" t="s">
        <v>448</v>
      </c>
      <c r="K21" s="12">
        <v>6</v>
      </c>
      <c r="L21" s="24" t="str">
        <f t="shared" si="0"/>
        <v>6.0</v>
      </c>
      <c r="M21" s="30" t="str">
        <f t="shared" si="1"/>
        <v>C</v>
      </c>
      <c r="N21" s="37">
        <f t="shared" si="2"/>
        <v>2</v>
      </c>
      <c r="O21" s="35" t="str">
        <f t="shared" si="3"/>
        <v>2.0</v>
      </c>
      <c r="P21" s="11">
        <v>2</v>
      </c>
      <c r="Q21" s="14">
        <v>6.7</v>
      </c>
      <c r="R21" s="24" t="str">
        <f t="shared" si="4"/>
        <v>6.7</v>
      </c>
      <c r="S21" s="30" t="str">
        <f t="shared" si="5"/>
        <v>C+</v>
      </c>
      <c r="T21" s="37">
        <f t="shared" si="6"/>
        <v>2.5</v>
      </c>
      <c r="U21" s="35" t="str">
        <f t="shared" si="7"/>
        <v>2.5</v>
      </c>
      <c r="V21" s="11">
        <v>3</v>
      </c>
      <c r="W21" s="19">
        <v>7</v>
      </c>
      <c r="X21" s="22">
        <v>6</v>
      </c>
      <c r="Y21" s="23"/>
      <c r="Z21" s="17">
        <f t="shared" si="8"/>
        <v>6.4</v>
      </c>
      <c r="AA21" s="24">
        <f t="shared" si="9"/>
        <v>6.4</v>
      </c>
      <c r="AB21" s="24" t="str">
        <f t="shared" si="10"/>
        <v>6.4</v>
      </c>
      <c r="AC21" s="30" t="str">
        <f t="shared" si="11"/>
        <v>C</v>
      </c>
      <c r="AD21" s="28">
        <f t="shared" si="12"/>
        <v>2</v>
      </c>
      <c r="AE21" s="35" t="str">
        <f t="shared" si="13"/>
        <v>2.0</v>
      </c>
      <c r="AF21" s="53">
        <v>4</v>
      </c>
      <c r="AG21" s="63">
        <v>4</v>
      </c>
      <c r="AH21" s="19">
        <v>8</v>
      </c>
      <c r="AI21" s="22">
        <v>8</v>
      </c>
      <c r="AJ21" s="23"/>
      <c r="AK21" s="25">
        <f t="shared" si="14"/>
        <v>8</v>
      </c>
      <c r="AL21" s="26">
        <f t="shared" si="15"/>
        <v>8</v>
      </c>
      <c r="AM21" s="24" t="str">
        <f t="shared" si="16"/>
        <v>8.0</v>
      </c>
      <c r="AN21" s="30" t="str">
        <f t="shared" si="17"/>
        <v>B+</v>
      </c>
      <c r="AO21" s="28">
        <f t="shared" si="18"/>
        <v>3.5</v>
      </c>
      <c r="AP21" s="35" t="str">
        <f t="shared" si="19"/>
        <v>3.5</v>
      </c>
      <c r="AQ21" s="66">
        <v>2</v>
      </c>
      <c r="AR21" s="68">
        <v>2</v>
      </c>
      <c r="AS21" s="19">
        <v>5</v>
      </c>
      <c r="AT21" s="22">
        <v>3</v>
      </c>
      <c r="AU21" s="23">
        <v>4</v>
      </c>
      <c r="AV21" s="25">
        <f t="shared" si="20"/>
        <v>3.8</v>
      </c>
      <c r="AW21" s="26">
        <f t="shared" si="21"/>
        <v>4.4000000000000004</v>
      </c>
      <c r="AX21" s="24" t="str">
        <f t="shared" si="22"/>
        <v>4.4</v>
      </c>
      <c r="AY21" s="30" t="str">
        <f t="shared" si="23"/>
        <v>D</v>
      </c>
      <c r="AZ21" s="28">
        <f t="shared" si="24"/>
        <v>1</v>
      </c>
      <c r="BA21" s="35" t="str">
        <f t="shared" si="25"/>
        <v>1.0</v>
      </c>
      <c r="BB21" s="53">
        <v>3</v>
      </c>
      <c r="BC21" s="63">
        <v>3</v>
      </c>
      <c r="BD21" s="19">
        <v>7</v>
      </c>
      <c r="BE21" s="22">
        <v>6</v>
      </c>
      <c r="BF21" s="23"/>
      <c r="BG21" s="17">
        <f t="shared" si="26"/>
        <v>6.4</v>
      </c>
      <c r="BH21" s="24">
        <f t="shared" si="27"/>
        <v>6.4</v>
      </c>
      <c r="BI21" s="24" t="str">
        <f t="shared" si="28"/>
        <v>6.4</v>
      </c>
      <c r="BJ21" s="30" t="str">
        <f t="shared" si="29"/>
        <v>C</v>
      </c>
      <c r="BK21" s="28">
        <f t="shared" si="30"/>
        <v>2</v>
      </c>
      <c r="BL21" s="35" t="str">
        <f t="shared" si="31"/>
        <v>2.0</v>
      </c>
      <c r="BM21" s="53">
        <v>3</v>
      </c>
      <c r="BN21" s="63">
        <v>3</v>
      </c>
      <c r="BO21" s="19">
        <v>6.3</v>
      </c>
      <c r="BP21" s="22">
        <v>6</v>
      </c>
      <c r="BQ21" s="23"/>
      <c r="BR21" s="17">
        <f t="shared" si="32"/>
        <v>6.1</v>
      </c>
      <c r="BS21" s="24">
        <f t="shared" si="33"/>
        <v>6.1</v>
      </c>
      <c r="BT21" s="24" t="str">
        <f t="shared" si="34"/>
        <v>6.1</v>
      </c>
      <c r="BU21" s="30" t="str">
        <f t="shared" si="35"/>
        <v>C</v>
      </c>
      <c r="BV21" s="56">
        <f t="shared" si="36"/>
        <v>2</v>
      </c>
      <c r="BW21" s="35" t="str">
        <f t="shared" si="37"/>
        <v>2.0</v>
      </c>
      <c r="BX21" s="53">
        <v>2</v>
      </c>
      <c r="BY21" s="70">
        <v>2</v>
      </c>
      <c r="BZ21" s="19">
        <v>7.3</v>
      </c>
      <c r="CA21" s="22">
        <v>6</v>
      </c>
      <c r="CB21" s="23"/>
      <c r="CC21" s="25">
        <f t="shared" si="38"/>
        <v>6.5</v>
      </c>
      <c r="CD21" s="26">
        <f t="shared" si="39"/>
        <v>6.5</v>
      </c>
      <c r="CE21" s="24" t="str">
        <f t="shared" si="40"/>
        <v>6.5</v>
      </c>
      <c r="CF21" s="30" t="str">
        <f t="shared" si="41"/>
        <v>C+</v>
      </c>
      <c r="CG21" s="28">
        <f t="shared" si="42"/>
        <v>2.5</v>
      </c>
      <c r="CH21" s="35" t="str">
        <f t="shared" si="43"/>
        <v>2.5</v>
      </c>
      <c r="CI21" s="53">
        <v>3</v>
      </c>
      <c r="CJ21" s="63">
        <v>3</v>
      </c>
      <c r="CK21" s="115">
        <f t="shared" si="44"/>
        <v>17</v>
      </c>
      <c r="CL21" s="238">
        <f t="shared" si="45"/>
        <v>6.2176470588235295</v>
      </c>
      <c r="CM21" s="116">
        <f t="shared" si="46"/>
        <v>2.0882352941176472</v>
      </c>
      <c r="CN21" s="117" t="str">
        <f t="shared" si="47"/>
        <v>2.09</v>
      </c>
      <c r="CO21" s="135" t="str">
        <f t="shared" si="48"/>
        <v>Lên lớp</v>
      </c>
      <c r="CP21" s="240">
        <f t="shared" si="49"/>
        <v>17</v>
      </c>
      <c r="CQ21" s="241">
        <f t="shared" si="279"/>
        <v>6.2176470588235295</v>
      </c>
      <c r="CR21" s="242">
        <f t="shared" si="51"/>
        <v>2.0882352941176472</v>
      </c>
      <c r="CS21" s="140" t="str">
        <f t="shared" si="52"/>
        <v>2.09</v>
      </c>
      <c r="CT21" s="135" t="str">
        <f t="shared" si="53"/>
        <v>Lên lớp</v>
      </c>
      <c r="CU21" s="205" t="s">
        <v>648</v>
      </c>
      <c r="CV21" s="19">
        <v>7.7</v>
      </c>
      <c r="CW21" s="22">
        <v>7</v>
      </c>
      <c r="CX21" s="23"/>
      <c r="CY21" s="25">
        <f t="shared" si="54"/>
        <v>7.3</v>
      </c>
      <c r="CZ21" s="26">
        <f t="shared" si="55"/>
        <v>7.3</v>
      </c>
      <c r="DA21" s="26" t="str">
        <f t="shared" si="56"/>
        <v>7.3</v>
      </c>
      <c r="DB21" s="30" t="str">
        <f t="shared" si="57"/>
        <v>B</v>
      </c>
      <c r="DC21" s="56">
        <f t="shared" si="58"/>
        <v>3</v>
      </c>
      <c r="DD21" s="35" t="str">
        <f t="shared" si="59"/>
        <v>3.0</v>
      </c>
      <c r="DE21" s="53">
        <v>3</v>
      </c>
      <c r="DF21" s="63">
        <v>3</v>
      </c>
      <c r="DG21" s="19">
        <v>7.6</v>
      </c>
      <c r="DH21" s="22">
        <v>5</v>
      </c>
      <c r="DI21" s="23"/>
      <c r="DJ21" s="25">
        <f t="shared" si="60"/>
        <v>6</v>
      </c>
      <c r="DK21" s="26">
        <f t="shared" si="61"/>
        <v>6</v>
      </c>
      <c r="DL21" s="24" t="str">
        <f t="shared" si="62"/>
        <v>6.0</v>
      </c>
      <c r="DM21" s="30" t="str">
        <f t="shared" si="63"/>
        <v>C</v>
      </c>
      <c r="DN21" s="56">
        <f t="shared" si="64"/>
        <v>2</v>
      </c>
      <c r="DO21" s="35" t="str">
        <f t="shared" si="65"/>
        <v>2.0</v>
      </c>
      <c r="DP21" s="53">
        <v>3</v>
      </c>
      <c r="DQ21" s="63">
        <v>3</v>
      </c>
      <c r="DR21" s="19">
        <v>8.3000000000000007</v>
      </c>
      <c r="DS21" s="22">
        <v>9</v>
      </c>
      <c r="DT21" s="23"/>
      <c r="DU21" s="25">
        <f t="shared" si="66"/>
        <v>8.6999999999999993</v>
      </c>
      <c r="DV21" s="26">
        <f t="shared" si="67"/>
        <v>8.6999999999999993</v>
      </c>
      <c r="DW21" s="24" t="str">
        <f t="shared" si="68"/>
        <v>8.7</v>
      </c>
      <c r="DX21" s="30" t="str">
        <f t="shared" si="69"/>
        <v>A</v>
      </c>
      <c r="DY21" s="28">
        <f t="shared" si="70"/>
        <v>4</v>
      </c>
      <c r="DZ21" s="35" t="str">
        <f t="shared" si="71"/>
        <v>4.0</v>
      </c>
      <c r="EA21" s="53">
        <v>3</v>
      </c>
      <c r="EB21" s="63">
        <v>3</v>
      </c>
      <c r="EC21" s="19">
        <v>6.7</v>
      </c>
      <c r="ED21" s="22">
        <v>6</v>
      </c>
      <c r="EE21" s="23"/>
      <c r="EF21" s="25">
        <f t="shared" si="72"/>
        <v>6.3</v>
      </c>
      <c r="EG21" s="26">
        <f t="shared" si="73"/>
        <v>6.3</v>
      </c>
      <c r="EH21" s="24" t="str">
        <f t="shared" si="272"/>
        <v>6.3</v>
      </c>
      <c r="EI21" s="30" t="str">
        <f t="shared" si="75"/>
        <v>C</v>
      </c>
      <c r="EJ21" s="28">
        <f t="shared" si="76"/>
        <v>2</v>
      </c>
      <c r="EK21" s="35" t="str">
        <f t="shared" si="77"/>
        <v>2.0</v>
      </c>
      <c r="EL21" s="53">
        <v>2</v>
      </c>
      <c r="EM21" s="63">
        <v>2</v>
      </c>
      <c r="EN21" s="19">
        <v>9</v>
      </c>
      <c r="EO21" s="22">
        <v>8</v>
      </c>
      <c r="EP21" s="23"/>
      <c r="EQ21" s="25">
        <f t="shared" si="78"/>
        <v>8.4</v>
      </c>
      <c r="ER21" s="26">
        <f t="shared" si="79"/>
        <v>8.4</v>
      </c>
      <c r="ES21" s="24" t="str">
        <f t="shared" si="80"/>
        <v>8.4</v>
      </c>
      <c r="ET21" s="30" t="str">
        <f t="shared" si="81"/>
        <v>B+</v>
      </c>
      <c r="EU21" s="28">
        <f t="shared" si="82"/>
        <v>3.5</v>
      </c>
      <c r="EV21" s="35" t="str">
        <f t="shared" si="83"/>
        <v>3.5</v>
      </c>
      <c r="EW21" s="53">
        <v>2</v>
      </c>
      <c r="EX21" s="63">
        <v>2</v>
      </c>
      <c r="EY21" s="19">
        <v>8</v>
      </c>
      <c r="EZ21" s="22">
        <v>3</v>
      </c>
      <c r="FA21" s="23"/>
      <c r="FB21" s="25">
        <f t="shared" si="84"/>
        <v>5</v>
      </c>
      <c r="FC21" s="26">
        <f t="shared" si="85"/>
        <v>5</v>
      </c>
      <c r="FD21" s="24" t="str">
        <f t="shared" si="86"/>
        <v>5.0</v>
      </c>
      <c r="FE21" s="30" t="str">
        <f t="shared" si="87"/>
        <v>D+</v>
      </c>
      <c r="FF21" s="28">
        <f t="shared" si="88"/>
        <v>1.5</v>
      </c>
      <c r="FG21" s="35" t="str">
        <f t="shared" si="89"/>
        <v>1.5</v>
      </c>
      <c r="FH21" s="53">
        <v>3</v>
      </c>
      <c r="FI21" s="63">
        <v>3</v>
      </c>
      <c r="FJ21" s="19">
        <v>7.7</v>
      </c>
      <c r="FK21" s="22">
        <v>9</v>
      </c>
      <c r="FL21" s="23"/>
      <c r="FM21" s="25">
        <f t="shared" si="90"/>
        <v>8.5</v>
      </c>
      <c r="FN21" s="26">
        <f t="shared" si="91"/>
        <v>8.5</v>
      </c>
      <c r="FO21" s="26" t="str">
        <f t="shared" si="92"/>
        <v>8.5</v>
      </c>
      <c r="FP21" s="30" t="str">
        <f t="shared" si="93"/>
        <v>A</v>
      </c>
      <c r="FQ21" s="28">
        <f t="shared" si="94"/>
        <v>4</v>
      </c>
      <c r="FR21" s="35" t="str">
        <f t="shared" si="95"/>
        <v>4.0</v>
      </c>
      <c r="FS21" s="53">
        <v>2</v>
      </c>
      <c r="FT21" s="63">
        <v>2</v>
      </c>
      <c r="FU21" s="19">
        <v>6.5</v>
      </c>
      <c r="FV21" s="22">
        <v>5</v>
      </c>
      <c r="FW21" s="23"/>
      <c r="FX21" s="25">
        <f t="shared" si="96"/>
        <v>5.6</v>
      </c>
      <c r="FY21" s="26">
        <f t="shared" si="97"/>
        <v>5.6</v>
      </c>
      <c r="FZ21" s="24" t="str">
        <f t="shared" si="98"/>
        <v>5.6</v>
      </c>
      <c r="GA21" s="30" t="str">
        <f t="shared" si="99"/>
        <v>C</v>
      </c>
      <c r="GB21" s="28">
        <f t="shared" si="100"/>
        <v>2</v>
      </c>
      <c r="GC21" s="35" t="str">
        <f t="shared" si="101"/>
        <v>2.0</v>
      </c>
      <c r="GD21" s="53">
        <v>2</v>
      </c>
      <c r="GE21" s="63">
        <v>2</v>
      </c>
      <c r="GF21" s="181">
        <f t="shared" si="102"/>
        <v>20</v>
      </c>
      <c r="GG21" s="217">
        <f t="shared" si="103"/>
        <v>6.93</v>
      </c>
      <c r="GH21" s="182">
        <f t="shared" si="104"/>
        <v>2.7250000000000001</v>
      </c>
      <c r="GI21" s="183" t="str">
        <f t="shared" si="105"/>
        <v>2.73</v>
      </c>
      <c r="GJ21" s="135" t="str">
        <f t="shared" si="106"/>
        <v>Lên lớp</v>
      </c>
      <c r="GK21" s="136">
        <f t="shared" si="107"/>
        <v>20</v>
      </c>
      <c r="GL21" s="239">
        <f t="shared" si="108"/>
        <v>6.93</v>
      </c>
      <c r="GM21" s="137">
        <f t="shared" si="109"/>
        <v>2.7250000000000001</v>
      </c>
      <c r="GN21" s="192">
        <f t="shared" si="110"/>
        <v>37</v>
      </c>
      <c r="GO21" s="193">
        <f t="shared" si="111"/>
        <v>37</v>
      </c>
      <c r="GP21" s="183">
        <f t="shared" si="112"/>
        <v>6.602702702702703</v>
      </c>
      <c r="GQ21" s="182">
        <f t="shared" si="113"/>
        <v>2.4324324324324325</v>
      </c>
      <c r="GR21" s="183" t="str">
        <f t="shared" si="114"/>
        <v>2.43</v>
      </c>
      <c r="GS21" s="135" t="str">
        <f t="shared" si="115"/>
        <v>Lên lớp</v>
      </c>
      <c r="GT21" s="135" t="s">
        <v>648</v>
      </c>
      <c r="GU21" s="19">
        <v>7.3</v>
      </c>
      <c r="GV21" s="22">
        <v>7</v>
      </c>
      <c r="GW21" s="23"/>
      <c r="GX21" s="17">
        <f t="shared" si="116"/>
        <v>7.1</v>
      </c>
      <c r="GY21" s="24">
        <f t="shared" si="117"/>
        <v>7.1</v>
      </c>
      <c r="GZ21" s="24" t="str">
        <f t="shared" si="118"/>
        <v>7.1</v>
      </c>
      <c r="HA21" s="30" t="str">
        <f t="shared" si="119"/>
        <v>B</v>
      </c>
      <c r="HB21" s="28">
        <f t="shared" si="120"/>
        <v>3</v>
      </c>
      <c r="HC21" s="35" t="str">
        <f t="shared" si="121"/>
        <v>3.0</v>
      </c>
      <c r="HD21" s="53">
        <v>3</v>
      </c>
      <c r="HE21" s="63">
        <v>3</v>
      </c>
      <c r="HF21" s="19">
        <v>8.1999999999999993</v>
      </c>
      <c r="HG21" s="22">
        <v>9</v>
      </c>
      <c r="HH21" s="23"/>
      <c r="HI21" s="25">
        <f t="shared" si="122"/>
        <v>8.6999999999999993</v>
      </c>
      <c r="HJ21" s="26">
        <f t="shared" si="123"/>
        <v>8.6999999999999993</v>
      </c>
      <c r="HK21" s="24" t="str">
        <f t="shared" si="124"/>
        <v>8.7</v>
      </c>
      <c r="HL21" s="30" t="str">
        <f t="shared" si="125"/>
        <v>A</v>
      </c>
      <c r="HM21" s="28">
        <f t="shared" si="126"/>
        <v>4</v>
      </c>
      <c r="HN21" s="35" t="str">
        <f t="shared" si="127"/>
        <v>4.0</v>
      </c>
      <c r="HO21" s="53">
        <v>2</v>
      </c>
      <c r="HP21" s="63">
        <v>2</v>
      </c>
      <c r="HQ21" s="19">
        <v>9.1</v>
      </c>
      <c r="HR21" s="22">
        <v>8</v>
      </c>
      <c r="HS21" s="23"/>
      <c r="HT21" s="25">
        <f t="shared" si="128"/>
        <v>8.4</v>
      </c>
      <c r="HU21" s="147">
        <f t="shared" si="129"/>
        <v>8.4</v>
      </c>
      <c r="HV21" s="24" t="str">
        <f t="shared" si="254"/>
        <v>8.4</v>
      </c>
      <c r="HW21" s="218" t="str">
        <f t="shared" si="130"/>
        <v>B+</v>
      </c>
      <c r="HX21" s="149">
        <f t="shared" si="131"/>
        <v>3.5</v>
      </c>
      <c r="HY21" s="40" t="str">
        <f t="shared" si="132"/>
        <v>3.5</v>
      </c>
      <c r="HZ21" s="53">
        <v>3</v>
      </c>
      <c r="IA21" s="63">
        <v>3</v>
      </c>
      <c r="IB21" s="19">
        <v>10</v>
      </c>
      <c r="IC21" s="22">
        <v>7</v>
      </c>
      <c r="ID21" s="23"/>
      <c r="IE21" s="25">
        <f t="shared" si="133"/>
        <v>8.1999999999999993</v>
      </c>
      <c r="IF21" s="147">
        <f t="shared" si="134"/>
        <v>8.1999999999999993</v>
      </c>
      <c r="IG21" s="24" t="str">
        <f t="shared" si="255"/>
        <v>8.2</v>
      </c>
      <c r="IH21" s="218" t="str">
        <f t="shared" si="135"/>
        <v>B+</v>
      </c>
      <c r="II21" s="149">
        <f t="shared" si="136"/>
        <v>3.5</v>
      </c>
      <c r="IJ21" s="40" t="str">
        <f t="shared" si="137"/>
        <v>3.5</v>
      </c>
      <c r="IK21" s="53">
        <v>1</v>
      </c>
      <c r="IL21" s="63">
        <v>1</v>
      </c>
      <c r="IM21" s="19">
        <v>8</v>
      </c>
      <c r="IN21" s="22">
        <v>9</v>
      </c>
      <c r="IO21" s="23"/>
      <c r="IP21" s="25">
        <f t="shared" si="138"/>
        <v>8.6</v>
      </c>
      <c r="IQ21" s="26">
        <f t="shared" si="139"/>
        <v>8.6</v>
      </c>
      <c r="IR21" s="24" t="str">
        <f t="shared" si="140"/>
        <v>8.6</v>
      </c>
      <c r="IS21" s="30" t="str">
        <f t="shared" si="141"/>
        <v>A</v>
      </c>
      <c r="IT21" s="28">
        <f t="shared" si="142"/>
        <v>4</v>
      </c>
      <c r="IU21" s="35" t="str">
        <f t="shared" si="143"/>
        <v>4.0</v>
      </c>
      <c r="IV21" s="53">
        <v>2</v>
      </c>
      <c r="IW21" s="63">
        <v>2</v>
      </c>
      <c r="IX21" s="19">
        <v>9</v>
      </c>
      <c r="IY21" s="22">
        <v>8</v>
      </c>
      <c r="IZ21" s="23"/>
      <c r="JA21" s="25">
        <f t="shared" si="144"/>
        <v>8.4</v>
      </c>
      <c r="JB21" s="26">
        <f t="shared" si="145"/>
        <v>8.4</v>
      </c>
      <c r="JC21" s="24" t="str">
        <f t="shared" si="146"/>
        <v>8.4</v>
      </c>
      <c r="JD21" s="30" t="str">
        <f t="shared" si="147"/>
        <v>B+</v>
      </c>
      <c r="JE21" s="28">
        <f t="shared" si="148"/>
        <v>3.5</v>
      </c>
      <c r="JF21" s="35" t="str">
        <f t="shared" si="149"/>
        <v>3.5</v>
      </c>
      <c r="JG21" s="53">
        <v>2</v>
      </c>
      <c r="JH21" s="63">
        <v>2</v>
      </c>
      <c r="JI21" s="19">
        <v>5.6</v>
      </c>
      <c r="JJ21" s="22">
        <v>5</v>
      </c>
      <c r="JK21" s="23"/>
      <c r="JL21" s="25">
        <f t="shared" si="150"/>
        <v>5.2</v>
      </c>
      <c r="JM21" s="26">
        <f t="shared" si="151"/>
        <v>5.2</v>
      </c>
      <c r="JN21" s="24" t="str">
        <f t="shared" si="152"/>
        <v>5.2</v>
      </c>
      <c r="JO21" s="30" t="str">
        <f t="shared" si="153"/>
        <v>D+</v>
      </c>
      <c r="JP21" s="28">
        <f t="shared" si="154"/>
        <v>1.5</v>
      </c>
      <c r="JQ21" s="35" t="str">
        <f t="shared" si="155"/>
        <v>1.5</v>
      </c>
      <c r="JR21" s="53">
        <v>2</v>
      </c>
      <c r="JS21" s="63">
        <v>2</v>
      </c>
      <c r="JT21" s="19">
        <v>7.8</v>
      </c>
      <c r="JU21" s="22">
        <v>5</v>
      </c>
      <c r="JV21" s="23"/>
      <c r="JW21" s="25">
        <f t="shared" si="156"/>
        <v>6.1</v>
      </c>
      <c r="JX21" s="26">
        <f t="shared" si="157"/>
        <v>6.1</v>
      </c>
      <c r="JY21" s="24" t="str">
        <f t="shared" si="158"/>
        <v>6.1</v>
      </c>
      <c r="JZ21" s="30" t="str">
        <f t="shared" si="159"/>
        <v>C</v>
      </c>
      <c r="KA21" s="28">
        <f t="shared" si="160"/>
        <v>2</v>
      </c>
      <c r="KB21" s="35" t="str">
        <f t="shared" si="161"/>
        <v>2.0</v>
      </c>
      <c r="KC21" s="53">
        <v>1</v>
      </c>
      <c r="KD21" s="63">
        <v>1</v>
      </c>
      <c r="KE21" s="19">
        <v>8</v>
      </c>
      <c r="KF21" s="22">
        <v>9</v>
      </c>
      <c r="KG21" s="23"/>
      <c r="KH21" s="17">
        <f t="shared" si="162"/>
        <v>8.6</v>
      </c>
      <c r="KI21" s="24">
        <f t="shared" si="163"/>
        <v>8.6</v>
      </c>
      <c r="KJ21" s="24" t="str">
        <f t="shared" si="164"/>
        <v>8.6</v>
      </c>
      <c r="KK21" s="30" t="str">
        <f t="shared" si="165"/>
        <v>A</v>
      </c>
      <c r="KL21" s="28">
        <f t="shared" si="166"/>
        <v>4</v>
      </c>
      <c r="KM21" s="35" t="str">
        <f t="shared" si="167"/>
        <v>4.0</v>
      </c>
      <c r="KN21" s="53">
        <v>2</v>
      </c>
      <c r="KO21" s="63">
        <v>2</v>
      </c>
      <c r="KP21" s="181">
        <f t="shared" si="168"/>
        <v>18</v>
      </c>
      <c r="KQ21" s="217">
        <f t="shared" si="169"/>
        <v>7.7666666666666657</v>
      </c>
      <c r="KR21" s="182">
        <f t="shared" si="170"/>
        <v>3.2777777777777777</v>
      </c>
      <c r="KS21" s="183" t="str">
        <f t="shared" si="171"/>
        <v>3.28</v>
      </c>
      <c r="KT21" s="135" t="str">
        <f t="shared" si="172"/>
        <v>Lên lớp</v>
      </c>
      <c r="KU21" s="136">
        <f t="shared" si="173"/>
        <v>18</v>
      </c>
      <c r="KV21" s="217">
        <f t="shared" si="174"/>
        <v>7.7666666666666657</v>
      </c>
      <c r="KW21" s="236">
        <f t="shared" si="175"/>
        <v>3.2777777777777777</v>
      </c>
      <c r="KX21" s="192">
        <f t="shared" si="176"/>
        <v>55</v>
      </c>
      <c r="KY21" s="193">
        <f t="shared" si="177"/>
        <v>55</v>
      </c>
      <c r="KZ21" s="183">
        <f t="shared" si="178"/>
        <v>6.9836363636363643</v>
      </c>
      <c r="LA21" s="182">
        <f t="shared" si="179"/>
        <v>2.709090909090909</v>
      </c>
      <c r="LB21" s="183" t="str">
        <f t="shared" si="180"/>
        <v>2.71</v>
      </c>
      <c r="LC21" s="135" t="str">
        <f t="shared" si="181"/>
        <v>Lên lớp</v>
      </c>
      <c r="LD21" s="135" t="s">
        <v>648</v>
      </c>
      <c r="LE21" s="19">
        <v>8.4</v>
      </c>
      <c r="LF21" s="22">
        <v>8</v>
      </c>
      <c r="LG21" s="23"/>
      <c r="LH21" s="25">
        <f t="shared" si="182"/>
        <v>8.1999999999999993</v>
      </c>
      <c r="LI21" s="147">
        <f t="shared" si="183"/>
        <v>8.1999999999999993</v>
      </c>
      <c r="LJ21" s="26" t="str">
        <f t="shared" si="184"/>
        <v>8.2</v>
      </c>
      <c r="LK21" s="148" t="str">
        <f t="shared" si="185"/>
        <v>B+</v>
      </c>
      <c r="LL21" s="149">
        <f t="shared" si="186"/>
        <v>3.5</v>
      </c>
      <c r="LM21" s="40" t="str">
        <f t="shared" si="187"/>
        <v>3.5</v>
      </c>
      <c r="LN21" s="53">
        <v>1</v>
      </c>
      <c r="LO21" s="63">
        <v>1</v>
      </c>
      <c r="LP21" s="19">
        <v>8.5</v>
      </c>
      <c r="LQ21" s="22">
        <v>8</v>
      </c>
      <c r="LR21" s="23"/>
      <c r="LS21" s="25">
        <f t="shared" si="188"/>
        <v>8.1999999999999993</v>
      </c>
      <c r="LT21" s="147">
        <f t="shared" si="189"/>
        <v>8.1999999999999993</v>
      </c>
      <c r="LU21" s="26" t="str">
        <f t="shared" si="190"/>
        <v>8.2</v>
      </c>
      <c r="LV21" s="148" t="str">
        <f t="shared" si="191"/>
        <v>B+</v>
      </c>
      <c r="LW21" s="149">
        <f t="shared" si="192"/>
        <v>3.5</v>
      </c>
      <c r="LX21" s="40" t="str">
        <f t="shared" si="193"/>
        <v>3.5</v>
      </c>
      <c r="LY21" s="53">
        <v>1</v>
      </c>
      <c r="LZ21" s="63">
        <v>1</v>
      </c>
      <c r="MA21" s="19">
        <v>9</v>
      </c>
      <c r="MB21" s="22">
        <v>9</v>
      </c>
      <c r="MC21" s="23"/>
      <c r="MD21" s="25">
        <f t="shared" si="194"/>
        <v>9</v>
      </c>
      <c r="ME21" s="26">
        <f t="shared" si="195"/>
        <v>9</v>
      </c>
      <c r="MF21" s="26" t="str">
        <f t="shared" si="196"/>
        <v>9.0</v>
      </c>
      <c r="MG21" s="30" t="str">
        <f t="shared" si="197"/>
        <v>A</v>
      </c>
      <c r="MH21" s="28">
        <f t="shared" si="198"/>
        <v>4</v>
      </c>
      <c r="MI21" s="35" t="str">
        <f t="shared" si="199"/>
        <v>4.0</v>
      </c>
      <c r="MJ21" s="53">
        <v>1</v>
      </c>
      <c r="MK21" s="63">
        <v>1</v>
      </c>
      <c r="ML21" s="19">
        <v>8</v>
      </c>
      <c r="MM21" s="51">
        <v>8.5</v>
      </c>
      <c r="MN21" s="23"/>
      <c r="MO21" s="25">
        <f t="shared" si="200"/>
        <v>8.3000000000000007</v>
      </c>
      <c r="MP21" s="26">
        <f t="shared" si="201"/>
        <v>8.3000000000000007</v>
      </c>
      <c r="MQ21" s="26" t="str">
        <f t="shared" si="202"/>
        <v>8.3</v>
      </c>
      <c r="MR21" s="30" t="str">
        <f t="shared" si="203"/>
        <v>B+</v>
      </c>
      <c r="MS21" s="28">
        <f t="shared" si="204"/>
        <v>3.5</v>
      </c>
      <c r="MT21" s="35" t="str">
        <f t="shared" si="205"/>
        <v>3.5</v>
      </c>
      <c r="MU21" s="53">
        <v>1</v>
      </c>
      <c r="MV21" s="63">
        <v>1</v>
      </c>
      <c r="MW21" s="19">
        <v>8</v>
      </c>
      <c r="MX21" s="51">
        <v>8</v>
      </c>
      <c r="MY21" s="23"/>
      <c r="MZ21" s="25">
        <f t="shared" si="206"/>
        <v>8</v>
      </c>
      <c r="NA21" s="26">
        <f t="shared" si="207"/>
        <v>8</v>
      </c>
      <c r="NB21" s="26" t="str">
        <f t="shared" si="208"/>
        <v>8.0</v>
      </c>
      <c r="NC21" s="30" t="str">
        <f t="shared" si="209"/>
        <v>B+</v>
      </c>
      <c r="ND21" s="28">
        <f t="shared" si="210"/>
        <v>3.5</v>
      </c>
      <c r="NE21" s="35" t="str">
        <f t="shared" si="211"/>
        <v>3.5</v>
      </c>
      <c r="NF21" s="53">
        <v>1</v>
      </c>
      <c r="NG21" s="63">
        <v>1</v>
      </c>
      <c r="NH21" s="19">
        <v>8</v>
      </c>
      <c r="NI21" s="51">
        <v>8.1999999999999993</v>
      </c>
      <c r="NJ21" s="23"/>
      <c r="NK21" s="25">
        <f t="shared" si="212"/>
        <v>8.1</v>
      </c>
      <c r="NL21" s="26">
        <f t="shared" si="213"/>
        <v>8.1</v>
      </c>
      <c r="NM21" s="26" t="str">
        <f t="shared" si="214"/>
        <v>8.1</v>
      </c>
      <c r="NN21" s="30" t="str">
        <f t="shared" si="215"/>
        <v>B+</v>
      </c>
      <c r="NO21" s="28">
        <f t="shared" si="216"/>
        <v>3.5</v>
      </c>
      <c r="NP21" s="35" t="str">
        <f t="shared" si="217"/>
        <v>3.5</v>
      </c>
      <c r="NQ21" s="53">
        <v>2</v>
      </c>
      <c r="NR21" s="63">
        <v>2</v>
      </c>
      <c r="NS21" s="19">
        <v>8</v>
      </c>
      <c r="NT21" s="51">
        <v>8</v>
      </c>
      <c r="NU21" s="23"/>
      <c r="NV21" s="25">
        <f t="shared" si="218"/>
        <v>8</v>
      </c>
      <c r="NW21" s="26">
        <f t="shared" si="219"/>
        <v>8</v>
      </c>
      <c r="NX21" s="26" t="str">
        <f t="shared" si="220"/>
        <v>8.0</v>
      </c>
      <c r="NY21" s="30" t="str">
        <f t="shared" si="221"/>
        <v>B+</v>
      </c>
      <c r="NZ21" s="28">
        <f t="shared" si="222"/>
        <v>3.5</v>
      </c>
      <c r="OA21" s="35" t="str">
        <f t="shared" si="223"/>
        <v>3.5</v>
      </c>
      <c r="OB21" s="53">
        <v>1</v>
      </c>
      <c r="OC21" s="63">
        <v>1</v>
      </c>
      <c r="OD21" s="57">
        <v>8.3000000000000007</v>
      </c>
      <c r="OE21" s="51">
        <v>8</v>
      </c>
      <c r="OF21" s="23"/>
      <c r="OG21" s="25">
        <f t="shared" si="224"/>
        <v>8.1</v>
      </c>
      <c r="OH21" s="26">
        <f t="shared" si="225"/>
        <v>8.1</v>
      </c>
      <c r="OI21" s="26" t="str">
        <f t="shared" si="226"/>
        <v>8.1</v>
      </c>
      <c r="OJ21" s="30" t="str">
        <f t="shared" si="227"/>
        <v>B+</v>
      </c>
      <c r="OK21" s="28">
        <f t="shared" si="228"/>
        <v>3.5</v>
      </c>
      <c r="OL21" s="35" t="str">
        <f t="shared" si="229"/>
        <v>3.5</v>
      </c>
      <c r="OM21" s="53">
        <v>4</v>
      </c>
      <c r="ON21" s="70">
        <v>4</v>
      </c>
      <c r="OO21" s="264">
        <f t="shared" si="256"/>
        <v>12</v>
      </c>
      <c r="OP21" s="217">
        <f t="shared" si="257"/>
        <v>8.1916666666666682</v>
      </c>
      <c r="OQ21" s="182">
        <f t="shared" si="258"/>
        <v>3.5416666666666665</v>
      </c>
      <c r="OR21" s="183" t="str">
        <f t="shared" si="259"/>
        <v>3.54</v>
      </c>
      <c r="OS21" s="135" t="str">
        <f t="shared" si="260"/>
        <v>Lên lớp</v>
      </c>
      <c r="OT21" s="136">
        <f t="shared" si="261"/>
        <v>12</v>
      </c>
      <c r="OU21" s="217">
        <f t="shared" si="262"/>
        <v>8.1916666666666682</v>
      </c>
      <c r="OV21" s="236">
        <f t="shared" si="263"/>
        <v>3.5416666666666665</v>
      </c>
      <c r="OW21" s="192">
        <f t="shared" si="264"/>
        <v>67</v>
      </c>
      <c r="OX21" s="193">
        <f t="shared" si="265"/>
        <v>67</v>
      </c>
      <c r="OY21" s="183">
        <f t="shared" si="266"/>
        <v>7.2</v>
      </c>
      <c r="OZ21" s="182">
        <f t="shared" si="267"/>
        <v>2.8582089552238807</v>
      </c>
      <c r="PA21" s="183" t="str">
        <f t="shared" si="268"/>
        <v>2.86</v>
      </c>
      <c r="PB21" s="135" t="str">
        <f t="shared" si="269"/>
        <v>Lên lớp</v>
      </c>
      <c r="PC21" s="135" t="s">
        <v>648</v>
      </c>
      <c r="PD21" s="57">
        <v>7.6</v>
      </c>
      <c r="PE21" s="22">
        <v>7</v>
      </c>
      <c r="PF21" s="23"/>
      <c r="PG21" s="25">
        <f t="shared" si="273"/>
        <v>7.2</v>
      </c>
      <c r="PH21" s="26">
        <f t="shared" si="274"/>
        <v>7.2</v>
      </c>
      <c r="PI21" s="26" t="str">
        <f t="shared" si="275"/>
        <v>7.2</v>
      </c>
      <c r="PJ21" s="30" t="str">
        <f t="shared" si="276"/>
        <v>B</v>
      </c>
      <c r="PK21" s="28">
        <f t="shared" si="277"/>
        <v>3</v>
      </c>
      <c r="PL21" s="35" t="str">
        <f t="shared" si="278"/>
        <v>3.0</v>
      </c>
      <c r="PM21" s="53">
        <v>6</v>
      </c>
      <c r="PN21" s="63">
        <v>6</v>
      </c>
      <c r="PO21" s="19">
        <v>8.5</v>
      </c>
      <c r="PP21" s="51">
        <v>8.5</v>
      </c>
      <c r="PQ21" s="23"/>
      <c r="PR21" s="25">
        <f t="shared" si="240"/>
        <v>8.5</v>
      </c>
      <c r="PS21" s="26">
        <f t="shared" si="241"/>
        <v>8.5</v>
      </c>
      <c r="PT21" s="26" t="str">
        <f t="shared" si="242"/>
        <v>8.5</v>
      </c>
      <c r="PU21" s="30" t="str">
        <f t="shared" si="243"/>
        <v>A</v>
      </c>
      <c r="PV21" s="28">
        <f t="shared" si="244"/>
        <v>4</v>
      </c>
      <c r="PW21" s="35" t="str">
        <f t="shared" si="245"/>
        <v>4.0</v>
      </c>
      <c r="PX21" s="53">
        <v>6</v>
      </c>
      <c r="PY21" s="63">
        <v>6</v>
      </c>
      <c r="PZ21" s="59">
        <v>7.9</v>
      </c>
      <c r="QA21" s="259">
        <v>7.8</v>
      </c>
      <c r="QB21" s="129">
        <f t="shared" si="270"/>
        <v>7.8</v>
      </c>
      <c r="QC21" s="24" t="str">
        <f t="shared" si="280"/>
        <v>7.8</v>
      </c>
      <c r="QD21" s="30" t="str">
        <f t="shared" si="281"/>
        <v>B</v>
      </c>
      <c r="QE21" s="28">
        <f t="shared" si="282"/>
        <v>3</v>
      </c>
      <c r="QF21" s="35" t="str">
        <f t="shared" si="283"/>
        <v>3.0</v>
      </c>
      <c r="QG21" s="260">
        <v>5</v>
      </c>
      <c r="QH21" s="261">
        <v>5</v>
      </c>
      <c r="QI21" s="262">
        <f t="shared" si="249"/>
        <v>17</v>
      </c>
      <c r="QJ21" s="217">
        <f t="shared" si="250"/>
        <v>7.8352941176470585</v>
      </c>
      <c r="QK21" s="182">
        <f t="shared" si="251"/>
        <v>3.3529411764705883</v>
      </c>
      <c r="QL21" s="183" t="str">
        <f t="shared" si="284"/>
        <v>3.35</v>
      </c>
      <c r="QM21" s="135" t="str">
        <f t="shared" si="285"/>
        <v>Lên lớp</v>
      </c>
    </row>
    <row r="22" spans="1:455" ht="18">
      <c r="A22" s="10">
        <v>22</v>
      </c>
      <c r="B22" s="10">
        <v>22</v>
      </c>
      <c r="C22" s="90" t="s">
        <v>96</v>
      </c>
      <c r="D22" s="91" t="s">
        <v>177</v>
      </c>
      <c r="E22" s="93" t="s">
        <v>153</v>
      </c>
      <c r="F22" s="308" t="s">
        <v>65</v>
      </c>
      <c r="G22" s="42"/>
      <c r="H22" s="95" t="s">
        <v>432</v>
      </c>
      <c r="I22" s="42" t="s">
        <v>18</v>
      </c>
      <c r="J22" s="98" t="s">
        <v>438</v>
      </c>
      <c r="K22" s="12">
        <v>6.8</v>
      </c>
      <c r="L22" s="24" t="str">
        <f t="shared" si="0"/>
        <v>6.8</v>
      </c>
      <c r="M22" s="30" t="str">
        <f t="shared" si="1"/>
        <v>C+</v>
      </c>
      <c r="N22" s="37">
        <f t="shared" si="2"/>
        <v>2.5</v>
      </c>
      <c r="O22" s="35" t="str">
        <f t="shared" si="3"/>
        <v>2.5</v>
      </c>
      <c r="P22" s="11">
        <v>2</v>
      </c>
      <c r="Q22" s="14">
        <v>7.3</v>
      </c>
      <c r="R22" s="24" t="str">
        <f t="shared" si="4"/>
        <v>7.3</v>
      </c>
      <c r="S22" s="30" t="str">
        <f t="shared" si="5"/>
        <v>B</v>
      </c>
      <c r="T22" s="37">
        <f t="shared" si="6"/>
        <v>3</v>
      </c>
      <c r="U22" s="35" t="str">
        <f t="shared" si="7"/>
        <v>3.0</v>
      </c>
      <c r="V22" s="11">
        <v>3</v>
      </c>
      <c r="W22" s="19">
        <v>8.6999999999999993</v>
      </c>
      <c r="X22" s="22">
        <v>6</v>
      </c>
      <c r="Y22" s="23"/>
      <c r="Z22" s="25">
        <f t="shared" si="8"/>
        <v>7.1</v>
      </c>
      <c r="AA22" s="26">
        <f t="shared" si="9"/>
        <v>7.1</v>
      </c>
      <c r="AB22" s="24" t="str">
        <f t="shared" si="10"/>
        <v>7.1</v>
      </c>
      <c r="AC22" s="30" t="str">
        <f t="shared" si="11"/>
        <v>B</v>
      </c>
      <c r="AD22" s="28">
        <f t="shared" si="12"/>
        <v>3</v>
      </c>
      <c r="AE22" s="35" t="str">
        <f t="shared" si="13"/>
        <v>3.0</v>
      </c>
      <c r="AF22" s="53">
        <v>4</v>
      </c>
      <c r="AG22" s="63">
        <v>4</v>
      </c>
      <c r="AH22" s="19">
        <v>7.7</v>
      </c>
      <c r="AI22" s="22">
        <v>7</v>
      </c>
      <c r="AJ22" s="23"/>
      <c r="AK22" s="25">
        <f t="shared" si="14"/>
        <v>7.3</v>
      </c>
      <c r="AL22" s="26">
        <f t="shared" si="15"/>
        <v>7.3</v>
      </c>
      <c r="AM22" s="24" t="str">
        <f t="shared" si="16"/>
        <v>7.3</v>
      </c>
      <c r="AN22" s="30" t="str">
        <f t="shared" si="17"/>
        <v>B</v>
      </c>
      <c r="AO22" s="28">
        <f t="shared" si="18"/>
        <v>3</v>
      </c>
      <c r="AP22" s="35" t="str">
        <f t="shared" si="19"/>
        <v>3.0</v>
      </c>
      <c r="AQ22" s="66">
        <v>2</v>
      </c>
      <c r="AR22" s="68">
        <v>2</v>
      </c>
      <c r="AS22" s="19">
        <v>5.5</v>
      </c>
      <c r="AT22" s="22">
        <v>5</v>
      </c>
      <c r="AU22" s="23"/>
      <c r="AV22" s="25">
        <f t="shared" si="20"/>
        <v>5.2</v>
      </c>
      <c r="AW22" s="26">
        <f t="shared" si="21"/>
        <v>5.2</v>
      </c>
      <c r="AX22" s="24" t="str">
        <f t="shared" si="22"/>
        <v>5.2</v>
      </c>
      <c r="AY22" s="30" t="str">
        <f t="shared" si="23"/>
        <v>D+</v>
      </c>
      <c r="AZ22" s="28">
        <f t="shared" si="24"/>
        <v>1.5</v>
      </c>
      <c r="BA22" s="35" t="str">
        <f t="shared" si="25"/>
        <v>1.5</v>
      </c>
      <c r="BB22" s="53">
        <v>3</v>
      </c>
      <c r="BC22" s="63">
        <v>3</v>
      </c>
      <c r="BD22" s="19">
        <v>7.6</v>
      </c>
      <c r="BE22" s="22">
        <v>4</v>
      </c>
      <c r="BF22" s="23"/>
      <c r="BG22" s="17">
        <f t="shared" si="26"/>
        <v>5.4</v>
      </c>
      <c r="BH22" s="24">
        <f t="shared" si="27"/>
        <v>5.4</v>
      </c>
      <c r="BI22" s="24" t="str">
        <f t="shared" si="28"/>
        <v>5.4</v>
      </c>
      <c r="BJ22" s="30" t="str">
        <f t="shared" si="29"/>
        <v>D+</v>
      </c>
      <c r="BK22" s="28">
        <f t="shared" si="30"/>
        <v>1.5</v>
      </c>
      <c r="BL22" s="35" t="str">
        <f t="shared" si="31"/>
        <v>1.5</v>
      </c>
      <c r="BM22" s="53">
        <v>3</v>
      </c>
      <c r="BN22" s="63">
        <v>3</v>
      </c>
      <c r="BO22" s="19">
        <v>5.9</v>
      </c>
      <c r="BP22" s="22">
        <v>7</v>
      </c>
      <c r="BQ22" s="23"/>
      <c r="BR22" s="25">
        <f t="shared" si="32"/>
        <v>6.6</v>
      </c>
      <c r="BS22" s="26">
        <f t="shared" si="33"/>
        <v>6.6</v>
      </c>
      <c r="BT22" s="24" t="str">
        <f t="shared" si="34"/>
        <v>6.6</v>
      </c>
      <c r="BU22" s="30" t="str">
        <f t="shared" si="35"/>
        <v>C+</v>
      </c>
      <c r="BV22" s="56">
        <f t="shared" si="36"/>
        <v>2.5</v>
      </c>
      <c r="BW22" s="35" t="str">
        <f t="shared" si="37"/>
        <v>2.5</v>
      </c>
      <c r="BX22" s="53">
        <v>2</v>
      </c>
      <c r="BY22" s="70">
        <v>2</v>
      </c>
      <c r="BZ22" s="19">
        <v>7.7</v>
      </c>
      <c r="CA22" s="22">
        <v>6</v>
      </c>
      <c r="CB22" s="23"/>
      <c r="CC22" s="25">
        <f t="shared" si="38"/>
        <v>6.7</v>
      </c>
      <c r="CD22" s="26">
        <f t="shared" si="39"/>
        <v>6.7</v>
      </c>
      <c r="CE22" s="24" t="str">
        <f t="shared" si="40"/>
        <v>6.7</v>
      </c>
      <c r="CF22" s="30" t="str">
        <f t="shared" si="41"/>
        <v>C+</v>
      </c>
      <c r="CG22" s="28">
        <f t="shared" si="42"/>
        <v>2.5</v>
      </c>
      <c r="CH22" s="35" t="str">
        <f t="shared" si="43"/>
        <v>2.5</v>
      </c>
      <c r="CI22" s="53">
        <v>3</v>
      </c>
      <c r="CJ22" s="63">
        <v>3</v>
      </c>
      <c r="CK22" s="115">
        <f t="shared" si="44"/>
        <v>17</v>
      </c>
      <c r="CL22" s="238">
        <f t="shared" si="45"/>
        <v>6.3588235294117661</v>
      </c>
      <c r="CM22" s="116">
        <f t="shared" si="46"/>
        <v>2.3235294117647061</v>
      </c>
      <c r="CN22" s="117" t="str">
        <f t="shared" si="47"/>
        <v>2.32</v>
      </c>
      <c r="CO22" s="135" t="str">
        <f t="shared" si="48"/>
        <v>Lên lớp</v>
      </c>
      <c r="CP22" s="240">
        <f t="shared" si="49"/>
        <v>17</v>
      </c>
      <c r="CQ22" s="241">
        <f t="shared" si="279"/>
        <v>6.3588235294117661</v>
      </c>
      <c r="CR22" s="242">
        <f t="shared" si="51"/>
        <v>2.3235294117647061</v>
      </c>
      <c r="CS22" s="140" t="str">
        <f t="shared" si="52"/>
        <v>2.32</v>
      </c>
      <c r="CT22" s="135" t="str">
        <f t="shared" si="53"/>
        <v>Lên lớp</v>
      </c>
      <c r="CU22" s="205" t="s">
        <v>648</v>
      </c>
      <c r="CV22" s="19">
        <v>7.3</v>
      </c>
      <c r="CW22" s="22">
        <v>8</v>
      </c>
      <c r="CX22" s="23"/>
      <c r="CY22" s="25">
        <f t="shared" si="54"/>
        <v>7.7</v>
      </c>
      <c r="CZ22" s="26">
        <f t="shared" si="55"/>
        <v>7.7</v>
      </c>
      <c r="DA22" s="26" t="str">
        <f t="shared" si="56"/>
        <v>7.7</v>
      </c>
      <c r="DB22" s="30" t="str">
        <f t="shared" si="57"/>
        <v>B</v>
      </c>
      <c r="DC22" s="56">
        <f t="shared" si="58"/>
        <v>3</v>
      </c>
      <c r="DD22" s="35" t="str">
        <f t="shared" si="59"/>
        <v>3.0</v>
      </c>
      <c r="DE22" s="53">
        <v>3</v>
      </c>
      <c r="DF22" s="63">
        <v>3</v>
      </c>
      <c r="DG22" s="19">
        <v>6.3</v>
      </c>
      <c r="DH22" s="22">
        <v>4</v>
      </c>
      <c r="DI22" s="23"/>
      <c r="DJ22" s="25">
        <f t="shared" si="60"/>
        <v>4.9000000000000004</v>
      </c>
      <c r="DK22" s="26">
        <f t="shared" si="61"/>
        <v>4.9000000000000004</v>
      </c>
      <c r="DL22" s="26" t="str">
        <f t="shared" si="62"/>
        <v>4.9</v>
      </c>
      <c r="DM22" s="30" t="str">
        <f t="shared" si="63"/>
        <v>D</v>
      </c>
      <c r="DN22" s="56">
        <f t="shared" si="64"/>
        <v>1</v>
      </c>
      <c r="DO22" s="35" t="str">
        <f t="shared" si="65"/>
        <v>1.0</v>
      </c>
      <c r="DP22" s="53">
        <v>3</v>
      </c>
      <c r="DQ22" s="63">
        <v>3</v>
      </c>
      <c r="DR22" s="19">
        <v>8.1</v>
      </c>
      <c r="DS22" s="22">
        <v>7</v>
      </c>
      <c r="DT22" s="23"/>
      <c r="DU22" s="25">
        <f t="shared" si="66"/>
        <v>7.4</v>
      </c>
      <c r="DV22" s="26">
        <f t="shared" si="67"/>
        <v>7.4</v>
      </c>
      <c r="DW22" s="26" t="str">
        <f t="shared" si="68"/>
        <v>7.4</v>
      </c>
      <c r="DX22" s="30" t="str">
        <f t="shared" si="69"/>
        <v>B</v>
      </c>
      <c r="DY22" s="28">
        <f t="shared" si="70"/>
        <v>3</v>
      </c>
      <c r="DZ22" s="35" t="str">
        <f t="shared" si="71"/>
        <v>3.0</v>
      </c>
      <c r="EA22" s="53">
        <v>3</v>
      </c>
      <c r="EB22" s="63">
        <v>3</v>
      </c>
      <c r="EC22" s="19">
        <v>6</v>
      </c>
      <c r="ED22" s="22">
        <v>8</v>
      </c>
      <c r="EE22" s="23"/>
      <c r="EF22" s="25">
        <f t="shared" si="72"/>
        <v>7.2</v>
      </c>
      <c r="EG22" s="26">
        <f t="shared" si="73"/>
        <v>7.2</v>
      </c>
      <c r="EH22" s="26" t="str">
        <f t="shared" si="272"/>
        <v>7.2</v>
      </c>
      <c r="EI22" s="30" t="str">
        <f t="shared" si="75"/>
        <v>B</v>
      </c>
      <c r="EJ22" s="28">
        <f t="shared" si="76"/>
        <v>3</v>
      </c>
      <c r="EK22" s="35" t="str">
        <f t="shared" si="77"/>
        <v>3.0</v>
      </c>
      <c r="EL22" s="53">
        <v>2</v>
      </c>
      <c r="EM22" s="63">
        <v>2</v>
      </c>
      <c r="EN22" s="19">
        <v>8.1</v>
      </c>
      <c r="EO22" s="22">
        <v>7</v>
      </c>
      <c r="EP22" s="23"/>
      <c r="EQ22" s="25">
        <f t="shared" si="78"/>
        <v>7.4</v>
      </c>
      <c r="ER22" s="26">
        <f t="shared" si="79"/>
        <v>7.4</v>
      </c>
      <c r="ES22" s="26" t="str">
        <f t="shared" si="80"/>
        <v>7.4</v>
      </c>
      <c r="ET22" s="30" t="str">
        <f t="shared" si="81"/>
        <v>B</v>
      </c>
      <c r="EU22" s="28">
        <f t="shared" si="82"/>
        <v>3</v>
      </c>
      <c r="EV22" s="35" t="str">
        <f t="shared" si="83"/>
        <v>3.0</v>
      </c>
      <c r="EW22" s="53">
        <v>2</v>
      </c>
      <c r="EX22" s="63">
        <v>2</v>
      </c>
      <c r="EY22" s="19">
        <v>8</v>
      </c>
      <c r="EZ22" s="22">
        <v>3</v>
      </c>
      <c r="FA22" s="23"/>
      <c r="FB22" s="25">
        <f t="shared" si="84"/>
        <v>5</v>
      </c>
      <c r="FC22" s="26">
        <f t="shared" si="85"/>
        <v>5</v>
      </c>
      <c r="FD22" s="26" t="str">
        <f t="shared" si="86"/>
        <v>5.0</v>
      </c>
      <c r="FE22" s="30" t="str">
        <f t="shared" si="87"/>
        <v>D+</v>
      </c>
      <c r="FF22" s="28">
        <f t="shared" si="88"/>
        <v>1.5</v>
      </c>
      <c r="FG22" s="35" t="str">
        <f t="shared" si="89"/>
        <v>1.5</v>
      </c>
      <c r="FH22" s="53">
        <v>3</v>
      </c>
      <c r="FI22" s="63">
        <v>3</v>
      </c>
      <c r="FJ22" s="19">
        <v>7.7</v>
      </c>
      <c r="FK22" s="22">
        <v>8</v>
      </c>
      <c r="FL22" s="23"/>
      <c r="FM22" s="25">
        <f t="shared" si="90"/>
        <v>7.9</v>
      </c>
      <c r="FN22" s="26">
        <f t="shared" si="91"/>
        <v>7.9</v>
      </c>
      <c r="FO22" s="26" t="str">
        <f t="shared" si="92"/>
        <v>7.9</v>
      </c>
      <c r="FP22" s="30" t="str">
        <f t="shared" si="93"/>
        <v>B</v>
      </c>
      <c r="FQ22" s="28">
        <f t="shared" si="94"/>
        <v>3</v>
      </c>
      <c r="FR22" s="35" t="str">
        <f t="shared" si="95"/>
        <v>3.0</v>
      </c>
      <c r="FS22" s="53">
        <v>2</v>
      </c>
      <c r="FT22" s="63">
        <v>2</v>
      </c>
      <c r="FU22" s="19">
        <v>5.3</v>
      </c>
      <c r="FV22" s="22">
        <v>7</v>
      </c>
      <c r="FW22" s="23"/>
      <c r="FX22" s="25">
        <f t="shared" si="96"/>
        <v>6.3</v>
      </c>
      <c r="FY22" s="26">
        <f t="shared" si="97"/>
        <v>6.3</v>
      </c>
      <c r="FZ22" s="26" t="str">
        <f t="shared" si="98"/>
        <v>6.3</v>
      </c>
      <c r="GA22" s="30" t="str">
        <f t="shared" si="99"/>
        <v>C</v>
      </c>
      <c r="GB22" s="28">
        <f t="shared" si="100"/>
        <v>2</v>
      </c>
      <c r="GC22" s="35" t="str">
        <f t="shared" si="101"/>
        <v>2.0</v>
      </c>
      <c r="GD22" s="53">
        <v>2</v>
      </c>
      <c r="GE22" s="63">
        <v>2</v>
      </c>
      <c r="GF22" s="181">
        <f t="shared" si="102"/>
        <v>20</v>
      </c>
      <c r="GG22" s="217">
        <f t="shared" si="103"/>
        <v>6.63</v>
      </c>
      <c r="GH22" s="182">
        <f t="shared" si="104"/>
        <v>2.375</v>
      </c>
      <c r="GI22" s="183" t="str">
        <f t="shared" si="105"/>
        <v>2.38</v>
      </c>
      <c r="GJ22" s="135" t="str">
        <f t="shared" si="106"/>
        <v>Lên lớp</v>
      </c>
      <c r="GK22" s="136">
        <f t="shared" si="107"/>
        <v>20</v>
      </c>
      <c r="GL22" s="239">
        <f t="shared" si="108"/>
        <v>6.63</v>
      </c>
      <c r="GM22" s="137">
        <f t="shared" si="109"/>
        <v>2.375</v>
      </c>
      <c r="GN22" s="192">
        <f t="shared" si="110"/>
        <v>37</v>
      </c>
      <c r="GO22" s="193">
        <f t="shared" si="111"/>
        <v>37</v>
      </c>
      <c r="GP22" s="183">
        <f t="shared" si="112"/>
        <v>6.5054054054054058</v>
      </c>
      <c r="GQ22" s="182">
        <f t="shared" si="113"/>
        <v>2.3513513513513513</v>
      </c>
      <c r="GR22" s="183" t="str">
        <f t="shared" si="114"/>
        <v>2.35</v>
      </c>
      <c r="GS22" s="135" t="str">
        <f t="shared" si="115"/>
        <v>Lên lớp</v>
      </c>
      <c r="GT22" s="135" t="s">
        <v>648</v>
      </c>
      <c r="GU22" s="19">
        <v>7.6</v>
      </c>
      <c r="GV22" s="22">
        <v>6</v>
      </c>
      <c r="GW22" s="23"/>
      <c r="GX22" s="17">
        <f t="shared" si="116"/>
        <v>6.6</v>
      </c>
      <c r="GY22" s="24">
        <f t="shared" si="117"/>
        <v>6.6</v>
      </c>
      <c r="GZ22" s="24" t="str">
        <f t="shared" si="118"/>
        <v>6.6</v>
      </c>
      <c r="HA22" s="30" t="str">
        <f t="shared" si="119"/>
        <v>C+</v>
      </c>
      <c r="HB22" s="28">
        <f t="shared" si="120"/>
        <v>2.5</v>
      </c>
      <c r="HC22" s="35" t="str">
        <f t="shared" si="121"/>
        <v>2.5</v>
      </c>
      <c r="HD22" s="53">
        <v>3</v>
      </c>
      <c r="HE22" s="63">
        <v>3</v>
      </c>
      <c r="HF22" s="19">
        <v>8.6</v>
      </c>
      <c r="HG22" s="22">
        <v>9</v>
      </c>
      <c r="HH22" s="23"/>
      <c r="HI22" s="25">
        <f t="shared" si="122"/>
        <v>8.8000000000000007</v>
      </c>
      <c r="HJ22" s="26">
        <f t="shared" si="123"/>
        <v>8.8000000000000007</v>
      </c>
      <c r="HK22" s="24" t="str">
        <f t="shared" si="124"/>
        <v>8.8</v>
      </c>
      <c r="HL22" s="30" t="str">
        <f t="shared" si="125"/>
        <v>A</v>
      </c>
      <c r="HM22" s="28">
        <f t="shared" si="126"/>
        <v>4</v>
      </c>
      <c r="HN22" s="35" t="str">
        <f t="shared" si="127"/>
        <v>4.0</v>
      </c>
      <c r="HO22" s="53">
        <v>2</v>
      </c>
      <c r="HP22" s="63">
        <v>2</v>
      </c>
      <c r="HQ22" s="19">
        <v>8.3000000000000007</v>
      </c>
      <c r="HR22" s="22">
        <v>9</v>
      </c>
      <c r="HS22" s="23"/>
      <c r="HT22" s="25">
        <f t="shared" si="128"/>
        <v>8.6999999999999993</v>
      </c>
      <c r="HU22" s="147">
        <f t="shared" si="129"/>
        <v>8.6999999999999993</v>
      </c>
      <c r="HV22" s="26" t="str">
        <f t="shared" si="254"/>
        <v>8.7</v>
      </c>
      <c r="HW22" s="218" t="str">
        <f t="shared" si="130"/>
        <v>A</v>
      </c>
      <c r="HX22" s="149">
        <f t="shared" si="131"/>
        <v>4</v>
      </c>
      <c r="HY22" s="40" t="str">
        <f t="shared" si="132"/>
        <v>4.0</v>
      </c>
      <c r="HZ22" s="53">
        <v>3</v>
      </c>
      <c r="IA22" s="63">
        <v>3</v>
      </c>
      <c r="IB22" s="19">
        <v>8.3000000000000007</v>
      </c>
      <c r="IC22" s="22">
        <v>4</v>
      </c>
      <c r="ID22" s="23"/>
      <c r="IE22" s="25">
        <f t="shared" si="133"/>
        <v>5.7</v>
      </c>
      <c r="IF22" s="147">
        <f t="shared" si="134"/>
        <v>5.7</v>
      </c>
      <c r="IG22" s="24" t="str">
        <f t="shared" si="255"/>
        <v>5.7</v>
      </c>
      <c r="IH22" s="218" t="str">
        <f t="shared" si="135"/>
        <v>C</v>
      </c>
      <c r="II22" s="149">
        <f t="shared" si="136"/>
        <v>2</v>
      </c>
      <c r="IJ22" s="40" t="str">
        <f t="shared" si="137"/>
        <v>2.0</v>
      </c>
      <c r="IK22" s="53">
        <v>1</v>
      </c>
      <c r="IL22" s="63">
        <v>1</v>
      </c>
      <c r="IM22" s="19">
        <v>5.6</v>
      </c>
      <c r="IN22" s="22">
        <v>7</v>
      </c>
      <c r="IO22" s="23"/>
      <c r="IP22" s="25">
        <f t="shared" si="138"/>
        <v>6.4</v>
      </c>
      <c r="IQ22" s="26">
        <f t="shared" si="139"/>
        <v>6.4</v>
      </c>
      <c r="IR22" s="26" t="str">
        <f t="shared" si="140"/>
        <v>6.4</v>
      </c>
      <c r="IS22" s="30" t="str">
        <f t="shared" si="141"/>
        <v>C</v>
      </c>
      <c r="IT22" s="28">
        <f t="shared" si="142"/>
        <v>2</v>
      </c>
      <c r="IU22" s="35" t="str">
        <f t="shared" si="143"/>
        <v>2.0</v>
      </c>
      <c r="IV22" s="53">
        <v>2</v>
      </c>
      <c r="IW22" s="63">
        <v>2</v>
      </c>
      <c r="IX22" s="19">
        <v>9</v>
      </c>
      <c r="IY22" s="22">
        <v>8</v>
      </c>
      <c r="IZ22" s="23"/>
      <c r="JA22" s="25">
        <f t="shared" si="144"/>
        <v>8.4</v>
      </c>
      <c r="JB22" s="26">
        <f t="shared" si="145"/>
        <v>8.4</v>
      </c>
      <c r="JC22" s="26" t="str">
        <f t="shared" si="146"/>
        <v>8.4</v>
      </c>
      <c r="JD22" s="30" t="str">
        <f t="shared" si="147"/>
        <v>B+</v>
      </c>
      <c r="JE22" s="28">
        <f t="shared" si="148"/>
        <v>3.5</v>
      </c>
      <c r="JF22" s="35" t="str">
        <f t="shared" si="149"/>
        <v>3.5</v>
      </c>
      <c r="JG22" s="53">
        <v>2</v>
      </c>
      <c r="JH22" s="63">
        <v>2</v>
      </c>
      <c r="JI22" s="19">
        <v>5.6</v>
      </c>
      <c r="JJ22" s="22">
        <v>5</v>
      </c>
      <c r="JK22" s="23"/>
      <c r="JL22" s="25">
        <f t="shared" si="150"/>
        <v>5.2</v>
      </c>
      <c r="JM22" s="26">
        <f t="shared" si="151"/>
        <v>5.2</v>
      </c>
      <c r="JN22" s="26" t="str">
        <f t="shared" si="152"/>
        <v>5.2</v>
      </c>
      <c r="JO22" s="30" t="str">
        <f t="shared" si="153"/>
        <v>D+</v>
      </c>
      <c r="JP22" s="28">
        <f t="shared" si="154"/>
        <v>1.5</v>
      </c>
      <c r="JQ22" s="35" t="str">
        <f t="shared" si="155"/>
        <v>1.5</v>
      </c>
      <c r="JR22" s="53">
        <v>2</v>
      </c>
      <c r="JS22" s="63">
        <v>2</v>
      </c>
      <c r="JT22" s="19">
        <v>7.6</v>
      </c>
      <c r="JU22" s="22">
        <v>5</v>
      </c>
      <c r="JV22" s="23"/>
      <c r="JW22" s="25">
        <f t="shared" si="156"/>
        <v>6</v>
      </c>
      <c r="JX22" s="26">
        <f t="shared" si="157"/>
        <v>6</v>
      </c>
      <c r="JY22" s="26" t="str">
        <f t="shared" si="158"/>
        <v>6.0</v>
      </c>
      <c r="JZ22" s="30" t="str">
        <f t="shared" si="159"/>
        <v>C</v>
      </c>
      <c r="KA22" s="28">
        <f t="shared" si="160"/>
        <v>2</v>
      </c>
      <c r="KB22" s="35" t="str">
        <f t="shared" si="161"/>
        <v>2.0</v>
      </c>
      <c r="KC22" s="53">
        <v>1</v>
      </c>
      <c r="KD22" s="63">
        <v>1</v>
      </c>
      <c r="KE22" s="19">
        <v>7.7</v>
      </c>
      <c r="KF22" s="22">
        <v>9</v>
      </c>
      <c r="KG22" s="23"/>
      <c r="KH22" s="25">
        <f t="shared" si="162"/>
        <v>8.5</v>
      </c>
      <c r="KI22" s="26">
        <f t="shared" si="163"/>
        <v>8.5</v>
      </c>
      <c r="KJ22" s="24" t="str">
        <f t="shared" si="164"/>
        <v>8.5</v>
      </c>
      <c r="KK22" s="30" t="str">
        <f t="shared" si="165"/>
        <v>A</v>
      </c>
      <c r="KL22" s="28">
        <f t="shared" si="166"/>
        <v>4</v>
      </c>
      <c r="KM22" s="35" t="str">
        <f t="shared" si="167"/>
        <v>4.0</v>
      </c>
      <c r="KN22" s="53">
        <v>2</v>
      </c>
      <c r="KO22" s="63">
        <v>2</v>
      </c>
      <c r="KP22" s="181">
        <f t="shared" si="168"/>
        <v>18</v>
      </c>
      <c r="KQ22" s="217">
        <f t="shared" si="169"/>
        <v>7.3444444444444441</v>
      </c>
      <c r="KR22" s="182">
        <f t="shared" si="170"/>
        <v>2.9722222222222223</v>
      </c>
      <c r="KS22" s="183" t="str">
        <f t="shared" si="171"/>
        <v>2.97</v>
      </c>
      <c r="KT22" s="135" t="str">
        <f t="shared" si="172"/>
        <v>Lên lớp</v>
      </c>
      <c r="KU22" s="136">
        <f t="shared" si="173"/>
        <v>18</v>
      </c>
      <c r="KV22" s="217">
        <f t="shared" si="174"/>
        <v>7.3444444444444441</v>
      </c>
      <c r="KW22" s="236">
        <f t="shared" si="175"/>
        <v>2.9722222222222223</v>
      </c>
      <c r="KX22" s="192">
        <f t="shared" si="176"/>
        <v>55</v>
      </c>
      <c r="KY22" s="193">
        <f t="shared" si="177"/>
        <v>55</v>
      </c>
      <c r="KZ22" s="183">
        <f t="shared" si="178"/>
        <v>6.7799999999999994</v>
      </c>
      <c r="LA22" s="182">
        <f t="shared" si="179"/>
        <v>2.5545454545454547</v>
      </c>
      <c r="LB22" s="183" t="str">
        <f t="shared" si="180"/>
        <v>2.55</v>
      </c>
      <c r="LC22" s="135" t="str">
        <f t="shared" si="181"/>
        <v>Lên lớp</v>
      </c>
      <c r="LD22" s="135" t="s">
        <v>648</v>
      </c>
      <c r="LE22" s="19">
        <v>6.9</v>
      </c>
      <c r="LF22" s="22">
        <v>8</v>
      </c>
      <c r="LG22" s="23"/>
      <c r="LH22" s="25">
        <f t="shared" si="182"/>
        <v>7.6</v>
      </c>
      <c r="LI22" s="147">
        <f t="shared" si="183"/>
        <v>7.6</v>
      </c>
      <c r="LJ22" s="26" t="str">
        <f t="shared" si="184"/>
        <v>7.6</v>
      </c>
      <c r="LK22" s="148" t="str">
        <f t="shared" si="185"/>
        <v>B</v>
      </c>
      <c r="LL22" s="149">
        <f t="shared" si="186"/>
        <v>3</v>
      </c>
      <c r="LM22" s="40" t="str">
        <f t="shared" si="187"/>
        <v>3.0</v>
      </c>
      <c r="LN22" s="53">
        <v>1</v>
      </c>
      <c r="LO22" s="63">
        <v>1</v>
      </c>
      <c r="LP22" s="19">
        <v>6.9</v>
      </c>
      <c r="LQ22" s="22">
        <v>9</v>
      </c>
      <c r="LR22" s="23"/>
      <c r="LS22" s="25">
        <f t="shared" si="188"/>
        <v>8.1999999999999993</v>
      </c>
      <c r="LT22" s="147">
        <f t="shared" si="189"/>
        <v>8.1999999999999993</v>
      </c>
      <c r="LU22" s="26" t="str">
        <f t="shared" si="190"/>
        <v>8.2</v>
      </c>
      <c r="LV22" s="148" t="str">
        <f t="shared" si="191"/>
        <v>B+</v>
      </c>
      <c r="LW22" s="149">
        <f t="shared" si="192"/>
        <v>3.5</v>
      </c>
      <c r="LX22" s="40" t="str">
        <f t="shared" si="193"/>
        <v>3.5</v>
      </c>
      <c r="LY22" s="53">
        <v>1</v>
      </c>
      <c r="LZ22" s="63">
        <v>1</v>
      </c>
      <c r="MA22" s="19">
        <v>7.8</v>
      </c>
      <c r="MB22" s="22">
        <v>8</v>
      </c>
      <c r="MC22" s="23"/>
      <c r="MD22" s="25">
        <f t="shared" si="194"/>
        <v>7.9</v>
      </c>
      <c r="ME22" s="26">
        <f t="shared" si="195"/>
        <v>7.9</v>
      </c>
      <c r="MF22" s="26" t="str">
        <f t="shared" si="196"/>
        <v>7.9</v>
      </c>
      <c r="MG22" s="30" t="str">
        <f t="shared" si="197"/>
        <v>B</v>
      </c>
      <c r="MH22" s="28">
        <f t="shared" si="198"/>
        <v>3</v>
      </c>
      <c r="MI22" s="35" t="str">
        <f t="shared" si="199"/>
        <v>3.0</v>
      </c>
      <c r="MJ22" s="53">
        <v>1</v>
      </c>
      <c r="MK22" s="63">
        <v>1</v>
      </c>
      <c r="ML22" s="19">
        <v>8</v>
      </c>
      <c r="MM22" s="51">
        <v>7</v>
      </c>
      <c r="MN22" s="23"/>
      <c r="MO22" s="25">
        <f t="shared" si="200"/>
        <v>7.4</v>
      </c>
      <c r="MP22" s="26">
        <f t="shared" si="201"/>
        <v>7.4</v>
      </c>
      <c r="MQ22" s="26" t="str">
        <f t="shared" si="202"/>
        <v>7.4</v>
      </c>
      <c r="MR22" s="30" t="str">
        <f t="shared" si="203"/>
        <v>B</v>
      </c>
      <c r="MS22" s="28">
        <f t="shared" si="204"/>
        <v>3</v>
      </c>
      <c r="MT22" s="35" t="str">
        <f t="shared" si="205"/>
        <v>3.0</v>
      </c>
      <c r="MU22" s="53">
        <v>1</v>
      </c>
      <c r="MV22" s="63">
        <v>1</v>
      </c>
      <c r="MW22" s="19">
        <v>7</v>
      </c>
      <c r="MX22" s="51">
        <v>8</v>
      </c>
      <c r="MY22" s="23"/>
      <c r="MZ22" s="25">
        <f t="shared" si="206"/>
        <v>7.6</v>
      </c>
      <c r="NA22" s="26">
        <f t="shared" si="207"/>
        <v>7.6</v>
      </c>
      <c r="NB22" s="26" t="str">
        <f t="shared" si="208"/>
        <v>7.6</v>
      </c>
      <c r="NC22" s="30" t="str">
        <f t="shared" si="209"/>
        <v>B</v>
      </c>
      <c r="ND22" s="28">
        <f t="shared" si="210"/>
        <v>3</v>
      </c>
      <c r="NE22" s="35" t="str">
        <f t="shared" si="211"/>
        <v>3.0</v>
      </c>
      <c r="NF22" s="53">
        <v>1</v>
      </c>
      <c r="NG22" s="63">
        <v>1</v>
      </c>
      <c r="NH22" s="19">
        <v>8</v>
      </c>
      <c r="NI22" s="51">
        <v>8.1</v>
      </c>
      <c r="NJ22" s="23"/>
      <c r="NK22" s="25">
        <f t="shared" si="212"/>
        <v>8.1</v>
      </c>
      <c r="NL22" s="26">
        <f t="shared" si="213"/>
        <v>8.1</v>
      </c>
      <c r="NM22" s="26" t="str">
        <f t="shared" si="214"/>
        <v>8.1</v>
      </c>
      <c r="NN22" s="30" t="str">
        <f t="shared" si="215"/>
        <v>B+</v>
      </c>
      <c r="NO22" s="28">
        <f t="shared" si="216"/>
        <v>3.5</v>
      </c>
      <c r="NP22" s="35" t="str">
        <f t="shared" si="217"/>
        <v>3.5</v>
      </c>
      <c r="NQ22" s="53">
        <v>2</v>
      </c>
      <c r="NR22" s="63">
        <v>2</v>
      </c>
      <c r="NS22" s="19">
        <v>8</v>
      </c>
      <c r="NT22" s="51">
        <v>8.5</v>
      </c>
      <c r="NU22" s="23"/>
      <c r="NV22" s="25">
        <f t="shared" si="218"/>
        <v>8.3000000000000007</v>
      </c>
      <c r="NW22" s="26">
        <f t="shared" si="219"/>
        <v>8.3000000000000007</v>
      </c>
      <c r="NX22" s="26" t="str">
        <f t="shared" si="220"/>
        <v>8.3</v>
      </c>
      <c r="NY22" s="30" t="str">
        <f t="shared" si="221"/>
        <v>B+</v>
      </c>
      <c r="NZ22" s="28">
        <f t="shared" si="222"/>
        <v>3.5</v>
      </c>
      <c r="OA22" s="35" t="str">
        <f t="shared" si="223"/>
        <v>3.5</v>
      </c>
      <c r="OB22" s="53">
        <v>1</v>
      </c>
      <c r="OC22" s="63">
        <v>1</v>
      </c>
      <c r="OD22" s="57">
        <v>7.7</v>
      </c>
      <c r="OE22" s="51">
        <v>8</v>
      </c>
      <c r="OF22" s="23"/>
      <c r="OG22" s="25">
        <f t="shared" si="224"/>
        <v>7.9</v>
      </c>
      <c r="OH22" s="26">
        <f t="shared" si="225"/>
        <v>7.9</v>
      </c>
      <c r="OI22" s="26" t="str">
        <f t="shared" si="226"/>
        <v>7.9</v>
      </c>
      <c r="OJ22" s="30" t="str">
        <f t="shared" si="227"/>
        <v>B</v>
      </c>
      <c r="OK22" s="28">
        <f t="shared" si="228"/>
        <v>3</v>
      </c>
      <c r="OL22" s="35" t="str">
        <f t="shared" si="229"/>
        <v>3.0</v>
      </c>
      <c r="OM22" s="53">
        <v>4</v>
      </c>
      <c r="ON22" s="70">
        <v>4</v>
      </c>
      <c r="OO22" s="264">
        <f t="shared" si="256"/>
        <v>12</v>
      </c>
      <c r="OP22" s="217">
        <f t="shared" si="257"/>
        <v>7.9000000000000012</v>
      </c>
      <c r="OQ22" s="182">
        <f t="shared" si="258"/>
        <v>3.1666666666666665</v>
      </c>
      <c r="OR22" s="183" t="str">
        <f t="shared" si="259"/>
        <v>3.17</v>
      </c>
      <c r="OS22" s="135" t="str">
        <f t="shared" si="260"/>
        <v>Lên lớp</v>
      </c>
      <c r="OT22" s="136">
        <f t="shared" si="261"/>
        <v>12</v>
      </c>
      <c r="OU22" s="217">
        <f t="shared" si="262"/>
        <v>7.9000000000000012</v>
      </c>
      <c r="OV22" s="236">
        <f t="shared" si="263"/>
        <v>3.1666666666666665</v>
      </c>
      <c r="OW22" s="192">
        <f t="shared" si="264"/>
        <v>67</v>
      </c>
      <c r="OX22" s="193">
        <f t="shared" si="265"/>
        <v>67</v>
      </c>
      <c r="OY22" s="183">
        <f t="shared" si="266"/>
        <v>6.9805970149253733</v>
      </c>
      <c r="OZ22" s="182">
        <f t="shared" si="267"/>
        <v>2.6641791044776117</v>
      </c>
      <c r="PA22" s="183" t="str">
        <f t="shared" si="268"/>
        <v>2.66</v>
      </c>
      <c r="PB22" s="135" t="str">
        <f t="shared" si="269"/>
        <v>Lên lớp</v>
      </c>
      <c r="PC22" s="135" t="s">
        <v>648</v>
      </c>
      <c r="PD22" s="57">
        <v>8.8000000000000007</v>
      </c>
      <c r="PE22" s="22">
        <v>6</v>
      </c>
      <c r="PF22" s="23"/>
      <c r="PG22" s="25">
        <f t="shared" si="273"/>
        <v>7.1</v>
      </c>
      <c r="PH22" s="26">
        <f t="shared" si="274"/>
        <v>7.1</v>
      </c>
      <c r="PI22" s="26" t="str">
        <f t="shared" si="275"/>
        <v>7.1</v>
      </c>
      <c r="PJ22" s="30" t="str">
        <f t="shared" si="276"/>
        <v>B</v>
      </c>
      <c r="PK22" s="28">
        <f t="shared" si="277"/>
        <v>3</v>
      </c>
      <c r="PL22" s="35" t="str">
        <f t="shared" si="278"/>
        <v>3.0</v>
      </c>
      <c r="PM22" s="53">
        <v>6</v>
      </c>
      <c r="PN22" s="63">
        <v>6</v>
      </c>
      <c r="PO22" s="19">
        <v>7.7</v>
      </c>
      <c r="PP22" s="22">
        <v>8</v>
      </c>
      <c r="PQ22" s="23"/>
      <c r="PR22" s="25">
        <f t="shared" si="240"/>
        <v>7.9</v>
      </c>
      <c r="PS22" s="26">
        <f t="shared" si="241"/>
        <v>7.9</v>
      </c>
      <c r="PT22" s="26" t="str">
        <f t="shared" si="242"/>
        <v>7.9</v>
      </c>
      <c r="PU22" s="30" t="str">
        <f t="shared" si="243"/>
        <v>B</v>
      </c>
      <c r="PV22" s="28">
        <f t="shared" si="244"/>
        <v>3</v>
      </c>
      <c r="PW22" s="35" t="str">
        <f t="shared" si="245"/>
        <v>3.0</v>
      </c>
      <c r="PX22" s="53">
        <v>6</v>
      </c>
      <c r="PY22" s="63">
        <v>6</v>
      </c>
      <c r="PZ22" s="59">
        <v>7</v>
      </c>
      <c r="QA22" s="259">
        <v>7.8</v>
      </c>
      <c r="QB22" s="129">
        <f t="shared" si="270"/>
        <v>7.5</v>
      </c>
      <c r="QC22" s="24" t="str">
        <f t="shared" si="280"/>
        <v>7.5</v>
      </c>
      <c r="QD22" s="30" t="str">
        <f t="shared" si="281"/>
        <v>B</v>
      </c>
      <c r="QE22" s="28">
        <f t="shared" si="282"/>
        <v>3</v>
      </c>
      <c r="QF22" s="35" t="str">
        <f t="shared" si="283"/>
        <v>3.0</v>
      </c>
      <c r="QG22" s="260">
        <v>5</v>
      </c>
      <c r="QH22" s="261">
        <v>5</v>
      </c>
      <c r="QI22" s="262">
        <f t="shared" si="249"/>
        <v>17</v>
      </c>
      <c r="QJ22" s="217">
        <f t="shared" si="250"/>
        <v>7.5</v>
      </c>
      <c r="QK22" s="182">
        <f t="shared" si="251"/>
        <v>3</v>
      </c>
      <c r="QL22" s="183" t="str">
        <f t="shared" si="284"/>
        <v>3.00</v>
      </c>
      <c r="QM22" s="135" t="str">
        <f t="shared" si="285"/>
        <v>Lên lớp</v>
      </c>
    </row>
    <row r="23" spans="1:455" ht="18">
      <c r="A23" s="10">
        <v>23</v>
      </c>
      <c r="B23" s="10">
        <v>23</v>
      </c>
      <c r="C23" s="90" t="s">
        <v>96</v>
      </c>
      <c r="D23" s="91" t="s">
        <v>178</v>
      </c>
      <c r="E23" s="93" t="s">
        <v>179</v>
      </c>
      <c r="F23" s="308" t="s">
        <v>180</v>
      </c>
      <c r="G23" s="42"/>
      <c r="H23" s="95" t="s">
        <v>433</v>
      </c>
      <c r="I23" s="42" t="s">
        <v>18</v>
      </c>
      <c r="J23" s="98" t="s">
        <v>449</v>
      </c>
      <c r="K23" s="12">
        <v>7.5</v>
      </c>
      <c r="L23" s="24" t="str">
        <f t="shared" si="0"/>
        <v>7.5</v>
      </c>
      <c r="M23" s="30" t="str">
        <f t="shared" si="1"/>
        <v>B</v>
      </c>
      <c r="N23" s="37">
        <f t="shared" si="2"/>
        <v>3</v>
      </c>
      <c r="O23" s="35" t="str">
        <f t="shared" si="3"/>
        <v>3.0</v>
      </c>
      <c r="P23" s="11">
        <v>2</v>
      </c>
      <c r="Q23" s="14">
        <v>6.4</v>
      </c>
      <c r="R23" s="24" t="str">
        <f t="shared" si="4"/>
        <v>6.4</v>
      </c>
      <c r="S23" s="30" t="str">
        <f t="shared" si="5"/>
        <v>C</v>
      </c>
      <c r="T23" s="37">
        <f t="shared" si="6"/>
        <v>2</v>
      </c>
      <c r="U23" s="35" t="str">
        <f t="shared" si="7"/>
        <v>2.0</v>
      </c>
      <c r="V23" s="11">
        <v>3</v>
      </c>
      <c r="W23" s="19">
        <v>7.2</v>
      </c>
      <c r="X23" s="22">
        <v>6</v>
      </c>
      <c r="Y23" s="23"/>
      <c r="Z23" s="17">
        <f t="shared" si="8"/>
        <v>6.5</v>
      </c>
      <c r="AA23" s="24">
        <f t="shared" si="9"/>
        <v>6.5</v>
      </c>
      <c r="AB23" s="24" t="str">
        <f t="shared" si="10"/>
        <v>6.5</v>
      </c>
      <c r="AC23" s="30" t="str">
        <f t="shared" si="11"/>
        <v>C+</v>
      </c>
      <c r="AD23" s="28">
        <f t="shared" si="12"/>
        <v>2.5</v>
      </c>
      <c r="AE23" s="35" t="str">
        <f t="shared" si="13"/>
        <v>2.5</v>
      </c>
      <c r="AF23" s="53">
        <v>4</v>
      </c>
      <c r="AG23" s="63">
        <v>4</v>
      </c>
      <c r="AH23" s="19">
        <v>6.7</v>
      </c>
      <c r="AI23" s="22">
        <v>7</v>
      </c>
      <c r="AJ23" s="23"/>
      <c r="AK23" s="25">
        <f t="shared" si="14"/>
        <v>6.9</v>
      </c>
      <c r="AL23" s="26">
        <f t="shared" si="15"/>
        <v>6.9</v>
      </c>
      <c r="AM23" s="24" t="str">
        <f t="shared" si="16"/>
        <v>6.9</v>
      </c>
      <c r="AN23" s="30" t="str">
        <f t="shared" si="17"/>
        <v>C+</v>
      </c>
      <c r="AO23" s="28">
        <f t="shared" si="18"/>
        <v>2.5</v>
      </c>
      <c r="AP23" s="35" t="str">
        <f t="shared" si="19"/>
        <v>2.5</v>
      </c>
      <c r="AQ23" s="66">
        <v>2</v>
      </c>
      <c r="AR23" s="68">
        <v>2</v>
      </c>
      <c r="AS23" s="19">
        <v>5</v>
      </c>
      <c r="AT23" s="22">
        <v>3</v>
      </c>
      <c r="AU23" s="23">
        <v>4</v>
      </c>
      <c r="AV23" s="25">
        <f t="shared" si="20"/>
        <v>3.8</v>
      </c>
      <c r="AW23" s="26">
        <f t="shared" si="21"/>
        <v>4.4000000000000004</v>
      </c>
      <c r="AX23" s="24" t="str">
        <f t="shared" si="22"/>
        <v>4.4</v>
      </c>
      <c r="AY23" s="30" t="str">
        <f t="shared" si="23"/>
        <v>D</v>
      </c>
      <c r="AZ23" s="28">
        <f t="shared" si="24"/>
        <v>1</v>
      </c>
      <c r="BA23" s="35" t="str">
        <f t="shared" si="25"/>
        <v>1.0</v>
      </c>
      <c r="BB23" s="53">
        <v>3</v>
      </c>
      <c r="BC23" s="63">
        <v>3</v>
      </c>
      <c r="BD23" s="19">
        <v>6</v>
      </c>
      <c r="BE23" s="22">
        <v>7</v>
      </c>
      <c r="BF23" s="23"/>
      <c r="BG23" s="17">
        <f t="shared" si="26"/>
        <v>6.6</v>
      </c>
      <c r="BH23" s="24">
        <f t="shared" si="27"/>
        <v>6.6</v>
      </c>
      <c r="BI23" s="24" t="str">
        <f t="shared" si="28"/>
        <v>6.6</v>
      </c>
      <c r="BJ23" s="30" t="str">
        <f t="shared" si="29"/>
        <v>C+</v>
      </c>
      <c r="BK23" s="28">
        <f t="shared" si="30"/>
        <v>2.5</v>
      </c>
      <c r="BL23" s="35" t="str">
        <f t="shared" si="31"/>
        <v>2.5</v>
      </c>
      <c r="BM23" s="53">
        <v>3</v>
      </c>
      <c r="BN23" s="63">
        <v>3</v>
      </c>
      <c r="BO23" s="19">
        <v>5.0999999999999996</v>
      </c>
      <c r="BP23" s="22">
        <v>6</v>
      </c>
      <c r="BQ23" s="23"/>
      <c r="BR23" s="17">
        <f t="shared" si="32"/>
        <v>5.6</v>
      </c>
      <c r="BS23" s="24">
        <f t="shared" si="33"/>
        <v>5.6</v>
      </c>
      <c r="BT23" s="24" t="str">
        <f t="shared" si="34"/>
        <v>5.6</v>
      </c>
      <c r="BU23" s="30" t="str">
        <f t="shared" si="35"/>
        <v>C</v>
      </c>
      <c r="BV23" s="56">
        <f t="shared" si="36"/>
        <v>2</v>
      </c>
      <c r="BW23" s="35" t="str">
        <f t="shared" si="37"/>
        <v>2.0</v>
      </c>
      <c r="BX23" s="53">
        <v>2</v>
      </c>
      <c r="BY23" s="70">
        <v>2</v>
      </c>
      <c r="BZ23" s="19">
        <v>7</v>
      </c>
      <c r="CA23" s="22">
        <v>5</v>
      </c>
      <c r="CB23" s="23"/>
      <c r="CC23" s="25">
        <f t="shared" si="38"/>
        <v>5.8</v>
      </c>
      <c r="CD23" s="26">
        <f t="shared" si="39"/>
        <v>5.8</v>
      </c>
      <c r="CE23" s="24" t="str">
        <f t="shared" si="40"/>
        <v>5.8</v>
      </c>
      <c r="CF23" s="30" t="str">
        <f t="shared" si="41"/>
        <v>C</v>
      </c>
      <c r="CG23" s="28">
        <f t="shared" si="42"/>
        <v>2</v>
      </c>
      <c r="CH23" s="35" t="str">
        <f t="shared" si="43"/>
        <v>2.0</v>
      </c>
      <c r="CI23" s="53">
        <v>3</v>
      </c>
      <c r="CJ23" s="63">
        <v>3</v>
      </c>
      <c r="CK23" s="115">
        <f t="shared" si="44"/>
        <v>17</v>
      </c>
      <c r="CL23" s="238">
        <f t="shared" si="45"/>
        <v>5.9647058823529413</v>
      </c>
      <c r="CM23" s="116">
        <f t="shared" si="46"/>
        <v>2.0882352941176472</v>
      </c>
      <c r="CN23" s="117" t="str">
        <f t="shared" si="47"/>
        <v>2.09</v>
      </c>
      <c r="CO23" s="135" t="str">
        <f t="shared" si="48"/>
        <v>Lên lớp</v>
      </c>
      <c r="CP23" s="240">
        <f t="shared" si="49"/>
        <v>17</v>
      </c>
      <c r="CQ23" s="241">
        <f t="shared" si="279"/>
        <v>5.9647058823529413</v>
      </c>
      <c r="CR23" s="242">
        <f t="shared" si="51"/>
        <v>2.0882352941176472</v>
      </c>
      <c r="CS23" s="140" t="str">
        <f t="shared" si="52"/>
        <v>2.09</v>
      </c>
      <c r="CT23" s="135" t="str">
        <f t="shared" si="53"/>
        <v>Lên lớp</v>
      </c>
      <c r="CU23" s="205" t="s">
        <v>648</v>
      </c>
      <c r="CV23" s="19">
        <v>7</v>
      </c>
      <c r="CW23" s="22">
        <v>5</v>
      </c>
      <c r="CX23" s="23"/>
      <c r="CY23" s="25">
        <f t="shared" si="54"/>
        <v>5.8</v>
      </c>
      <c r="CZ23" s="26">
        <f t="shared" si="55"/>
        <v>5.8</v>
      </c>
      <c r="DA23" s="26" t="str">
        <f t="shared" si="56"/>
        <v>5.8</v>
      </c>
      <c r="DB23" s="30" t="str">
        <f t="shared" si="57"/>
        <v>C</v>
      </c>
      <c r="DC23" s="56">
        <f t="shared" si="58"/>
        <v>2</v>
      </c>
      <c r="DD23" s="35" t="str">
        <f t="shared" si="59"/>
        <v>2.0</v>
      </c>
      <c r="DE23" s="53">
        <v>3</v>
      </c>
      <c r="DF23" s="63">
        <v>3</v>
      </c>
      <c r="DG23" s="19">
        <v>5.3</v>
      </c>
      <c r="DH23" s="22">
        <v>6</v>
      </c>
      <c r="DI23" s="23"/>
      <c r="DJ23" s="25">
        <f t="shared" si="60"/>
        <v>5.7</v>
      </c>
      <c r="DK23" s="26">
        <f t="shared" si="61"/>
        <v>5.7</v>
      </c>
      <c r="DL23" s="26" t="str">
        <f t="shared" si="62"/>
        <v>5.7</v>
      </c>
      <c r="DM23" s="30" t="str">
        <f t="shared" si="63"/>
        <v>C</v>
      </c>
      <c r="DN23" s="56">
        <f t="shared" si="64"/>
        <v>2</v>
      </c>
      <c r="DO23" s="35" t="str">
        <f t="shared" si="65"/>
        <v>2.0</v>
      </c>
      <c r="DP23" s="53">
        <v>3</v>
      </c>
      <c r="DQ23" s="63">
        <v>3</v>
      </c>
      <c r="DR23" s="19">
        <v>7.7</v>
      </c>
      <c r="DS23" s="22">
        <v>1</v>
      </c>
      <c r="DT23" s="23">
        <v>3</v>
      </c>
      <c r="DU23" s="25">
        <f t="shared" si="66"/>
        <v>3.7</v>
      </c>
      <c r="DV23" s="26">
        <f t="shared" si="67"/>
        <v>4.9000000000000004</v>
      </c>
      <c r="DW23" s="26" t="str">
        <f t="shared" si="68"/>
        <v>4.9</v>
      </c>
      <c r="DX23" s="30" t="str">
        <f t="shared" si="69"/>
        <v>D</v>
      </c>
      <c r="DY23" s="28">
        <f t="shared" si="70"/>
        <v>1</v>
      </c>
      <c r="DZ23" s="35" t="str">
        <f t="shared" si="71"/>
        <v>1.0</v>
      </c>
      <c r="EA23" s="53">
        <v>3</v>
      </c>
      <c r="EB23" s="63">
        <v>3</v>
      </c>
      <c r="EC23" s="19">
        <v>5</v>
      </c>
      <c r="ED23" s="22">
        <v>2</v>
      </c>
      <c r="EE23" s="23">
        <v>8</v>
      </c>
      <c r="EF23" s="25">
        <f t="shared" si="72"/>
        <v>3.2</v>
      </c>
      <c r="EG23" s="26">
        <f t="shared" si="73"/>
        <v>6.8</v>
      </c>
      <c r="EH23" s="26" t="str">
        <f t="shared" si="272"/>
        <v>6.8</v>
      </c>
      <c r="EI23" s="30" t="str">
        <f t="shared" si="75"/>
        <v>C+</v>
      </c>
      <c r="EJ23" s="28">
        <f t="shared" si="76"/>
        <v>2.5</v>
      </c>
      <c r="EK23" s="35" t="str">
        <f t="shared" si="77"/>
        <v>2.5</v>
      </c>
      <c r="EL23" s="53">
        <v>2</v>
      </c>
      <c r="EM23" s="63">
        <v>2</v>
      </c>
      <c r="EN23" s="19">
        <v>7.4</v>
      </c>
      <c r="EO23" s="22">
        <v>5</v>
      </c>
      <c r="EP23" s="23"/>
      <c r="EQ23" s="25">
        <f t="shared" si="78"/>
        <v>6</v>
      </c>
      <c r="ER23" s="26">
        <f t="shared" si="79"/>
        <v>6</v>
      </c>
      <c r="ES23" s="26" t="str">
        <f t="shared" si="80"/>
        <v>6.0</v>
      </c>
      <c r="ET23" s="30" t="str">
        <f t="shared" si="81"/>
        <v>C</v>
      </c>
      <c r="EU23" s="28">
        <f t="shared" si="82"/>
        <v>2</v>
      </c>
      <c r="EV23" s="35" t="str">
        <f t="shared" si="83"/>
        <v>2.0</v>
      </c>
      <c r="EW23" s="53">
        <v>2</v>
      </c>
      <c r="EX23" s="63">
        <v>2</v>
      </c>
      <c r="EY23" s="19">
        <v>6.3</v>
      </c>
      <c r="EZ23" s="22">
        <v>4</v>
      </c>
      <c r="FA23" s="23"/>
      <c r="FB23" s="25">
        <f t="shared" si="84"/>
        <v>4.9000000000000004</v>
      </c>
      <c r="FC23" s="26">
        <f t="shared" si="85"/>
        <v>4.9000000000000004</v>
      </c>
      <c r="FD23" s="26" t="str">
        <f t="shared" si="86"/>
        <v>4.9</v>
      </c>
      <c r="FE23" s="30" t="str">
        <f t="shared" si="87"/>
        <v>D</v>
      </c>
      <c r="FF23" s="28">
        <f t="shared" si="88"/>
        <v>1</v>
      </c>
      <c r="FG23" s="35" t="str">
        <f t="shared" si="89"/>
        <v>1.0</v>
      </c>
      <c r="FH23" s="53">
        <v>3</v>
      </c>
      <c r="FI23" s="63">
        <v>3</v>
      </c>
      <c r="FJ23" s="19">
        <v>6</v>
      </c>
      <c r="FK23" s="22">
        <v>7</v>
      </c>
      <c r="FL23" s="23"/>
      <c r="FM23" s="25">
        <f t="shared" si="90"/>
        <v>6.6</v>
      </c>
      <c r="FN23" s="26">
        <f t="shared" si="91"/>
        <v>6.6</v>
      </c>
      <c r="FO23" s="26" t="str">
        <f t="shared" si="92"/>
        <v>6.6</v>
      </c>
      <c r="FP23" s="30" t="str">
        <f t="shared" si="93"/>
        <v>C+</v>
      </c>
      <c r="FQ23" s="28">
        <f t="shared" si="94"/>
        <v>2.5</v>
      </c>
      <c r="FR23" s="35" t="str">
        <f t="shared" si="95"/>
        <v>2.5</v>
      </c>
      <c r="FS23" s="53">
        <v>2</v>
      </c>
      <c r="FT23" s="63">
        <v>2</v>
      </c>
      <c r="FU23" s="19">
        <v>7</v>
      </c>
      <c r="FV23" s="22">
        <v>7</v>
      </c>
      <c r="FW23" s="23"/>
      <c r="FX23" s="25">
        <f t="shared" si="96"/>
        <v>7</v>
      </c>
      <c r="FY23" s="26">
        <f t="shared" si="97"/>
        <v>7</v>
      </c>
      <c r="FZ23" s="26" t="str">
        <f t="shared" si="98"/>
        <v>7.0</v>
      </c>
      <c r="GA23" s="30" t="str">
        <f t="shared" si="99"/>
        <v>B</v>
      </c>
      <c r="GB23" s="28">
        <f t="shared" si="100"/>
        <v>3</v>
      </c>
      <c r="GC23" s="35" t="str">
        <f t="shared" si="101"/>
        <v>3.0</v>
      </c>
      <c r="GD23" s="53">
        <v>2</v>
      </c>
      <c r="GE23" s="63">
        <v>2</v>
      </c>
      <c r="GF23" s="181">
        <f t="shared" si="102"/>
        <v>20</v>
      </c>
      <c r="GG23" s="217">
        <f t="shared" si="103"/>
        <v>5.8350000000000009</v>
      </c>
      <c r="GH23" s="182">
        <f t="shared" si="104"/>
        <v>1.9</v>
      </c>
      <c r="GI23" s="183" t="str">
        <f t="shared" si="105"/>
        <v>1.90</v>
      </c>
      <c r="GJ23" s="135" t="str">
        <f t="shared" si="106"/>
        <v>Lên lớp</v>
      </c>
      <c r="GK23" s="136">
        <f t="shared" si="107"/>
        <v>20</v>
      </c>
      <c r="GL23" s="239">
        <f t="shared" si="108"/>
        <v>5.8350000000000009</v>
      </c>
      <c r="GM23" s="137">
        <f t="shared" si="109"/>
        <v>1.9</v>
      </c>
      <c r="GN23" s="192">
        <f t="shared" si="110"/>
        <v>37</v>
      </c>
      <c r="GO23" s="193">
        <f t="shared" si="111"/>
        <v>37</v>
      </c>
      <c r="GP23" s="183">
        <f t="shared" si="112"/>
        <v>5.8945945945945954</v>
      </c>
      <c r="GQ23" s="182">
        <f t="shared" si="113"/>
        <v>1.9864864864864864</v>
      </c>
      <c r="GR23" s="183" t="str">
        <f t="shared" si="114"/>
        <v>1.99</v>
      </c>
      <c r="GS23" s="135" t="str">
        <f t="shared" si="115"/>
        <v>Lên lớp</v>
      </c>
      <c r="GT23" s="135" t="s">
        <v>648</v>
      </c>
      <c r="GU23" s="19">
        <v>7.6</v>
      </c>
      <c r="GV23" s="22">
        <v>6</v>
      </c>
      <c r="GW23" s="23"/>
      <c r="GX23" s="25">
        <f t="shared" si="116"/>
        <v>6.6</v>
      </c>
      <c r="GY23" s="26">
        <f t="shared" si="117"/>
        <v>6.6</v>
      </c>
      <c r="GZ23" s="26" t="str">
        <f t="shared" si="118"/>
        <v>6.6</v>
      </c>
      <c r="HA23" s="30" t="str">
        <f t="shared" si="119"/>
        <v>C+</v>
      </c>
      <c r="HB23" s="28">
        <f t="shared" si="120"/>
        <v>2.5</v>
      </c>
      <c r="HC23" s="35" t="str">
        <f t="shared" si="121"/>
        <v>2.5</v>
      </c>
      <c r="HD23" s="53">
        <v>3</v>
      </c>
      <c r="HE23" s="63">
        <v>3</v>
      </c>
      <c r="HF23" s="19">
        <v>6.8</v>
      </c>
      <c r="HG23" s="22">
        <v>7</v>
      </c>
      <c r="HH23" s="23"/>
      <c r="HI23" s="25">
        <f t="shared" si="122"/>
        <v>6.9</v>
      </c>
      <c r="HJ23" s="26">
        <f t="shared" si="123"/>
        <v>6.9</v>
      </c>
      <c r="HK23" s="26" t="str">
        <f t="shared" si="124"/>
        <v>6.9</v>
      </c>
      <c r="HL23" s="30" t="str">
        <f t="shared" si="125"/>
        <v>C+</v>
      </c>
      <c r="HM23" s="28">
        <f t="shared" si="126"/>
        <v>2.5</v>
      </c>
      <c r="HN23" s="35" t="str">
        <f t="shared" si="127"/>
        <v>2.5</v>
      </c>
      <c r="HO23" s="53">
        <v>2</v>
      </c>
      <c r="HP23" s="63">
        <v>2</v>
      </c>
      <c r="HQ23" s="19">
        <v>7.1</v>
      </c>
      <c r="HR23" s="22">
        <v>2</v>
      </c>
      <c r="HS23" s="23"/>
      <c r="HT23" s="25">
        <f t="shared" si="128"/>
        <v>4</v>
      </c>
      <c r="HU23" s="147">
        <f t="shared" si="129"/>
        <v>4</v>
      </c>
      <c r="HV23" s="24" t="str">
        <f t="shared" si="254"/>
        <v>4.0</v>
      </c>
      <c r="HW23" s="218" t="str">
        <f t="shared" si="130"/>
        <v>D</v>
      </c>
      <c r="HX23" s="149">
        <f t="shared" si="131"/>
        <v>1</v>
      </c>
      <c r="HY23" s="40" t="str">
        <f t="shared" si="132"/>
        <v>1.0</v>
      </c>
      <c r="HZ23" s="53">
        <v>3</v>
      </c>
      <c r="IA23" s="63">
        <v>3</v>
      </c>
      <c r="IB23" s="19">
        <v>8.3000000000000007</v>
      </c>
      <c r="IC23" s="22">
        <v>4</v>
      </c>
      <c r="ID23" s="23"/>
      <c r="IE23" s="25">
        <f t="shared" si="133"/>
        <v>5.7</v>
      </c>
      <c r="IF23" s="147">
        <f t="shared" si="134"/>
        <v>5.7</v>
      </c>
      <c r="IG23" s="26" t="str">
        <f t="shared" si="255"/>
        <v>5.7</v>
      </c>
      <c r="IH23" s="218" t="str">
        <f t="shared" si="135"/>
        <v>C</v>
      </c>
      <c r="II23" s="149">
        <f t="shared" si="136"/>
        <v>2</v>
      </c>
      <c r="IJ23" s="40" t="str">
        <f t="shared" si="137"/>
        <v>2.0</v>
      </c>
      <c r="IK23" s="53">
        <v>1</v>
      </c>
      <c r="IL23" s="63">
        <v>1</v>
      </c>
      <c r="IM23" s="19">
        <v>6.8</v>
      </c>
      <c r="IN23" s="22">
        <v>8</v>
      </c>
      <c r="IO23" s="23"/>
      <c r="IP23" s="25">
        <f t="shared" si="138"/>
        <v>7.5</v>
      </c>
      <c r="IQ23" s="26">
        <f t="shared" si="139"/>
        <v>7.5</v>
      </c>
      <c r="IR23" s="24" t="str">
        <f t="shared" si="140"/>
        <v>7.5</v>
      </c>
      <c r="IS23" s="30" t="str">
        <f t="shared" si="141"/>
        <v>B</v>
      </c>
      <c r="IT23" s="28">
        <f t="shared" si="142"/>
        <v>3</v>
      </c>
      <c r="IU23" s="35" t="str">
        <f t="shared" si="143"/>
        <v>3.0</v>
      </c>
      <c r="IV23" s="53">
        <v>2</v>
      </c>
      <c r="IW23" s="63">
        <v>2</v>
      </c>
      <c r="IX23" s="19">
        <v>6.4</v>
      </c>
      <c r="IY23" s="22">
        <v>9</v>
      </c>
      <c r="IZ23" s="23"/>
      <c r="JA23" s="25">
        <f t="shared" si="144"/>
        <v>8</v>
      </c>
      <c r="JB23" s="26">
        <f t="shared" si="145"/>
        <v>8</v>
      </c>
      <c r="JC23" s="24" t="str">
        <f t="shared" si="146"/>
        <v>8.0</v>
      </c>
      <c r="JD23" s="30" t="str">
        <f t="shared" si="147"/>
        <v>B+</v>
      </c>
      <c r="JE23" s="28">
        <f t="shared" si="148"/>
        <v>3.5</v>
      </c>
      <c r="JF23" s="35" t="str">
        <f t="shared" si="149"/>
        <v>3.5</v>
      </c>
      <c r="JG23" s="53">
        <v>2</v>
      </c>
      <c r="JH23" s="63">
        <v>2</v>
      </c>
      <c r="JI23" s="19">
        <v>5</v>
      </c>
      <c r="JJ23" s="22">
        <v>4</v>
      </c>
      <c r="JK23" s="23"/>
      <c r="JL23" s="17">
        <f t="shared" si="150"/>
        <v>4.4000000000000004</v>
      </c>
      <c r="JM23" s="24">
        <f t="shared" si="151"/>
        <v>4.4000000000000004</v>
      </c>
      <c r="JN23" s="24" t="str">
        <f t="shared" si="152"/>
        <v>4.4</v>
      </c>
      <c r="JO23" s="30" t="str">
        <f t="shared" si="153"/>
        <v>D</v>
      </c>
      <c r="JP23" s="28">
        <f t="shared" si="154"/>
        <v>1</v>
      </c>
      <c r="JQ23" s="35" t="str">
        <f t="shared" si="155"/>
        <v>1.0</v>
      </c>
      <c r="JR23" s="53">
        <v>2</v>
      </c>
      <c r="JS23" s="63">
        <v>2</v>
      </c>
      <c r="JT23" s="19">
        <v>7</v>
      </c>
      <c r="JU23" s="22">
        <v>4</v>
      </c>
      <c r="JV23" s="23"/>
      <c r="JW23" s="25">
        <f t="shared" si="156"/>
        <v>5.2</v>
      </c>
      <c r="JX23" s="26">
        <f t="shared" si="157"/>
        <v>5.2</v>
      </c>
      <c r="JY23" s="24" t="str">
        <f t="shared" si="158"/>
        <v>5.2</v>
      </c>
      <c r="JZ23" s="30" t="str">
        <f t="shared" si="159"/>
        <v>D+</v>
      </c>
      <c r="KA23" s="28">
        <f t="shared" si="160"/>
        <v>1.5</v>
      </c>
      <c r="KB23" s="35" t="str">
        <f t="shared" si="161"/>
        <v>1.5</v>
      </c>
      <c r="KC23" s="53">
        <v>1</v>
      </c>
      <c r="KD23" s="63">
        <v>1</v>
      </c>
      <c r="KE23" s="19">
        <v>7</v>
      </c>
      <c r="KF23" s="22">
        <v>9</v>
      </c>
      <c r="KG23" s="23"/>
      <c r="KH23" s="25">
        <f t="shared" si="162"/>
        <v>8.1999999999999993</v>
      </c>
      <c r="KI23" s="26">
        <f t="shared" si="163"/>
        <v>8.1999999999999993</v>
      </c>
      <c r="KJ23" s="26" t="str">
        <f t="shared" si="164"/>
        <v>8.2</v>
      </c>
      <c r="KK23" s="30" t="str">
        <f t="shared" si="165"/>
        <v>B+</v>
      </c>
      <c r="KL23" s="28">
        <f t="shared" si="166"/>
        <v>3.5</v>
      </c>
      <c r="KM23" s="35" t="str">
        <f t="shared" si="167"/>
        <v>3.5</v>
      </c>
      <c r="KN23" s="53">
        <v>2</v>
      </c>
      <c r="KO23" s="63">
        <v>2</v>
      </c>
      <c r="KP23" s="181">
        <f t="shared" si="168"/>
        <v>18</v>
      </c>
      <c r="KQ23" s="217">
        <f t="shared" si="169"/>
        <v>6.2611111111111102</v>
      </c>
      <c r="KR23" s="182">
        <f t="shared" si="170"/>
        <v>2.2777777777777777</v>
      </c>
      <c r="KS23" s="183" t="str">
        <f t="shared" si="171"/>
        <v>2.28</v>
      </c>
      <c r="KT23" s="135" t="str">
        <f t="shared" si="172"/>
        <v>Lên lớp</v>
      </c>
      <c r="KU23" s="136">
        <f t="shared" si="173"/>
        <v>18</v>
      </c>
      <c r="KV23" s="217">
        <f t="shared" si="174"/>
        <v>6.2611111111111102</v>
      </c>
      <c r="KW23" s="236">
        <f t="shared" si="175"/>
        <v>2.2777777777777777</v>
      </c>
      <c r="KX23" s="192">
        <f t="shared" si="176"/>
        <v>55</v>
      </c>
      <c r="KY23" s="193">
        <f t="shared" si="177"/>
        <v>55</v>
      </c>
      <c r="KZ23" s="183">
        <f t="shared" si="178"/>
        <v>6.0145454545454546</v>
      </c>
      <c r="LA23" s="182">
        <f t="shared" si="179"/>
        <v>2.081818181818182</v>
      </c>
      <c r="LB23" s="183" t="str">
        <f t="shared" si="180"/>
        <v>2.08</v>
      </c>
      <c r="LC23" s="135" t="str">
        <f t="shared" si="181"/>
        <v>Lên lớp</v>
      </c>
      <c r="LD23" s="135" t="s">
        <v>648</v>
      </c>
      <c r="LE23" s="19">
        <v>6.8</v>
      </c>
      <c r="LF23" s="22">
        <v>5</v>
      </c>
      <c r="LG23" s="23"/>
      <c r="LH23" s="25">
        <f t="shared" si="182"/>
        <v>5.7</v>
      </c>
      <c r="LI23" s="147">
        <f t="shared" si="183"/>
        <v>5.7</v>
      </c>
      <c r="LJ23" s="26" t="str">
        <f t="shared" si="184"/>
        <v>5.7</v>
      </c>
      <c r="LK23" s="148" t="str">
        <f t="shared" si="185"/>
        <v>C</v>
      </c>
      <c r="LL23" s="149">
        <f t="shared" si="186"/>
        <v>2</v>
      </c>
      <c r="LM23" s="40" t="str">
        <f t="shared" si="187"/>
        <v>2.0</v>
      </c>
      <c r="LN23" s="53">
        <v>1</v>
      </c>
      <c r="LO23" s="63">
        <v>1</v>
      </c>
      <c r="LP23" s="19">
        <v>6.9</v>
      </c>
      <c r="LQ23" s="22">
        <v>1</v>
      </c>
      <c r="LR23" s="23">
        <v>2</v>
      </c>
      <c r="LS23" s="25">
        <f t="shared" si="188"/>
        <v>3.4</v>
      </c>
      <c r="LT23" s="147">
        <f t="shared" si="189"/>
        <v>4</v>
      </c>
      <c r="LU23" s="26" t="str">
        <f t="shared" si="190"/>
        <v>4.0</v>
      </c>
      <c r="LV23" s="148" t="str">
        <f t="shared" si="191"/>
        <v>D</v>
      </c>
      <c r="LW23" s="149">
        <f t="shared" si="192"/>
        <v>1</v>
      </c>
      <c r="LX23" s="40" t="str">
        <f t="shared" si="193"/>
        <v>1.0</v>
      </c>
      <c r="LY23" s="53">
        <v>1</v>
      </c>
      <c r="LZ23" s="63">
        <v>1</v>
      </c>
      <c r="MA23" s="19">
        <v>5</v>
      </c>
      <c r="MB23" s="22">
        <v>6</v>
      </c>
      <c r="MC23" s="23"/>
      <c r="MD23" s="25">
        <f t="shared" si="194"/>
        <v>5.6</v>
      </c>
      <c r="ME23" s="26">
        <f t="shared" si="195"/>
        <v>5.6</v>
      </c>
      <c r="MF23" s="26" t="str">
        <f t="shared" si="196"/>
        <v>5.6</v>
      </c>
      <c r="MG23" s="30" t="str">
        <f t="shared" si="197"/>
        <v>C</v>
      </c>
      <c r="MH23" s="28">
        <f t="shared" si="198"/>
        <v>2</v>
      </c>
      <c r="MI23" s="35" t="str">
        <f t="shared" si="199"/>
        <v>2.0</v>
      </c>
      <c r="MJ23" s="53">
        <v>1</v>
      </c>
      <c r="MK23" s="63">
        <v>1</v>
      </c>
      <c r="ML23" s="19">
        <v>8</v>
      </c>
      <c r="MM23" s="51">
        <v>8</v>
      </c>
      <c r="MN23" s="23"/>
      <c r="MO23" s="25">
        <f t="shared" si="200"/>
        <v>8</v>
      </c>
      <c r="MP23" s="26">
        <f t="shared" si="201"/>
        <v>8</v>
      </c>
      <c r="MQ23" s="26" t="str">
        <f t="shared" si="202"/>
        <v>8.0</v>
      </c>
      <c r="MR23" s="30" t="str">
        <f t="shared" si="203"/>
        <v>B+</v>
      </c>
      <c r="MS23" s="28">
        <f t="shared" si="204"/>
        <v>3.5</v>
      </c>
      <c r="MT23" s="35" t="str">
        <f t="shared" si="205"/>
        <v>3.5</v>
      </c>
      <c r="MU23" s="53">
        <v>1</v>
      </c>
      <c r="MV23" s="63">
        <v>1</v>
      </c>
      <c r="MW23" s="19">
        <v>8</v>
      </c>
      <c r="MX23" s="51">
        <v>8</v>
      </c>
      <c r="MY23" s="23"/>
      <c r="MZ23" s="25">
        <f t="shared" si="206"/>
        <v>8</v>
      </c>
      <c r="NA23" s="26">
        <f t="shared" si="207"/>
        <v>8</v>
      </c>
      <c r="NB23" s="26" t="str">
        <f t="shared" si="208"/>
        <v>8.0</v>
      </c>
      <c r="NC23" s="30" t="str">
        <f t="shared" si="209"/>
        <v>B+</v>
      </c>
      <c r="ND23" s="28">
        <f t="shared" si="210"/>
        <v>3.5</v>
      </c>
      <c r="NE23" s="35" t="str">
        <f t="shared" si="211"/>
        <v>3.5</v>
      </c>
      <c r="NF23" s="53">
        <v>1</v>
      </c>
      <c r="NG23" s="63">
        <v>1</v>
      </c>
      <c r="NH23" s="19">
        <v>8</v>
      </c>
      <c r="NI23" s="51">
        <v>8</v>
      </c>
      <c r="NJ23" s="23"/>
      <c r="NK23" s="25">
        <f t="shared" si="212"/>
        <v>8</v>
      </c>
      <c r="NL23" s="26">
        <f t="shared" si="213"/>
        <v>8</v>
      </c>
      <c r="NM23" s="26" t="str">
        <f t="shared" si="214"/>
        <v>8.0</v>
      </c>
      <c r="NN23" s="30" t="str">
        <f t="shared" si="215"/>
        <v>B+</v>
      </c>
      <c r="NO23" s="28">
        <f t="shared" si="216"/>
        <v>3.5</v>
      </c>
      <c r="NP23" s="35" t="str">
        <f t="shared" si="217"/>
        <v>3.5</v>
      </c>
      <c r="NQ23" s="53">
        <v>2</v>
      </c>
      <c r="NR23" s="63">
        <v>2</v>
      </c>
      <c r="NS23" s="19">
        <v>8</v>
      </c>
      <c r="NT23" s="51">
        <v>8</v>
      </c>
      <c r="NU23" s="23"/>
      <c r="NV23" s="25">
        <f t="shared" si="218"/>
        <v>8</v>
      </c>
      <c r="NW23" s="26">
        <f t="shared" si="219"/>
        <v>8</v>
      </c>
      <c r="NX23" s="26" t="str">
        <f t="shared" si="220"/>
        <v>8.0</v>
      </c>
      <c r="NY23" s="30" t="str">
        <f t="shared" si="221"/>
        <v>B+</v>
      </c>
      <c r="NZ23" s="28">
        <f t="shared" si="222"/>
        <v>3.5</v>
      </c>
      <c r="OA23" s="35" t="str">
        <f t="shared" si="223"/>
        <v>3.5</v>
      </c>
      <c r="OB23" s="53">
        <v>1</v>
      </c>
      <c r="OC23" s="63">
        <v>1</v>
      </c>
      <c r="OD23" s="57">
        <v>7.7</v>
      </c>
      <c r="OE23" s="51">
        <v>8</v>
      </c>
      <c r="OF23" s="23"/>
      <c r="OG23" s="25">
        <f t="shared" si="224"/>
        <v>7.9</v>
      </c>
      <c r="OH23" s="26">
        <f t="shared" si="225"/>
        <v>7.9</v>
      </c>
      <c r="OI23" s="26" t="str">
        <f t="shared" si="226"/>
        <v>7.9</v>
      </c>
      <c r="OJ23" s="30" t="str">
        <f t="shared" si="227"/>
        <v>B</v>
      </c>
      <c r="OK23" s="28">
        <f t="shared" si="228"/>
        <v>3</v>
      </c>
      <c r="OL23" s="35" t="str">
        <f t="shared" si="229"/>
        <v>3.0</v>
      </c>
      <c r="OM23" s="53">
        <v>4</v>
      </c>
      <c r="ON23" s="70">
        <v>4</v>
      </c>
      <c r="OO23" s="264">
        <f t="shared" si="256"/>
        <v>12</v>
      </c>
      <c r="OP23" s="217">
        <f t="shared" si="257"/>
        <v>7.2416666666666671</v>
      </c>
      <c r="OQ23" s="182">
        <f t="shared" si="258"/>
        <v>2.875</v>
      </c>
      <c r="OR23" s="183" t="str">
        <f t="shared" si="259"/>
        <v>2.88</v>
      </c>
      <c r="OS23" s="135" t="str">
        <f t="shared" si="260"/>
        <v>Lên lớp</v>
      </c>
      <c r="OT23" s="136">
        <f t="shared" si="261"/>
        <v>12</v>
      </c>
      <c r="OU23" s="217">
        <f t="shared" si="262"/>
        <v>7.2416666666666671</v>
      </c>
      <c r="OV23" s="236">
        <f t="shared" si="263"/>
        <v>2.875</v>
      </c>
      <c r="OW23" s="192">
        <f t="shared" si="264"/>
        <v>67</v>
      </c>
      <c r="OX23" s="193">
        <f t="shared" si="265"/>
        <v>67</v>
      </c>
      <c r="OY23" s="183">
        <f t="shared" si="266"/>
        <v>6.2343283582089555</v>
      </c>
      <c r="OZ23" s="182">
        <f t="shared" si="267"/>
        <v>2.2238805970149254</v>
      </c>
      <c r="PA23" s="183" t="str">
        <f t="shared" si="268"/>
        <v>2.22</v>
      </c>
      <c r="PB23" s="135" t="str">
        <f t="shared" si="269"/>
        <v>Lên lớp</v>
      </c>
      <c r="PC23" s="135" t="s">
        <v>648</v>
      </c>
      <c r="PD23" s="57">
        <v>7.2</v>
      </c>
      <c r="PE23" s="22">
        <v>1</v>
      </c>
      <c r="PF23" s="23">
        <v>4</v>
      </c>
      <c r="PG23" s="25">
        <f t="shared" si="273"/>
        <v>3.5</v>
      </c>
      <c r="PH23" s="26">
        <f t="shared" si="274"/>
        <v>5.3</v>
      </c>
      <c r="PI23" s="26" t="str">
        <f t="shared" si="275"/>
        <v>5.3</v>
      </c>
      <c r="PJ23" s="30" t="str">
        <f t="shared" si="276"/>
        <v>D+</v>
      </c>
      <c r="PK23" s="28">
        <f t="shared" si="277"/>
        <v>1.5</v>
      </c>
      <c r="PL23" s="35" t="str">
        <f t="shared" si="278"/>
        <v>1.5</v>
      </c>
      <c r="PM23" s="53">
        <v>6</v>
      </c>
      <c r="PN23" s="63">
        <v>6</v>
      </c>
      <c r="PO23" s="19">
        <v>6</v>
      </c>
      <c r="PP23" s="22">
        <v>6</v>
      </c>
      <c r="PQ23" s="23"/>
      <c r="PR23" s="25">
        <f t="shared" si="240"/>
        <v>6</v>
      </c>
      <c r="PS23" s="26">
        <f t="shared" si="241"/>
        <v>6</v>
      </c>
      <c r="PT23" s="26" t="str">
        <f t="shared" si="242"/>
        <v>6.0</v>
      </c>
      <c r="PU23" s="30" t="str">
        <f t="shared" si="243"/>
        <v>C</v>
      </c>
      <c r="PV23" s="28">
        <f t="shared" si="244"/>
        <v>2</v>
      </c>
      <c r="PW23" s="35" t="str">
        <f t="shared" si="245"/>
        <v>2.0</v>
      </c>
      <c r="PX23" s="53">
        <v>6</v>
      </c>
      <c r="PY23" s="63">
        <v>6</v>
      </c>
      <c r="PZ23" s="59">
        <v>5.6</v>
      </c>
      <c r="QA23" s="259">
        <v>6.5</v>
      </c>
      <c r="QB23" s="129">
        <f t="shared" si="270"/>
        <v>6.1</v>
      </c>
      <c r="QC23" s="24" t="str">
        <f t="shared" si="280"/>
        <v>6.1</v>
      </c>
      <c r="QD23" s="30" t="str">
        <f t="shared" si="281"/>
        <v>C</v>
      </c>
      <c r="QE23" s="28">
        <f t="shared" si="282"/>
        <v>2</v>
      </c>
      <c r="QF23" s="35" t="str">
        <f t="shared" si="283"/>
        <v>2.0</v>
      </c>
      <c r="QG23" s="260">
        <v>5</v>
      </c>
      <c r="QH23" s="261">
        <v>5</v>
      </c>
      <c r="QI23" s="262">
        <f t="shared" si="249"/>
        <v>17</v>
      </c>
      <c r="QJ23" s="217">
        <f t="shared" si="250"/>
        <v>5.7823529411764705</v>
      </c>
      <c r="QK23" s="182">
        <f t="shared" si="251"/>
        <v>1.8235294117647058</v>
      </c>
      <c r="QL23" s="183" t="str">
        <f t="shared" si="284"/>
        <v>1.82</v>
      </c>
      <c r="QM23" s="135" t="str">
        <f t="shared" si="285"/>
        <v>Lên lớp</v>
      </c>
    </row>
    <row r="24" spans="1:455" ht="18">
      <c r="A24" s="10">
        <v>24</v>
      </c>
      <c r="B24" s="10">
        <v>24</v>
      </c>
      <c r="C24" s="90" t="s">
        <v>96</v>
      </c>
      <c r="D24" s="91" t="s">
        <v>181</v>
      </c>
      <c r="E24" s="93" t="s">
        <v>167</v>
      </c>
      <c r="F24" s="307" t="s">
        <v>182</v>
      </c>
      <c r="G24" s="42"/>
      <c r="H24" s="95" t="s">
        <v>434</v>
      </c>
      <c r="I24" s="42" t="s">
        <v>18</v>
      </c>
      <c r="J24" s="98" t="s">
        <v>615</v>
      </c>
      <c r="K24" s="111">
        <v>0</v>
      </c>
      <c r="L24" s="24" t="str">
        <f t="shared" si="0"/>
        <v>0.0</v>
      </c>
      <c r="M24" s="30" t="str">
        <f t="shared" si="1"/>
        <v>F</v>
      </c>
      <c r="N24" s="37">
        <f t="shared" si="2"/>
        <v>0</v>
      </c>
      <c r="O24" s="35" t="str">
        <f t="shared" si="3"/>
        <v>0.0</v>
      </c>
      <c r="P24" s="11"/>
      <c r="Q24" s="119" t="s">
        <v>618</v>
      </c>
      <c r="R24" s="24" t="str">
        <f t="shared" si="4"/>
        <v>Đã có CC</v>
      </c>
      <c r="S24" s="30" t="str">
        <f t="shared" si="5"/>
        <v>A</v>
      </c>
      <c r="T24" s="37">
        <f t="shared" si="6"/>
        <v>4</v>
      </c>
      <c r="U24" s="35" t="str">
        <f t="shared" si="7"/>
        <v>4.0</v>
      </c>
      <c r="V24" s="11">
        <v>3</v>
      </c>
      <c r="W24" s="19"/>
      <c r="X24" s="22"/>
      <c r="Y24" s="23"/>
      <c r="Z24" s="25">
        <v>6.3</v>
      </c>
      <c r="AA24" s="26">
        <v>6.3</v>
      </c>
      <c r="AB24" s="24" t="str">
        <f t="shared" si="10"/>
        <v>6.3</v>
      </c>
      <c r="AC24" s="30" t="str">
        <f t="shared" si="11"/>
        <v>C</v>
      </c>
      <c r="AD24" s="28">
        <f t="shared" si="12"/>
        <v>2</v>
      </c>
      <c r="AE24" s="35" t="str">
        <f t="shared" si="13"/>
        <v>2.0</v>
      </c>
      <c r="AF24" s="53">
        <v>4</v>
      </c>
      <c r="AG24" s="63">
        <v>4</v>
      </c>
      <c r="AH24" s="19">
        <v>8</v>
      </c>
      <c r="AI24" s="22">
        <v>9</v>
      </c>
      <c r="AJ24" s="23"/>
      <c r="AK24" s="25">
        <f t="shared" si="14"/>
        <v>8.6</v>
      </c>
      <c r="AL24" s="26">
        <f t="shared" si="15"/>
        <v>8.6</v>
      </c>
      <c r="AM24" s="24" t="str">
        <f t="shared" si="16"/>
        <v>8.6</v>
      </c>
      <c r="AN24" s="30" t="str">
        <f t="shared" si="17"/>
        <v>A</v>
      </c>
      <c r="AO24" s="28">
        <f t="shared" si="18"/>
        <v>4</v>
      </c>
      <c r="AP24" s="35" t="str">
        <f t="shared" si="19"/>
        <v>4.0</v>
      </c>
      <c r="AQ24" s="66">
        <v>2</v>
      </c>
      <c r="AR24" s="68">
        <v>2</v>
      </c>
      <c r="AS24" s="19"/>
      <c r="AT24" s="22"/>
      <c r="AU24" s="23"/>
      <c r="AV24" s="25">
        <v>8.8000000000000007</v>
      </c>
      <c r="AW24" s="26">
        <v>8.8000000000000007</v>
      </c>
      <c r="AX24" s="24" t="str">
        <f t="shared" si="22"/>
        <v>8.8</v>
      </c>
      <c r="AY24" s="30" t="str">
        <f t="shared" si="23"/>
        <v>A</v>
      </c>
      <c r="AZ24" s="28">
        <f t="shared" si="24"/>
        <v>4</v>
      </c>
      <c r="BA24" s="35" t="str">
        <f t="shared" si="25"/>
        <v>4.0</v>
      </c>
      <c r="BB24" s="53">
        <v>3</v>
      </c>
      <c r="BC24" s="63">
        <v>3</v>
      </c>
      <c r="BD24" s="19">
        <v>8.1999999999999993</v>
      </c>
      <c r="BE24" s="22">
        <v>7</v>
      </c>
      <c r="BF24" s="23"/>
      <c r="BG24" s="17">
        <f t="shared" si="26"/>
        <v>7.5</v>
      </c>
      <c r="BH24" s="24">
        <f t="shared" si="27"/>
        <v>7.5</v>
      </c>
      <c r="BI24" s="24" t="str">
        <f t="shared" si="28"/>
        <v>7.5</v>
      </c>
      <c r="BJ24" s="30" t="str">
        <f t="shared" si="29"/>
        <v>B</v>
      </c>
      <c r="BK24" s="28">
        <f t="shared" si="30"/>
        <v>3</v>
      </c>
      <c r="BL24" s="35" t="str">
        <f t="shared" si="31"/>
        <v>3.0</v>
      </c>
      <c r="BM24" s="53">
        <v>3</v>
      </c>
      <c r="BN24" s="63">
        <v>3</v>
      </c>
      <c r="BO24" s="19">
        <v>7.1</v>
      </c>
      <c r="BP24" s="22">
        <v>8</v>
      </c>
      <c r="BQ24" s="23"/>
      <c r="BR24" s="17">
        <f t="shared" si="32"/>
        <v>7.6</v>
      </c>
      <c r="BS24" s="24">
        <f t="shared" si="33"/>
        <v>7.6</v>
      </c>
      <c r="BT24" s="24" t="str">
        <f t="shared" si="34"/>
        <v>7.6</v>
      </c>
      <c r="BU24" s="30" t="str">
        <f t="shared" si="35"/>
        <v>B</v>
      </c>
      <c r="BV24" s="56">
        <f t="shared" si="36"/>
        <v>3</v>
      </c>
      <c r="BW24" s="35" t="str">
        <f t="shared" si="37"/>
        <v>3.0</v>
      </c>
      <c r="BX24" s="53">
        <v>2</v>
      </c>
      <c r="BY24" s="70">
        <v>2</v>
      </c>
      <c r="BZ24" s="19">
        <v>7.8</v>
      </c>
      <c r="CA24" s="22">
        <v>8</v>
      </c>
      <c r="CB24" s="23"/>
      <c r="CC24" s="25">
        <f t="shared" si="38"/>
        <v>7.9</v>
      </c>
      <c r="CD24" s="26">
        <f t="shared" si="39"/>
        <v>7.9</v>
      </c>
      <c r="CE24" s="24" t="str">
        <f t="shared" si="40"/>
        <v>7.9</v>
      </c>
      <c r="CF24" s="30" t="str">
        <f t="shared" si="41"/>
        <v>B</v>
      </c>
      <c r="CG24" s="28">
        <f t="shared" si="42"/>
        <v>3</v>
      </c>
      <c r="CH24" s="35" t="str">
        <f t="shared" si="43"/>
        <v>3.0</v>
      </c>
      <c r="CI24" s="53">
        <v>3</v>
      </c>
      <c r="CJ24" s="63">
        <v>3</v>
      </c>
      <c r="CK24" s="115">
        <f t="shared" si="44"/>
        <v>17</v>
      </c>
      <c r="CL24" s="238">
        <f t="shared" si="45"/>
        <v>7.6588235294117641</v>
      </c>
      <c r="CM24" s="116">
        <f t="shared" si="46"/>
        <v>3.0588235294117645</v>
      </c>
      <c r="CN24" s="117" t="str">
        <f t="shared" si="47"/>
        <v>3.06</v>
      </c>
      <c r="CO24" s="135" t="str">
        <f t="shared" si="48"/>
        <v>Lên lớp</v>
      </c>
      <c r="CP24" s="240">
        <f t="shared" si="49"/>
        <v>17</v>
      </c>
      <c r="CQ24" s="241">
        <f t="shared" si="279"/>
        <v>7.6588235294117641</v>
      </c>
      <c r="CR24" s="242">
        <f t="shared" si="51"/>
        <v>3.0588235294117645</v>
      </c>
      <c r="CS24" s="140" t="str">
        <f t="shared" si="52"/>
        <v>3.06</v>
      </c>
      <c r="CT24" s="135" t="str">
        <f t="shared" si="53"/>
        <v>Lên lớp</v>
      </c>
      <c r="CU24" s="205" t="s">
        <v>648</v>
      </c>
      <c r="CV24" s="19">
        <v>7.6</v>
      </c>
      <c r="CW24" s="22">
        <v>6</v>
      </c>
      <c r="CX24" s="23"/>
      <c r="CY24" s="25">
        <f t="shared" si="54"/>
        <v>6.6</v>
      </c>
      <c r="CZ24" s="26">
        <f t="shared" si="55"/>
        <v>6.6</v>
      </c>
      <c r="DA24" s="26" t="str">
        <f t="shared" si="56"/>
        <v>6.6</v>
      </c>
      <c r="DB24" s="30" t="str">
        <f t="shared" si="57"/>
        <v>C+</v>
      </c>
      <c r="DC24" s="56">
        <f t="shared" si="58"/>
        <v>2.5</v>
      </c>
      <c r="DD24" s="35" t="str">
        <f t="shared" si="59"/>
        <v>2.5</v>
      </c>
      <c r="DE24" s="53">
        <v>3</v>
      </c>
      <c r="DF24" s="63">
        <v>3</v>
      </c>
      <c r="DG24" s="19">
        <v>6.6</v>
      </c>
      <c r="DH24" s="22">
        <v>3</v>
      </c>
      <c r="DI24" s="23"/>
      <c r="DJ24" s="25">
        <f t="shared" si="60"/>
        <v>4.4000000000000004</v>
      </c>
      <c r="DK24" s="26">
        <f t="shared" si="61"/>
        <v>4.4000000000000004</v>
      </c>
      <c r="DL24" s="24" t="str">
        <f t="shared" si="62"/>
        <v>4.4</v>
      </c>
      <c r="DM24" s="30" t="str">
        <f t="shared" si="63"/>
        <v>D</v>
      </c>
      <c r="DN24" s="56">
        <f t="shared" si="64"/>
        <v>1</v>
      </c>
      <c r="DO24" s="35" t="str">
        <f t="shared" si="65"/>
        <v>1.0</v>
      </c>
      <c r="DP24" s="53">
        <v>3</v>
      </c>
      <c r="DQ24" s="63">
        <v>3</v>
      </c>
      <c r="DR24" s="19">
        <v>8.3000000000000007</v>
      </c>
      <c r="DS24" s="22">
        <v>9</v>
      </c>
      <c r="DT24" s="23"/>
      <c r="DU24" s="17">
        <f t="shared" si="66"/>
        <v>8.6999999999999993</v>
      </c>
      <c r="DV24" s="24">
        <f t="shared" si="67"/>
        <v>8.6999999999999993</v>
      </c>
      <c r="DW24" s="24" t="str">
        <f t="shared" si="68"/>
        <v>8.7</v>
      </c>
      <c r="DX24" s="30" t="str">
        <f t="shared" si="69"/>
        <v>A</v>
      </c>
      <c r="DY24" s="28">
        <f t="shared" si="70"/>
        <v>4</v>
      </c>
      <c r="DZ24" s="35" t="str">
        <f t="shared" si="71"/>
        <v>4.0</v>
      </c>
      <c r="EA24" s="53">
        <v>3</v>
      </c>
      <c r="EB24" s="63">
        <v>3</v>
      </c>
      <c r="EC24" s="19">
        <v>8.3000000000000007</v>
      </c>
      <c r="ED24" s="22">
        <v>9</v>
      </c>
      <c r="EE24" s="23"/>
      <c r="EF24" s="17">
        <f t="shared" si="72"/>
        <v>8.6999999999999993</v>
      </c>
      <c r="EG24" s="24">
        <f t="shared" si="73"/>
        <v>8.6999999999999993</v>
      </c>
      <c r="EH24" s="24" t="str">
        <f t="shared" si="272"/>
        <v>8.7</v>
      </c>
      <c r="EI24" s="30" t="str">
        <f t="shared" si="75"/>
        <v>A</v>
      </c>
      <c r="EJ24" s="28">
        <f t="shared" si="76"/>
        <v>4</v>
      </c>
      <c r="EK24" s="35" t="str">
        <f t="shared" si="77"/>
        <v>4.0</v>
      </c>
      <c r="EL24" s="53">
        <v>2</v>
      </c>
      <c r="EM24" s="63">
        <v>2</v>
      </c>
      <c r="EN24" s="19">
        <v>8.6</v>
      </c>
      <c r="EO24" s="22">
        <v>9</v>
      </c>
      <c r="EP24" s="23"/>
      <c r="EQ24" s="17">
        <f t="shared" si="78"/>
        <v>8.8000000000000007</v>
      </c>
      <c r="ER24" s="24">
        <f t="shared" si="79"/>
        <v>8.8000000000000007</v>
      </c>
      <c r="ES24" s="24" t="str">
        <f t="shared" si="80"/>
        <v>8.8</v>
      </c>
      <c r="ET24" s="30" t="str">
        <f t="shared" si="81"/>
        <v>A</v>
      </c>
      <c r="EU24" s="28">
        <f t="shared" si="82"/>
        <v>4</v>
      </c>
      <c r="EV24" s="35" t="str">
        <f t="shared" si="83"/>
        <v>4.0</v>
      </c>
      <c r="EW24" s="53">
        <v>2</v>
      </c>
      <c r="EX24" s="63">
        <v>2</v>
      </c>
      <c r="EY24" s="19">
        <v>6.9</v>
      </c>
      <c r="EZ24" s="22">
        <v>5</v>
      </c>
      <c r="FA24" s="23"/>
      <c r="FB24" s="25">
        <f t="shared" si="84"/>
        <v>5.8</v>
      </c>
      <c r="FC24" s="26">
        <f t="shared" si="85"/>
        <v>5.8</v>
      </c>
      <c r="FD24" s="24" t="str">
        <f t="shared" si="86"/>
        <v>5.8</v>
      </c>
      <c r="FE24" s="30" t="str">
        <f t="shared" si="87"/>
        <v>C</v>
      </c>
      <c r="FF24" s="28">
        <f t="shared" si="88"/>
        <v>2</v>
      </c>
      <c r="FG24" s="35" t="str">
        <f t="shared" si="89"/>
        <v>2.0</v>
      </c>
      <c r="FH24" s="53">
        <v>3</v>
      </c>
      <c r="FI24" s="63">
        <v>3</v>
      </c>
      <c r="FJ24" s="19">
        <v>8.3000000000000007</v>
      </c>
      <c r="FK24" s="22">
        <v>8</v>
      </c>
      <c r="FL24" s="23"/>
      <c r="FM24" s="25">
        <f t="shared" si="90"/>
        <v>8.1</v>
      </c>
      <c r="FN24" s="26">
        <f t="shared" si="91"/>
        <v>8.1</v>
      </c>
      <c r="FO24" s="26" t="str">
        <f t="shared" si="92"/>
        <v>8.1</v>
      </c>
      <c r="FP24" s="30" t="str">
        <f t="shared" si="93"/>
        <v>B+</v>
      </c>
      <c r="FQ24" s="28">
        <f t="shared" si="94"/>
        <v>3.5</v>
      </c>
      <c r="FR24" s="35" t="str">
        <f t="shared" si="95"/>
        <v>3.5</v>
      </c>
      <c r="FS24" s="53">
        <v>2</v>
      </c>
      <c r="FT24" s="63">
        <v>2</v>
      </c>
      <c r="FU24" s="19">
        <v>8.8000000000000007</v>
      </c>
      <c r="FV24" s="22">
        <v>8</v>
      </c>
      <c r="FW24" s="23"/>
      <c r="FX24" s="25">
        <f t="shared" si="96"/>
        <v>8.3000000000000007</v>
      </c>
      <c r="FY24" s="26">
        <f t="shared" si="97"/>
        <v>8.3000000000000007</v>
      </c>
      <c r="FZ24" s="24" t="str">
        <f t="shared" si="98"/>
        <v>8.3</v>
      </c>
      <c r="GA24" s="30" t="str">
        <f t="shared" si="99"/>
        <v>B+</v>
      </c>
      <c r="GB24" s="28">
        <f t="shared" si="100"/>
        <v>3.5</v>
      </c>
      <c r="GC24" s="35" t="str">
        <f t="shared" si="101"/>
        <v>3.5</v>
      </c>
      <c r="GD24" s="53">
        <v>2</v>
      </c>
      <c r="GE24" s="63">
        <v>2</v>
      </c>
      <c r="GF24" s="181">
        <f t="shared" si="102"/>
        <v>20</v>
      </c>
      <c r="GG24" s="217">
        <f t="shared" si="103"/>
        <v>7.2150000000000007</v>
      </c>
      <c r="GH24" s="182">
        <f t="shared" si="104"/>
        <v>2.9249999999999998</v>
      </c>
      <c r="GI24" s="183" t="str">
        <f t="shared" si="105"/>
        <v>2.93</v>
      </c>
      <c r="GJ24" s="135" t="str">
        <f t="shared" si="106"/>
        <v>Lên lớp</v>
      </c>
      <c r="GK24" s="136">
        <f t="shared" si="107"/>
        <v>20</v>
      </c>
      <c r="GL24" s="239">
        <f t="shared" si="108"/>
        <v>7.2150000000000007</v>
      </c>
      <c r="GM24" s="137">
        <f t="shared" si="109"/>
        <v>2.9249999999999998</v>
      </c>
      <c r="GN24" s="192">
        <f t="shared" si="110"/>
        <v>37</v>
      </c>
      <c r="GO24" s="193">
        <f t="shared" si="111"/>
        <v>37</v>
      </c>
      <c r="GP24" s="183">
        <f t="shared" si="112"/>
        <v>7.4189189189189193</v>
      </c>
      <c r="GQ24" s="182">
        <f t="shared" si="113"/>
        <v>2.9864864864864864</v>
      </c>
      <c r="GR24" s="183" t="str">
        <f t="shared" si="114"/>
        <v>2.99</v>
      </c>
      <c r="GS24" s="135" t="str">
        <f t="shared" si="115"/>
        <v>Lên lớp</v>
      </c>
      <c r="GT24" s="135" t="s">
        <v>648</v>
      </c>
      <c r="GU24" s="19">
        <v>7.1</v>
      </c>
      <c r="GV24" s="22"/>
      <c r="GW24" s="23">
        <v>8</v>
      </c>
      <c r="GX24" s="17">
        <f t="shared" si="116"/>
        <v>2.8</v>
      </c>
      <c r="GY24" s="24">
        <f t="shared" si="117"/>
        <v>7.6</v>
      </c>
      <c r="GZ24" s="24" t="str">
        <f t="shared" si="118"/>
        <v>7.6</v>
      </c>
      <c r="HA24" s="30" t="str">
        <f t="shared" si="119"/>
        <v>B</v>
      </c>
      <c r="HB24" s="28">
        <f t="shared" si="120"/>
        <v>3</v>
      </c>
      <c r="HC24" s="35" t="str">
        <f t="shared" si="121"/>
        <v>3.0</v>
      </c>
      <c r="HD24" s="53">
        <v>3</v>
      </c>
      <c r="HE24" s="63">
        <v>3</v>
      </c>
      <c r="HF24" s="19">
        <v>8.6</v>
      </c>
      <c r="HG24" s="22"/>
      <c r="HH24" s="23">
        <v>6</v>
      </c>
      <c r="HI24" s="25">
        <f t="shared" si="122"/>
        <v>3.4</v>
      </c>
      <c r="HJ24" s="26">
        <f t="shared" si="123"/>
        <v>7</v>
      </c>
      <c r="HK24" s="24" t="str">
        <f t="shared" si="124"/>
        <v>7.0</v>
      </c>
      <c r="HL24" s="30" t="str">
        <f t="shared" si="125"/>
        <v>B</v>
      </c>
      <c r="HM24" s="28">
        <f t="shared" si="126"/>
        <v>3</v>
      </c>
      <c r="HN24" s="35" t="str">
        <f t="shared" si="127"/>
        <v>3.0</v>
      </c>
      <c r="HO24" s="53">
        <v>2</v>
      </c>
      <c r="HP24" s="63">
        <v>2</v>
      </c>
      <c r="HQ24" s="19">
        <v>7.3</v>
      </c>
      <c r="HR24" s="22"/>
      <c r="HS24" s="23">
        <v>5</v>
      </c>
      <c r="HT24" s="25">
        <f t="shared" si="128"/>
        <v>2.9</v>
      </c>
      <c r="HU24" s="147">
        <f t="shared" si="129"/>
        <v>5.9</v>
      </c>
      <c r="HV24" s="24" t="str">
        <f t="shared" si="254"/>
        <v>5.9</v>
      </c>
      <c r="HW24" s="218" t="str">
        <f t="shared" si="130"/>
        <v>C</v>
      </c>
      <c r="HX24" s="149">
        <f t="shared" si="131"/>
        <v>2</v>
      </c>
      <c r="HY24" s="40" t="str">
        <f t="shared" si="132"/>
        <v>2.0</v>
      </c>
      <c r="HZ24" s="53">
        <v>3</v>
      </c>
      <c r="IA24" s="63">
        <v>3</v>
      </c>
      <c r="IB24" s="19">
        <v>7.7</v>
      </c>
      <c r="IC24" s="22">
        <v>6</v>
      </c>
      <c r="ID24" s="23"/>
      <c r="IE24" s="25">
        <f t="shared" si="133"/>
        <v>6.7</v>
      </c>
      <c r="IF24" s="147">
        <f t="shared" si="134"/>
        <v>6.7</v>
      </c>
      <c r="IG24" s="24" t="str">
        <f t="shared" si="255"/>
        <v>6.7</v>
      </c>
      <c r="IH24" s="218" t="str">
        <f t="shared" si="135"/>
        <v>C+</v>
      </c>
      <c r="II24" s="149">
        <f t="shared" si="136"/>
        <v>2.5</v>
      </c>
      <c r="IJ24" s="40" t="str">
        <f t="shared" si="137"/>
        <v>2.5</v>
      </c>
      <c r="IK24" s="53">
        <v>1</v>
      </c>
      <c r="IL24" s="63">
        <v>1</v>
      </c>
      <c r="IM24" s="19">
        <v>7</v>
      </c>
      <c r="IN24" s="22">
        <v>8</v>
      </c>
      <c r="IO24" s="23"/>
      <c r="IP24" s="17">
        <f t="shared" si="138"/>
        <v>7.6</v>
      </c>
      <c r="IQ24" s="24">
        <f t="shared" si="139"/>
        <v>7.6</v>
      </c>
      <c r="IR24" s="24" t="str">
        <f t="shared" si="140"/>
        <v>7.6</v>
      </c>
      <c r="IS24" s="30" t="str">
        <f t="shared" si="141"/>
        <v>B</v>
      </c>
      <c r="IT24" s="28">
        <f t="shared" si="142"/>
        <v>3</v>
      </c>
      <c r="IU24" s="35" t="str">
        <f t="shared" si="143"/>
        <v>3.0</v>
      </c>
      <c r="IV24" s="53">
        <v>2</v>
      </c>
      <c r="IW24" s="63">
        <v>2</v>
      </c>
      <c r="IX24" s="19">
        <v>6.2</v>
      </c>
      <c r="IY24" s="22">
        <v>7</v>
      </c>
      <c r="IZ24" s="23"/>
      <c r="JA24" s="25">
        <f t="shared" si="144"/>
        <v>6.7</v>
      </c>
      <c r="JB24" s="26">
        <f t="shared" si="145"/>
        <v>6.7</v>
      </c>
      <c r="JC24" s="24" t="str">
        <f t="shared" si="146"/>
        <v>6.7</v>
      </c>
      <c r="JD24" s="30" t="str">
        <f t="shared" si="147"/>
        <v>C+</v>
      </c>
      <c r="JE24" s="28">
        <f t="shared" si="148"/>
        <v>2.5</v>
      </c>
      <c r="JF24" s="35" t="str">
        <f t="shared" si="149"/>
        <v>2.5</v>
      </c>
      <c r="JG24" s="53">
        <v>2</v>
      </c>
      <c r="JH24" s="63">
        <v>2</v>
      </c>
      <c r="JI24" s="19">
        <v>5.8</v>
      </c>
      <c r="JJ24" s="22">
        <v>6</v>
      </c>
      <c r="JK24" s="23"/>
      <c r="JL24" s="25">
        <f t="shared" si="150"/>
        <v>5.9</v>
      </c>
      <c r="JM24" s="26">
        <f t="shared" si="151"/>
        <v>5.9</v>
      </c>
      <c r="JN24" s="24" t="str">
        <f t="shared" si="152"/>
        <v>5.9</v>
      </c>
      <c r="JO24" s="30" t="str">
        <f t="shared" si="153"/>
        <v>C</v>
      </c>
      <c r="JP24" s="28">
        <f t="shared" si="154"/>
        <v>2</v>
      </c>
      <c r="JQ24" s="35" t="str">
        <f t="shared" si="155"/>
        <v>2.0</v>
      </c>
      <c r="JR24" s="53">
        <v>2</v>
      </c>
      <c r="JS24" s="63">
        <v>2</v>
      </c>
      <c r="JT24" s="19">
        <v>8</v>
      </c>
      <c r="JU24" s="22"/>
      <c r="JV24" s="23">
        <v>7</v>
      </c>
      <c r="JW24" s="17">
        <f t="shared" si="156"/>
        <v>3.2</v>
      </c>
      <c r="JX24" s="24">
        <f t="shared" si="157"/>
        <v>7.4</v>
      </c>
      <c r="JY24" s="24" t="str">
        <f t="shared" si="158"/>
        <v>7.4</v>
      </c>
      <c r="JZ24" s="30" t="str">
        <f t="shared" si="159"/>
        <v>B</v>
      </c>
      <c r="KA24" s="28">
        <f t="shared" si="160"/>
        <v>3</v>
      </c>
      <c r="KB24" s="35" t="str">
        <f t="shared" si="161"/>
        <v>3.0</v>
      </c>
      <c r="KC24" s="53">
        <v>1</v>
      </c>
      <c r="KD24" s="63">
        <v>1</v>
      </c>
      <c r="KE24" s="19">
        <v>7.3</v>
      </c>
      <c r="KF24" s="22">
        <v>8</v>
      </c>
      <c r="KG24" s="23"/>
      <c r="KH24" s="17">
        <f t="shared" si="162"/>
        <v>7.7</v>
      </c>
      <c r="KI24" s="24">
        <f t="shared" si="163"/>
        <v>7.7</v>
      </c>
      <c r="KJ24" s="24" t="str">
        <f t="shared" si="164"/>
        <v>7.7</v>
      </c>
      <c r="KK24" s="30" t="str">
        <f t="shared" si="165"/>
        <v>B</v>
      </c>
      <c r="KL24" s="28">
        <f t="shared" si="166"/>
        <v>3</v>
      </c>
      <c r="KM24" s="35" t="str">
        <f t="shared" si="167"/>
        <v>3.0</v>
      </c>
      <c r="KN24" s="53">
        <v>2</v>
      </c>
      <c r="KO24" s="63">
        <v>2</v>
      </c>
      <c r="KP24" s="181">
        <f t="shared" si="168"/>
        <v>18</v>
      </c>
      <c r="KQ24" s="217">
        <f t="shared" si="169"/>
        <v>6.9111111111111123</v>
      </c>
      <c r="KR24" s="182">
        <f t="shared" si="170"/>
        <v>2.6388888888888888</v>
      </c>
      <c r="KS24" s="183" t="str">
        <f t="shared" si="171"/>
        <v>2.64</v>
      </c>
      <c r="KT24" s="135" t="str">
        <f t="shared" si="172"/>
        <v>Lên lớp</v>
      </c>
      <c r="KU24" s="136">
        <f t="shared" si="173"/>
        <v>18</v>
      </c>
      <c r="KV24" s="217">
        <f t="shared" si="174"/>
        <v>6.9111111111111123</v>
      </c>
      <c r="KW24" s="236">
        <f t="shared" si="175"/>
        <v>2.6388888888888888</v>
      </c>
      <c r="KX24" s="192">
        <f t="shared" si="176"/>
        <v>55</v>
      </c>
      <c r="KY24" s="193">
        <f t="shared" si="177"/>
        <v>55</v>
      </c>
      <c r="KZ24" s="183">
        <f t="shared" si="178"/>
        <v>7.2527272727272729</v>
      </c>
      <c r="LA24" s="182">
        <f t="shared" si="179"/>
        <v>2.8727272727272726</v>
      </c>
      <c r="LB24" s="183" t="str">
        <f t="shared" si="180"/>
        <v>2.87</v>
      </c>
      <c r="LC24" s="135" t="str">
        <f t="shared" si="181"/>
        <v>Lên lớp</v>
      </c>
      <c r="LD24" s="135" t="s">
        <v>648</v>
      </c>
      <c r="LE24" s="19">
        <v>6.5</v>
      </c>
      <c r="LF24" s="22">
        <v>6</v>
      </c>
      <c r="LG24" s="23"/>
      <c r="LH24" s="25">
        <f t="shared" si="182"/>
        <v>6.2</v>
      </c>
      <c r="LI24" s="147">
        <f t="shared" si="183"/>
        <v>6.2</v>
      </c>
      <c r="LJ24" s="26" t="str">
        <f t="shared" si="184"/>
        <v>6.2</v>
      </c>
      <c r="LK24" s="148" t="str">
        <f t="shared" si="185"/>
        <v>C</v>
      </c>
      <c r="LL24" s="149">
        <f t="shared" si="186"/>
        <v>2</v>
      </c>
      <c r="LM24" s="40" t="str">
        <f t="shared" si="187"/>
        <v>2.0</v>
      </c>
      <c r="LN24" s="53">
        <v>1</v>
      </c>
      <c r="LO24" s="63">
        <v>1</v>
      </c>
      <c r="LP24" s="19">
        <v>5</v>
      </c>
      <c r="LQ24" s="44"/>
      <c r="LR24" s="23"/>
      <c r="LS24" s="25">
        <f t="shared" si="188"/>
        <v>2</v>
      </c>
      <c r="LT24" s="147">
        <f t="shared" si="189"/>
        <v>2</v>
      </c>
      <c r="LU24" s="26" t="str">
        <f t="shared" si="190"/>
        <v>2.0</v>
      </c>
      <c r="LV24" s="148" t="str">
        <f t="shared" si="191"/>
        <v>F</v>
      </c>
      <c r="LW24" s="149">
        <f t="shared" si="192"/>
        <v>0</v>
      </c>
      <c r="LX24" s="40" t="str">
        <f t="shared" si="193"/>
        <v>0.0</v>
      </c>
      <c r="LY24" s="53">
        <v>1</v>
      </c>
      <c r="LZ24" s="63"/>
      <c r="MA24" s="19">
        <v>5.7</v>
      </c>
      <c r="MB24" s="22">
        <v>2</v>
      </c>
      <c r="MC24" s="23">
        <v>5</v>
      </c>
      <c r="MD24" s="25">
        <f t="shared" si="194"/>
        <v>3.5</v>
      </c>
      <c r="ME24" s="26">
        <f t="shared" si="195"/>
        <v>5.3</v>
      </c>
      <c r="MF24" s="26" t="str">
        <f t="shared" si="196"/>
        <v>5.3</v>
      </c>
      <c r="MG24" s="30" t="str">
        <f t="shared" si="197"/>
        <v>D+</v>
      </c>
      <c r="MH24" s="28">
        <f t="shared" si="198"/>
        <v>1.5</v>
      </c>
      <c r="MI24" s="35" t="str">
        <f t="shared" si="199"/>
        <v>1.5</v>
      </c>
      <c r="MJ24" s="53">
        <v>1</v>
      </c>
      <c r="MK24" s="63">
        <v>1</v>
      </c>
      <c r="ML24" s="19">
        <v>5</v>
      </c>
      <c r="MM24" s="51">
        <v>7</v>
      </c>
      <c r="MN24" s="23"/>
      <c r="MO24" s="25">
        <f t="shared" si="200"/>
        <v>6.2</v>
      </c>
      <c r="MP24" s="26">
        <f t="shared" si="201"/>
        <v>6.2</v>
      </c>
      <c r="MQ24" s="26" t="str">
        <f t="shared" si="202"/>
        <v>6.2</v>
      </c>
      <c r="MR24" s="30" t="str">
        <f t="shared" si="203"/>
        <v>C</v>
      </c>
      <c r="MS24" s="28">
        <f t="shared" si="204"/>
        <v>2</v>
      </c>
      <c r="MT24" s="35" t="str">
        <f t="shared" si="205"/>
        <v>2.0</v>
      </c>
      <c r="MU24" s="53">
        <v>1</v>
      </c>
      <c r="MV24" s="63">
        <v>1</v>
      </c>
      <c r="MW24" s="19">
        <v>8</v>
      </c>
      <c r="MX24" s="51">
        <v>6.5</v>
      </c>
      <c r="MY24" s="23"/>
      <c r="MZ24" s="25">
        <f t="shared" si="206"/>
        <v>7.1</v>
      </c>
      <c r="NA24" s="26">
        <f t="shared" si="207"/>
        <v>7.1</v>
      </c>
      <c r="NB24" s="26" t="str">
        <f t="shared" si="208"/>
        <v>7.1</v>
      </c>
      <c r="NC24" s="30" t="str">
        <f t="shared" si="209"/>
        <v>B</v>
      </c>
      <c r="ND24" s="28">
        <f t="shared" si="210"/>
        <v>3</v>
      </c>
      <c r="NE24" s="35" t="str">
        <f t="shared" si="211"/>
        <v>3.0</v>
      </c>
      <c r="NF24" s="53">
        <v>1</v>
      </c>
      <c r="NG24" s="63">
        <v>1</v>
      </c>
      <c r="NH24" s="19">
        <v>5</v>
      </c>
      <c r="NI24" s="51">
        <v>5.5</v>
      </c>
      <c r="NJ24" s="23"/>
      <c r="NK24" s="25">
        <f t="shared" si="212"/>
        <v>5.3</v>
      </c>
      <c r="NL24" s="26">
        <f t="shared" si="213"/>
        <v>5.3</v>
      </c>
      <c r="NM24" s="26" t="str">
        <f t="shared" si="214"/>
        <v>5.3</v>
      </c>
      <c r="NN24" s="30" t="str">
        <f t="shared" si="215"/>
        <v>D+</v>
      </c>
      <c r="NO24" s="28">
        <f t="shared" si="216"/>
        <v>1.5</v>
      </c>
      <c r="NP24" s="35" t="str">
        <f t="shared" si="217"/>
        <v>1.5</v>
      </c>
      <c r="NQ24" s="53">
        <v>2</v>
      </c>
      <c r="NR24" s="63">
        <v>2</v>
      </c>
      <c r="NS24" s="19">
        <v>5</v>
      </c>
      <c r="NT24" s="51">
        <v>5</v>
      </c>
      <c r="NU24" s="23"/>
      <c r="NV24" s="25">
        <f t="shared" si="218"/>
        <v>5</v>
      </c>
      <c r="NW24" s="26">
        <f t="shared" si="219"/>
        <v>5</v>
      </c>
      <c r="NX24" s="26" t="str">
        <f t="shared" si="220"/>
        <v>5.0</v>
      </c>
      <c r="NY24" s="30" t="str">
        <f t="shared" si="221"/>
        <v>D+</v>
      </c>
      <c r="NZ24" s="28">
        <f t="shared" si="222"/>
        <v>1.5</v>
      </c>
      <c r="OA24" s="35" t="str">
        <f t="shared" si="223"/>
        <v>1.5</v>
      </c>
      <c r="OB24" s="53">
        <v>1</v>
      </c>
      <c r="OC24" s="63">
        <v>1</v>
      </c>
      <c r="OD24" s="304">
        <v>0</v>
      </c>
      <c r="OE24" s="51"/>
      <c r="OF24" s="23"/>
      <c r="OG24" s="25">
        <f t="shared" si="224"/>
        <v>0</v>
      </c>
      <c r="OH24" s="26">
        <f t="shared" si="225"/>
        <v>0</v>
      </c>
      <c r="OI24" s="26" t="str">
        <f t="shared" si="226"/>
        <v>0.0</v>
      </c>
      <c r="OJ24" s="30" t="str">
        <f t="shared" si="227"/>
        <v>F</v>
      </c>
      <c r="OK24" s="28">
        <f t="shared" si="228"/>
        <v>0</v>
      </c>
      <c r="OL24" s="35" t="str">
        <f t="shared" si="229"/>
        <v>0.0</v>
      </c>
      <c r="OM24" s="53">
        <v>4</v>
      </c>
      <c r="ON24" s="70"/>
      <c r="OO24" s="264">
        <f t="shared" si="256"/>
        <v>12</v>
      </c>
      <c r="OP24" s="217">
        <f t="shared" si="257"/>
        <v>3.5333333333333332</v>
      </c>
      <c r="OQ24" s="182">
        <f t="shared" si="258"/>
        <v>1.0833333333333333</v>
      </c>
      <c r="OR24" s="183" t="str">
        <f t="shared" si="259"/>
        <v>1.08</v>
      </c>
      <c r="OS24" s="135" t="str">
        <f t="shared" si="260"/>
        <v>Lên lớp</v>
      </c>
      <c r="OT24" s="136">
        <f t="shared" si="261"/>
        <v>7</v>
      </c>
      <c r="OU24" s="217">
        <f t="shared" si="262"/>
        <v>5.7714285714285714</v>
      </c>
      <c r="OV24" s="236">
        <f t="shared" si="263"/>
        <v>1.8571428571428572</v>
      </c>
      <c r="OW24" s="192">
        <f t="shared" si="264"/>
        <v>67</v>
      </c>
      <c r="OX24" s="193">
        <f t="shared" si="265"/>
        <v>62</v>
      </c>
      <c r="OY24" s="183">
        <f t="shared" si="266"/>
        <v>7.0854838709677423</v>
      </c>
      <c r="OZ24" s="182">
        <f t="shared" si="267"/>
        <v>2.7580645161290325</v>
      </c>
      <c r="PA24" s="183" t="str">
        <f t="shared" si="268"/>
        <v>2.76</v>
      </c>
      <c r="PB24" s="135" t="str">
        <f t="shared" si="269"/>
        <v>Lên lớp</v>
      </c>
      <c r="PC24" s="135" t="s">
        <v>648</v>
      </c>
      <c r="PD24" s="57">
        <v>7.6</v>
      </c>
      <c r="PE24" s="22">
        <v>8</v>
      </c>
      <c r="PF24" s="23"/>
      <c r="PG24" s="25">
        <f t="shared" si="273"/>
        <v>7.8</v>
      </c>
      <c r="PH24" s="26">
        <f t="shared" si="274"/>
        <v>7.8</v>
      </c>
      <c r="PI24" s="26" t="str">
        <f t="shared" si="275"/>
        <v>7.8</v>
      </c>
      <c r="PJ24" s="30" t="str">
        <f t="shared" si="276"/>
        <v>B</v>
      </c>
      <c r="PK24" s="28">
        <f t="shared" si="277"/>
        <v>3</v>
      </c>
      <c r="PL24" s="35" t="str">
        <f t="shared" si="278"/>
        <v>3.0</v>
      </c>
      <c r="PM24" s="53">
        <v>6</v>
      </c>
      <c r="PN24" s="63">
        <v>6</v>
      </c>
      <c r="PO24" s="19">
        <v>6</v>
      </c>
      <c r="PP24" s="51">
        <v>7.5</v>
      </c>
      <c r="PQ24" s="23"/>
      <c r="PR24" s="25">
        <f t="shared" si="240"/>
        <v>6.9</v>
      </c>
      <c r="PS24" s="26">
        <f t="shared" si="241"/>
        <v>6.9</v>
      </c>
      <c r="PT24" s="26" t="str">
        <f t="shared" si="242"/>
        <v>6.9</v>
      </c>
      <c r="PU24" s="30" t="str">
        <f t="shared" si="243"/>
        <v>C+</v>
      </c>
      <c r="PV24" s="28">
        <f t="shared" si="244"/>
        <v>2.5</v>
      </c>
      <c r="PW24" s="35" t="str">
        <f t="shared" si="245"/>
        <v>2.5</v>
      </c>
      <c r="PX24" s="53">
        <v>6</v>
      </c>
      <c r="PY24" s="63">
        <v>6</v>
      </c>
      <c r="PZ24" s="59"/>
      <c r="QA24" s="259"/>
      <c r="QB24" s="129">
        <f t="shared" si="270"/>
        <v>0</v>
      </c>
      <c r="QC24" s="24" t="str">
        <f t="shared" si="280"/>
        <v>0.0</v>
      </c>
      <c r="QD24" s="30" t="str">
        <f t="shared" si="281"/>
        <v>F</v>
      </c>
      <c r="QE24" s="28">
        <f t="shared" si="282"/>
        <v>0</v>
      </c>
      <c r="QF24" s="35" t="str">
        <f t="shared" si="283"/>
        <v>0.0</v>
      </c>
      <c r="QG24" s="260"/>
      <c r="QH24" s="261"/>
      <c r="QI24" s="262">
        <f t="shared" si="249"/>
        <v>12</v>
      </c>
      <c r="QJ24" s="217">
        <f t="shared" si="250"/>
        <v>7.3500000000000005</v>
      </c>
      <c r="QK24" s="182">
        <f t="shared" si="251"/>
        <v>2.75</v>
      </c>
      <c r="QL24" s="183" t="str">
        <f t="shared" si="284"/>
        <v>2.75</v>
      </c>
      <c r="QM24" s="135" t="str">
        <f t="shared" si="285"/>
        <v>Lên lớp</v>
      </c>
    </row>
    <row r="25" spans="1:455" ht="18">
      <c r="A25" s="10">
        <v>25</v>
      </c>
      <c r="B25" s="10">
        <v>25</v>
      </c>
      <c r="C25" s="90" t="s">
        <v>800</v>
      </c>
      <c r="D25" s="91" t="s">
        <v>801</v>
      </c>
      <c r="E25" s="93" t="s">
        <v>257</v>
      </c>
      <c r="F25" s="307" t="s">
        <v>219</v>
      </c>
      <c r="G25" s="42"/>
      <c r="H25" s="96" t="s">
        <v>809</v>
      </c>
      <c r="I25" s="42" t="s">
        <v>18</v>
      </c>
      <c r="J25" s="98" t="s">
        <v>810</v>
      </c>
      <c r="K25" s="295" t="s">
        <v>618</v>
      </c>
      <c r="L25" s="24" t="str">
        <f t="shared" si="0"/>
        <v>Đã có CC</v>
      </c>
      <c r="M25" s="30" t="str">
        <f t="shared" si="1"/>
        <v>A</v>
      </c>
      <c r="N25" s="37">
        <f t="shared" si="2"/>
        <v>4</v>
      </c>
      <c r="O25" s="35" t="str">
        <f t="shared" si="3"/>
        <v>4.0</v>
      </c>
      <c r="P25" s="11">
        <v>2</v>
      </c>
      <c r="Q25" s="119" t="s">
        <v>618</v>
      </c>
      <c r="R25" s="24" t="str">
        <f t="shared" si="4"/>
        <v>Đã có CC</v>
      </c>
      <c r="S25" s="30" t="str">
        <f t="shared" si="5"/>
        <v>A</v>
      </c>
      <c r="T25" s="37">
        <f t="shared" si="6"/>
        <v>4</v>
      </c>
      <c r="U25" s="35" t="str">
        <f t="shared" si="7"/>
        <v>4.0</v>
      </c>
      <c r="V25" s="11">
        <v>3</v>
      </c>
      <c r="W25" s="19"/>
      <c r="X25" s="22"/>
      <c r="Y25" s="23"/>
      <c r="Z25" s="25">
        <v>5.7</v>
      </c>
      <c r="AA25" s="26">
        <v>5.7</v>
      </c>
      <c r="AB25" s="24" t="str">
        <f t="shared" si="10"/>
        <v>5.7</v>
      </c>
      <c r="AC25" s="30" t="str">
        <f t="shared" si="11"/>
        <v>C</v>
      </c>
      <c r="AD25" s="28">
        <f t="shared" si="12"/>
        <v>2</v>
      </c>
      <c r="AE25" s="35" t="str">
        <f t="shared" si="13"/>
        <v>2.0</v>
      </c>
      <c r="AF25" s="53">
        <v>4</v>
      </c>
      <c r="AG25" s="63">
        <v>4</v>
      </c>
      <c r="AH25" s="19"/>
      <c r="AI25" s="22"/>
      <c r="AJ25" s="23"/>
      <c r="AK25" s="25">
        <v>4.5999999999999996</v>
      </c>
      <c r="AL25" s="26">
        <v>4.5999999999999996</v>
      </c>
      <c r="AM25" s="24" t="str">
        <f t="shared" si="16"/>
        <v>4.6</v>
      </c>
      <c r="AN25" s="30" t="str">
        <f t="shared" si="17"/>
        <v>D</v>
      </c>
      <c r="AO25" s="28">
        <f t="shared" si="18"/>
        <v>1</v>
      </c>
      <c r="AP25" s="35" t="str">
        <f t="shared" si="19"/>
        <v>1.0</v>
      </c>
      <c r="AQ25" s="66">
        <v>2</v>
      </c>
      <c r="AR25" s="68">
        <v>2</v>
      </c>
      <c r="AS25" s="19">
        <v>7.2</v>
      </c>
      <c r="AT25" s="22">
        <v>7</v>
      </c>
      <c r="AU25" s="23"/>
      <c r="AV25" s="25">
        <f t="shared" ref="AV25" si="286">ROUND((AS25*0.4+AT25*0.6),1)</f>
        <v>7.1</v>
      </c>
      <c r="AW25" s="26">
        <f t="shared" ref="AW25" si="287">ROUND(MAX((AS25*0.4+AT25*0.6),(AS25*0.4+AU25*0.6)),1)</f>
        <v>7.1</v>
      </c>
      <c r="AX25" s="24" t="str">
        <f t="shared" si="22"/>
        <v>7.1</v>
      </c>
      <c r="AY25" s="30" t="str">
        <f t="shared" si="23"/>
        <v>B</v>
      </c>
      <c r="AZ25" s="28">
        <f t="shared" si="24"/>
        <v>3</v>
      </c>
      <c r="BA25" s="35" t="str">
        <f t="shared" si="25"/>
        <v>3.0</v>
      </c>
      <c r="BB25" s="53">
        <v>3</v>
      </c>
      <c r="BC25" s="63">
        <v>3</v>
      </c>
      <c r="BD25" s="19">
        <v>5</v>
      </c>
      <c r="BE25" s="22">
        <v>6</v>
      </c>
      <c r="BF25" s="23"/>
      <c r="BG25" s="25">
        <f t="shared" si="26"/>
        <v>5.6</v>
      </c>
      <c r="BH25" s="26">
        <f t="shared" si="27"/>
        <v>5.6</v>
      </c>
      <c r="BI25" s="24" t="str">
        <f t="shared" si="28"/>
        <v>5.6</v>
      </c>
      <c r="BJ25" s="30" t="str">
        <f t="shared" si="29"/>
        <v>C</v>
      </c>
      <c r="BK25" s="28">
        <f t="shared" si="30"/>
        <v>2</v>
      </c>
      <c r="BL25" s="35" t="str">
        <f t="shared" si="31"/>
        <v>2.0</v>
      </c>
      <c r="BM25" s="53">
        <v>3</v>
      </c>
      <c r="BN25" s="63">
        <v>3</v>
      </c>
      <c r="BO25" s="19">
        <v>7.1</v>
      </c>
      <c r="BP25" s="22">
        <v>7</v>
      </c>
      <c r="BQ25" s="23"/>
      <c r="BR25" s="25">
        <f t="shared" si="32"/>
        <v>7</v>
      </c>
      <c r="BS25" s="26">
        <f t="shared" si="33"/>
        <v>7</v>
      </c>
      <c r="BT25" s="24" t="str">
        <f t="shared" si="34"/>
        <v>7.0</v>
      </c>
      <c r="BU25" s="30" t="str">
        <f t="shared" si="35"/>
        <v>B</v>
      </c>
      <c r="BV25" s="56">
        <f t="shared" si="36"/>
        <v>3</v>
      </c>
      <c r="BW25" s="35" t="str">
        <f t="shared" si="37"/>
        <v>3.0</v>
      </c>
      <c r="BX25" s="53">
        <v>2</v>
      </c>
      <c r="BY25" s="70">
        <v>2</v>
      </c>
      <c r="BZ25" s="19">
        <v>8.8000000000000007</v>
      </c>
      <c r="CA25" s="22">
        <v>9</v>
      </c>
      <c r="CB25" s="23"/>
      <c r="CC25" s="25">
        <f t="shared" si="38"/>
        <v>8.9</v>
      </c>
      <c r="CD25" s="26">
        <f t="shared" si="39"/>
        <v>8.9</v>
      </c>
      <c r="CE25" s="24" t="str">
        <f t="shared" si="40"/>
        <v>8.9</v>
      </c>
      <c r="CF25" s="30" t="str">
        <f t="shared" si="41"/>
        <v>A</v>
      </c>
      <c r="CG25" s="28">
        <f t="shared" si="42"/>
        <v>4</v>
      </c>
      <c r="CH25" s="35" t="str">
        <f t="shared" si="43"/>
        <v>4.0</v>
      </c>
      <c r="CI25" s="53">
        <v>3</v>
      </c>
      <c r="CJ25" s="63">
        <v>3</v>
      </c>
      <c r="CK25" s="115">
        <f t="shared" si="44"/>
        <v>17</v>
      </c>
      <c r="CL25" s="238">
        <f t="shared" si="45"/>
        <v>6.5176470588235293</v>
      </c>
      <c r="CM25" s="116">
        <f t="shared" si="46"/>
        <v>2.5294117647058822</v>
      </c>
      <c r="CN25" s="117" t="str">
        <f t="shared" si="47"/>
        <v>2.53</v>
      </c>
      <c r="CO25" s="135" t="str">
        <f t="shared" si="48"/>
        <v>Lên lớp</v>
      </c>
      <c r="CP25" s="240">
        <f t="shared" si="49"/>
        <v>17</v>
      </c>
      <c r="CQ25" s="241">
        <f t="shared" si="279"/>
        <v>6.5176470588235293</v>
      </c>
      <c r="CR25" s="242">
        <f t="shared" si="51"/>
        <v>2.5294117647058822</v>
      </c>
      <c r="CS25" s="140" t="str">
        <f t="shared" si="52"/>
        <v>2.53</v>
      </c>
      <c r="CT25" s="135" t="str">
        <f t="shared" si="53"/>
        <v>Lên lớp</v>
      </c>
      <c r="CU25" s="205" t="s">
        <v>648</v>
      </c>
      <c r="CV25" s="19">
        <v>7.4</v>
      </c>
      <c r="CW25" s="22">
        <v>7</v>
      </c>
      <c r="CX25" s="23"/>
      <c r="CY25" s="25">
        <f t="shared" si="54"/>
        <v>7.2</v>
      </c>
      <c r="CZ25" s="26">
        <f t="shared" si="55"/>
        <v>7.2</v>
      </c>
      <c r="DA25" s="26" t="str">
        <f t="shared" si="56"/>
        <v>7.2</v>
      </c>
      <c r="DB25" s="30" t="str">
        <f t="shared" si="57"/>
        <v>B</v>
      </c>
      <c r="DC25" s="56">
        <f t="shared" si="58"/>
        <v>3</v>
      </c>
      <c r="DD25" s="35" t="str">
        <f t="shared" si="59"/>
        <v>3.0</v>
      </c>
      <c r="DE25" s="53">
        <v>3</v>
      </c>
      <c r="DF25" s="63">
        <v>3</v>
      </c>
      <c r="DG25" s="19">
        <v>6.1</v>
      </c>
      <c r="DH25" s="22">
        <v>8</v>
      </c>
      <c r="DI25" s="23"/>
      <c r="DJ25" s="25">
        <f t="shared" si="60"/>
        <v>7.2</v>
      </c>
      <c r="DK25" s="26">
        <f t="shared" si="61"/>
        <v>7.2</v>
      </c>
      <c r="DL25" s="26" t="str">
        <f t="shared" si="62"/>
        <v>7.2</v>
      </c>
      <c r="DM25" s="30" t="str">
        <f t="shared" si="63"/>
        <v>B</v>
      </c>
      <c r="DN25" s="56">
        <f t="shared" si="64"/>
        <v>3</v>
      </c>
      <c r="DO25" s="35" t="str">
        <f t="shared" si="65"/>
        <v>3.0</v>
      </c>
      <c r="DP25" s="53">
        <v>3</v>
      </c>
      <c r="DQ25" s="63">
        <v>3</v>
      </c>
      <c r="DR25" s="19">
        <v>8.4</v>
      </c>
      <c r="DS25" s="22">
        <v>8</v>
      </c>
      <c r="DT25" s="23"/>
      <c r="DU25" s="25">
        <f t="shared" si="66"/>
        <v>8.1999999999999993</v>
      </c>
      <c r="DV25" s="26">
        <f t="shared" si="67"/>
        <v>8.1999999999999993</v>
      </c>
      <c r="DW25" s="26" t="str">
        <f t="shared" si="68"/>
        <v>8.2</v>
      </c>
      <c r="DX25" s="30" t="str">
        <f t="shared" si="69"/>
        <v>B+</v>
      </c>
      <c r="DY25" s="28">
        <f t="shared" si="70"/>
        <v>3.5</v>
      </c>
      <c r="DZ25" s="35" t="str">
        <f t="shared" si="71"/>
        <v>3.5</v>
      </c>
      <c r="EA25" s="53">
        <v>3</v>
      </c>
      <c r="EB25" s="63">
        <v>3</v>
      </c>
      <c r="EC25" s="19"/>
      <c r="ED25" s="22"/>
      <c r="EE25" s="23"/>
      <c r="EF25" s="25">
        <f t="shared" si="72"/>
        <v>0</v>
      </c>
      <c r="EG25" s="26">
        <f t="shared" si="73"/>
        <v>0</v>
      </c>
      <c r="EH25" s="24" t="str">
        <f t="shared" si="272"/>
        <v>0.0</v>
      </c>
      <c r="EI25" s="30" t="str">
        <f t="shared" si="75"/>
        <v>F</v>
      </c>
      <c r="EJ25" s="28">
        <f t="shared" si="76"/>
        <v>0</v>
      </c>
      <c r="EK25" s="35" t="str">
        <f t="shared" si="77"/>
        <v>0.0</v>
      </c>
      <c r="EL25" s="53">
        <v>2</v>
      </c>
      <c r="EM25" s="63"/>
      <c r="EN25" s="19">
        <v>6.8</v>
      </c>
      <c r="EO25" s="22">
        <v>9</v>
      </c>
      <c r="EP25" s="23"/>
      <c r="EQ25" s="25">
        <f t="shared" si="78"/>
        <v>8.1</v>
      </c>
      <c r="ER25" s="26">
        <f t="shared" si="79"/>
        <v>8.1</v>
      </c>
      <c r="ES25" s="26" t="str">
        <f t="shared" si="80"/>
        <v>8.1</v>
      </c>
      <c r="ET25" s="30" t="str">
        <f t="shared" si="81"/>
        <v>B+</v>
      </c>
      <c r="EU25" s="28">
        <f t="shared" si="82"/>
        <v>3.5</v>
      </c>
      <c r="EV25" s="35" t="str">
        <f t="shared" si="83"/>
        <v>3.5</v>
      </c>
      <c r="EW25" s="53">
        <v>2</v>
      </c>
      <c r="EX25" s="63">
        <v>2</v>
      </c>
      <c r="EY25" s="19">
        <v>7</v>
      </c>
      <c r="EZ25" s="22">
        <v>5</v>
      </c>
      <c r="FA25" s="23"/>
      <c r="FB25" s="25">
        <f t="shared" si="84"/>
        <v>5.8</v>
      </c>
      <c r="FC25" s="26">
        <f t="shared" si="85"/>
        <v>5.8</v>
      </c>
      <c r="FD25" s="26" t="str">
        <f t="shared" si="86"/>
        <v>5.8</v>
      </c>
      <c r="FE25" s="30" t="str">
        <f t="shared" si="87"/>
        <v>C</v>
      </c>
      <c r="FF25" s="28">
        <f t="shared" si="88"/>
        <v>2</v>
      </c>
      <c r="FG25" s="35" t="str">
        <f t="shared" si="89"/>
        <v>2.0</v>
      </c>
      <c r="FH25" s="53">
        <v>3</v>
      </c>
      <c r="FI25" s="63">
        <v>3</v>
      </c>
      <c r="FJ25" s="19">
        <v>7.7</v>
      </c>
      <c r="FK25" s="22">
        <v>9</v>
      </c>
      <c r="FL25" s="23"/>
      <c r="FM25" s="25">
        <f t="shared" si="90"/>
        <v>8.5</v>
      </c>
      <c r="FN25" s="26">
        <f t="shared" si="91"/>
        <v>8.5</v>
      </c>
      <c r="FO25" s="26" t="str">
        <f t="shared" si="92"/>
        <v>8.5</v>
      </c>
      <c r="FP25" s="30" t="str">
        <f t="shared" si="93"/>
        <v>A</v>
      </c>
      <c r="FQ25" s="28">
        <f t="shared" si="94"/>
        <v>4</v>
      </c>
      <c r="FR25" s="35" t="str">
        <f t="shared" si="95"/>
        <v>4.0</v>
      </c>
      <c r="FS25" s="53">
        <v>2</v>
      </c>
      <c r="FT25" s="63">
        <v>2</v>
      </c>
      <c r="FU25" s="185">
        <v>7.4</v>
      </c>
      <c r="FV25" s="121">
        <v>8</v>
      </c>
      <c r="FW25" s="122"/>
      <c r="FX25" s="129">
        <f t="shared" si="96"/>
        <v>7.8</v>
      </c>
      <c r="FY25" s="130">
        <f t="shared" si="97"/>
        <v>7.8</v>
      </c>
      <c r="FZ25" s="130" t="str">
        <f t="shared" si="98"/>
        <v>7.8</v>
      </c>
      <c r="GA25" s="125" t="str">
        <f t="shared" si="99"/>
        <v>B</v>
      </c>
      <c r="GB25" s="126">
        <f t="shared" si="100"/>
        <v>3</v>
      </c>
      <c r="GC25" s="127" t="str">
        <f t="shared" si="101"/>
        <v>3.0</v>
      </c>
      <c r="GD25" s="144">
        <v>2</v>
      </c>
      <c r="GE25" s="145">
        <v>2</v>
      </c>
      <c r="GF25" s="181">
        <f t="shared" si="102"/>
        <v>20</v>
      </c>
      <c r="GG25" s="217">
        <f t="shared" si="103"/>
        <v>6.7</v>
      </c>
      <c r="GH25" s="182">
        <f t="shared" si="104"/>
        <v>2.7749999999999999</v>
      </c>
      <c r="GI25" s="183" t="str">
        <f t="shared" si="105"/>
        <v>2.78</v>
      </c>
      <c r="GJ25" s="135" t="str">
        <f t="shared" si="106"/>
        <v>Lên lớp</v>
      </c>
      <c r="GK25" s="136">
        <f t="shared" si="107"/>
        <v>18</v>
      </c>
      <c r="GL25" s="239">
        <f t="shared" si="108"/>
        <v>7.4444444444444446</v>
      </c>
      <c r="GM25" s="137">
        <f t="shared" si="109"/>
        <v>3.0833333333333335</v>
      </c>
      <c r="GN25" s="192">
        <f t="shared" si="110"/>
        <v>37</v>
      </c>
      <c r="GO25" s="193">
        <f t="shared" si="111"/>
        <v>35</v>
      </c>
      <c r="GP25" s="183">
        <f t="shared" si="112"/>
        <v>6.9942857142857147</v>
      </c>
      <c r="GQ25" s="182">
        <f t="shared" si="113"/>
        <v>2.8142857142857145</v>
      </c>
      <c r="GR25" s="183" t="str">
        <f t="shared" si="114"/>
        <v>2.81</v>
      </c>
      <c r="GS25" s="135" t="str">
        <f t="shared" si="115"/>
        <v>Lên lớp</v>
      </c>
      <c r="GT25" s="135"/>
      <c r="GU25" s="19">
        <v>7.3</v>
      </c>
      <c r="GV25" s="22">
        <v>7</v>
      </c>
      <c r="GW25" s="23"/>
      <c r="GX25" s="25">
        <f t="shared" si="116"/>
        <v>7.1</v>
      </c>
      <c r="GY25" s="26">
        <f t="shared" si="117"/>
        <v>7.1</v>
      </c>
      <c r="GZ25" s="26" t="str">
        <f t="shared" si="118"/>
        <v>7.1</v>
      </c>
      <c r="HA25" s="30" t="str">
        <f t="shared" si="119"/>
        <v>B</v>
      </c>
      <c r="HB25" s="28">
        <f t="shared" si="120"/>
        <v>3</v>
      </c>
      <c r="HC25" s="35" t="str">
        <f t="shared" si="121"/>
        <v>3.0</v>
      </c>
      <c r="HD25" s="53">
        <v>3</v>
      </c>
      <c r="HE25" s="63">
        <v>3</v>
      </c>
      <c r="HF25" s="19">
        <v>8.6</v>
      </c>
      <c r="HG25" s="22">
        <v>9</v>
      </c>
      <c r="HH25" s="23"/>
      <c r="HI25" s="25">
        <f t="shared" si="122"/>
        <v>8.8000000000000007</v>
      </c>
      <c r="HJ25" s="26">
        <f t="shared" si="123"/>
        <v>8.8000000000000007</v>
      </c>
      <c r="HK25" s="26" t="str">
        <f t="shared" si="124"/>
        <v>8.8</v>
      </c>
      <c r="HL25" s="30" t="str">
        <f t="shared" si="125"/>
        <v>A</v>
      </c>
      <c r="HM25" s="28">
        <f t="shared" si="126"/>
        <v>4</v>
      </c>
      <c r="HN25" s="35" t="str">
        <f t="shared" si="127"/>
        <v>4.0</v>
      </c>
      <c r="HO25" s="53">
        <v>2</v>
      </c>
      <c r="HP25" s="63">
        <v>2</v>
      </c>
      <c r="HQ25" s="19">
        <v>8.1</v>
      </c>
      <c r="HR25" s="22">
        <v>8</v>
      </c>
      <c r="HS25" s="23"/>
      <c r="HT25" s="25">
        <f t="shared" si="128"/>
        <v>8</v>
      </c>
      <c r="HU25" s="147">
        <f t="shared" si="129"/>
        <v>8</v>
      </c>
      <c r="HV25" s="26" t="str">
        <f t="shared" si="254"/>
        <v>8.0</v>
      </c>
      <c r="HW25" s="218" t="str">
        <f t="shared" si="130"/>
        <v>B+</v>
      </c>
      <c r="HX25" s="149">
        <f t="shared" si="131"/>
        <v>3.5</v>
      </c>
      <c r="HY25" s="40" t="str">
        <f t="shared" si="132"/>
        <v>3.5</v>
      </c>
      <c r="HZ25" s="53">
        <v>3</v>
      </c>
      <c r="IA25" s="63">
        <v>3</v>
      </c>
      <c r="IB25" s="19">
        <v>8.6999999999999993</v>
      </c>
      <c r="IC25" s="22">
        <v>8</v>
      </c>
      <c r="ID25" s="23"/>
      <c r="IE25" s="25">
        <f t="shared" si="133"/>
        <v>8.3000000000000007</v>
      </c>
      <c r="IF25" s="147">
        <f t="shared" si="134"/>
        <v>8.3000000000000007</v>
      </c>
      <c r="IG25" s="26" t="str">
        <f t="shared" si="255"/>
        <v>8.3</v>
      </c>
      <c r="IH25" s="218" t="str">
        <f t="shared" si="135"/>
        <v>B+</v>
      </c>
      <c r="II25" s="149">
        <f t="shared" si="136"/>
        <v>3.5</v>
      </c>
      <c r="IJ25" s="40" t="str">
        <f t="shared" si="137"/>
        <v>3.5</v>
      </c>
      <c r="IK25" s="53">
        <v>1</v>
      </c>
      <c r="IL25" s="63">
        <v>1</v>
      </c>
      <c r="IM25" s="19">
        <v>7</v>
      </c>
      <c r="IN25" s="22">
        <v>8</v>
      </c>
      <c r="IO25" s="23"/>
      <c r="IP25" s="25">
        <f t="shared" si="138"/>
        <v>7.6</v>
      </c>
      <c r="IQ25" s="26">
        <f t="shared" si="139"/>
        <v>7.6</v>
      </c>
      <c r="IR25" s="26" t="str">
        <f t="shared" si="140"/>
        <v>7.6</v>
      </c>
      <c r="IS25" s="30" t="str">
        <f t="shared" si="141"/>
        <v>B</v>
      </c>
      <c r="IT25" s="28">
        <f t="shared" si="142"/>
        <v>3</v>
      </c>
      <c r="IU25" s="35" t="str">
        <f t="shared" si="143"/>
        <v>3.0</v>
      </c>
      <c r="IV25" s="53">
        <v>2</v>
      </c>
      <c r="IW25" s="63">
        <v>2</v>
      </c>
      <c r="IX25" s="19">
        <v>9</v>
      </c>
      <c r="IY25" s="22">
        <v>7</v>
      </c>
      <c r="IZ25" s="23"/>
      <c r="JA25" s="25">
        <f t="shared" si="144"/>
        <v>7.8</v>
      </c>
      <c r="JB25" s="26">
        <f t="shared" si="145"/>
        <v>7.8</v>
      </c>
      <c r="JC25" s="26" t="str">
        <f t="shared" si="146"/>
        <v>7.8</v>
      </c>
      <c r="JD25" s="30" t="str">
        <f t="shared" si="147"/>
        <v>B</v>
      </c>
      <c r="JE25" s="28">
        <f t="shared" si="148"/>
        <v>3</v>
      </c>
      <c r="JF25" s="35" t="str">
        <f t="shared" si="149"/>
        <v>3.0</v>
      </c>
      <c r="JG25" s="53">
        <v>2</v>
      </c>
      <c r="JH25" s="63">
        <v>2</v>
      </c>
      <c r="JI25" s="19">
        <v>6.6</v>
      </c>
      <c r="JJ25" s="22">
        <v>6</v>
      </c>
      <c r="JK25" s="23"/>
      <c r="JL25" s="25">
        <f t="shared" si="150"/>
        <v>6.2</v>
      </c>
      <c r="JM25" s="26">
        <f t="shared" si="151"/>
        <v>6.2</v>
      </c>
      <c r="JN25" s="26" t="str">
        <f t="shared" si="152"/>
        <v>6.2</v>
      </c>
      <c r="JO25" s="30" t="str">
        <f t="shared" si="153"/>
        <v>C</v>
      </c>
      <c r="JP25" s="28">
        <f t="shared" si="154"/>
        <v>2</v>
      </c>
      <c r="JQ25" s="35" t="str">
        <f t="shared" si="155"/>
        <v>2.0</v>
      </c>
      <c r="JR25" s="53">
        <v>2</v>
      </c>
      <c r="JS25" s="63">
        <v>2</v>
      </c>
      <c r="JT25" s="19">
        <v>8.4</v>
      </c>
      <c r="JU25" s="22">
        <v>5</v>
      </c>
      <c r="JV25" s="23"/>
      <c r="JW25" s="25">
        <f t="shared" si="156"/>
        <v>6.4</v>
      </c>
      <c r="JX25" s="26">
        <f t="shared" si="157"/>
        <v>6.4</v>
      </c>
      <c r="JY25" s="26" t="str">
        <f t="shared" si="158"/>
        <v>6.4</v>
      </c>
      <c r="JZ25" s="30" t="str">
        <f t="shared" si="159"/>
        <v>C</v>
      </c>
      <c r="KA25" s="28">
        <f t="shared" si="160"/>
        <v>2</v>
      </c>
      <c r="KB25" s="35" t="str">
        <f t="shared" si="161"/>
        <v>2.0</v>
      </c>
      <c r="KC25" s="53">
        <v>1</v>
      </c>
      <c r="KD25" s="63">
        <v>1</v>
      </c>
      <c r="KE25" s="19">
        <v>7.3</v>
      </c>
      <c r="KF25" s="22">
        <v>3</v>
      </c>
      <c r="KG25" s="23"/>
      <c r="KH25" s="25">
        <f t="shared" si="162"/>
        <v>4.7</v>
      </c>
      <c r="KI25" s="26">
        <f t="shared" si="163"/>
        <v>4.7</v>
      </c>
      <c r="KJ25" s="26" t="str">
        <f t="shared" si="164"/>
        <v>4.7</v>
      </c>
      <c r="KK25" s="30" t="str">
        <f t="shared" si="165"/>
        <v>D</v>
      </c>
      <c r="KL25" s="28">
        <f t="shared" si="166"/>
        <v>1</v>
      </c>
      <c r="KM25" s="35" t="str">
        <f t="shared" si="167"/>
        <v>1.0</v>
      </c>
      <c r="KN25" s="53">
        <v>2</v>
      </c>
      <c r="KO25" s="63">
        <v>2</v>
      </c>
      <c r="KP25" s="181">
        <f t="shared" si="168"/>
        <v>18</v>
      </c>
      <c r="KQ25" s="217">
        <f t="shared" si="169"/>
        <v>7.2333333333333343</v>
      </c>
      <c r="KR25" s="182">
        <f t="shared" si="170"/>
        <v>2.8333333333333335</v>
      </c>
      <c r="KS25" s="183" t="str">
        <f t="shared" si="171"/>
        <v>2.83</v>
      </c>
      <c r="KT25" s="135" t="str">
        <f t="shared" si="172"/>
        <v>Lên lớp</v>
      </c>
      <c r="KU25" s="136">
        <f t="shared" si="173"/>
        <v>18</v>
      </c>
      <c r="KV25" s="217">
        <f t="shared" si="174"/>
        <v>7.2333333333333343</v>
      </c>
      <c r="KW25" s="236">
        <f t="shared" si="175"/>
        <v>2.8333333333333335</v>
      </c>
      <c r="KX25" s="192">
        <f t="shared" si="176"/>
        <v>55</v>
      </c>
      <c r="KY25" s="193">
        <f t="shared" si="177"/>
        <v>53</v>
      </c>
      <c r="KZ25" s="183">
        <f t="shared" si="178"/>
        <v>7.0754716981132075</v>
      </c>
      <c r="LA25" s="182">
        <f t="shared" si="179"/>
        <v>2.8207547169811322</v>
      </c>
      <c r="LB25" s="183" t="str">
        <f t="shared" si="180"/>
        <v>2.82</v>
      </c>
      <c r="LC25" s="135" t="str">
        <f t="shared" si="181"/>
        <v>Lên lớp</v>
      </c>
      <c r="LD25" s="135" t="s">
        <v>648</v>
      </c>
      <c r="LE25" s="19">
        <v>7.8</v>
      </c>
      <c r="LF25" s="22">
        <v>5</v>
      </c>
      <c r="LG25" s="23"/>
      <c r="LH25" s="25">
        <f t="shared" si="182"/>
        <v>6.1</v>
      </c>
      <c r="LI25" s="147">
        <f t="shared" si="183"/>
        <v>6.1</v>
      </c>
      <c r="LJ25" s="26" t="str">
        <f t="shared" si="184"/>
        <v>6.1</v>
      </c>
      <c r="LK25" s="148" t="str">
        <f t="shared" si="185"/>
        <v>C</v>
      </c>
      <c r="LL25" s="149">
        <f t="shared" si="186"/>
        <v>2</v>
      </c>
      <c r="LM25" s="40" t="str">
        <f t="shared" si="187"/>
        <v>2.0</v>
      </c>
      <c r="LN25" s="53">
        <v>1</v>
      </c>
      <c r="LO25" s="63">
        <v>1</v>
      </c>
      <c r="LP25" s="19">
        <v>7.5</v>
      </c>
      <c r="LQ25" s="22">
        <v>2</v>
      </c>
      <c r="LR25" s="23"/>
      <c r="LS25" s="25">
        <f t="shared" si="188"/>
        <v>4.2</v>
      </c>
      <c r="LT25" s="147">
        <f t="shared" si="189"/>
        <v>4.2</v>
      </c>
      <c r="LU25" s="26" t="str">
        <f t="shared" si="190"/>
        <v>4.2</v>
      </c>
      <c r="LV25" s="148" t="str">
        <f t="shared" si="191"/>
        <v>D</v>
      </c>
      <c r="LW25" s="149">
        <f t="shared" si="192"/>
        <v>1</v>
      </c>
      <c r="LX25" s="40" t="str">
        <f t="shared" si="193"/>
        <v>1.0</v>
      </c>
      <c r="LY25" s="53">
        <v>1</v>
      </c>
      <c r="LZ25" s="63">
        <v>1</v>
      </c>
      <c r="MA25" s="19">
        <v>8.6999999999999993</v>
      </c>
      <c r="MB25" s="22">
        <v>6</v>
      </c>
      <c r="MC25" s="23"/>
      <c r="MD25" s="25">
        <f t="shared" si="194"/>
        <v>7.1</v>
      </c>
      <c r="ME25" s="26">
        <f t="shared" si="195"/>
        <v>7.1</v>
      </c>
      <c r="MF25" s="26" t="str">
        <f t="shared" si="196"/>
        <v>7.1</v>
      </c>
      <c r="MG25" s="30" t="str">
        <f t="shared" si="197"/>
        <v>B</v>
      </c>
      <c r="MH25" s="28">
        <f t="shared" si="198"/>
        <v>3</v>
      </c>
      <c r="MI25" s="35" t="str">
        <f t="shared" si="199"/>
        <v>3.0</v>
      </c>
      <c r="MJ25" s="53">
        <v>1</v>
      </c>
      <c r="MK25" s="63">
        <v>1</v>
      </c>
      <c r="ML25" s="19">
        <v>8</v>
      </c>
      <c r="MM25" s="51">
        <v>8</v>
      </c>
      <c r="MN25" s="23"/>
      <c r="MO25" s="25">
        <f t="shared" si="200"/>
        <v>8</v>
      </c>
      <c r="MP25" s="26">
        <f t="shared" si="201"/>
        <v>8</v>
      </c>
      <c r="MQ25" s="26" t="str">
        <f t="shared" si="202"/>
        <v>8.0</v>
      </c>
      <c r="MR25" s="30" t="str">
        <f t="shared" si="203"/>
        <v>B+</v>
      </c>
      <c r="MS25" s="28">
        <f t="shared" si="204"/>
        <v>3.5</v>
      </c>
      <c r="MT25" s="35" t="str">
        <f t="shared" si="205"/>
        <v>3.5</v>
      </c>
      <c r="MU25" s="53">
        <v>1</v>
      </c>
      <c r="MV25" s="63">
        <v>1</v>
      </c>
      <c r="MW25" s="19">
        <v>7</v>
      </c>
      <c r="MX25" s="51">
        <v>6.5</v>
      </c>
      <c r="MY25" s="23"/>
      <c r="MZ25" s="25">
        <f t="shared" si="206"/>
        <v>6.7</v>
      </c>
      <c r="NA25" s="26">
        <f t="shared" si="207"/>
        <v>6.7</v>
      </c>
      <c r="NB25" s="26" t="str">
        <f t="shared" si="208"/>
        <v>6.7</v>
      </c>
      <c r="NC25" s="30" t="str">
        <f t="shared" si="209"/>
        <v>C+</v>
      </c>
      <c r="ND25" s="28">
        <f t="shared" si="210"/>
        <v>2.5</v>
      </c>
      <c r="NE25" s="35" t="str">
        <f t="shared" si="211"/>
        <v>2.5</v>
      </c>
      <c r="NF25" s="53">
        <v>1</v>
      </c>
      <c r="NG25" s="63">
        <v>1</v>
      </c>
      <c r="NH25" s="19">
        <v>7.5</v>
      </c>
      <c r="NI25" s="51">
        <v>5.6</v>
      </c>
      <c r="NJ25" s="23"/>
      <c r="NK25" s="25">
        <f t="shared" si="212"/>
        <v>6.4</v>
      </c>
      <c r="NL25" s="26">
        <f t="shared" si="213"/>
        <v>6.4</v>
      </c>
      <c r="NM25" s="26" t="str">
        <f t="shared" si="214"/>
        <v>6.4</v>
      </c>
      <c r="NN25" s="30" t="str">
        <f t="shared" si="215"/>
        <v>C</v>
      </c>
      <c r="NO25" s="28">
        <f t="shared" si="216"/>
        <v>2</v>
      </c>
      <c r="NP25" s="35" t="str">
        <f t="shared" si="217"/>
        <v>2.0</v>
      </c>
      <c r="NQ25" s="53">
        <v>2</v>
      </c>
      <c r="NR25" s="63">
        <v>2</v>
      </c>
      <c r="NS25" s="19">
        <v>7</v>
      </c>
      <c r="NT25" s="51">
        <v>6</v>
      </c>
      <c r="NU25" s="23"/>
      <c r="NV25" s="25">
        <f t="shared" si="218"/>
        <v>6.4</v>
      </c>
      <c r="NW25" s="26">
        <f t="shared" si="219"/>
        <v>6.4</v>
      </c>
      <c r="NX25" s="26" t="str">
        <f t="shared" si="220"/>
        <v>6.4</v>
      </c>
      <c r="NY25" s="30" t="str">
        <f t="shared" si="221"/>
        <v>C</v>
      </c>
      <c r="NZ25" s="28">
        <f t="shared" si="222"/>
        <v>2</v>
      </c>
      <c r="OA25" s="35" t="str">
        <f t="shared" si="223"/>
        <v>2.0</v>
      </c>
      <c r="OB25" s="53">
        <v>1</v>
      </c>
      <c r="OC25" s="63">
        <v>1</v>
      </c>
      <c r="OD25" s="57">
        <v>7.7</v>
      </c>
      <c r="OE25" s="51">
        <v>7</v>
      </c>
      <c r="OF25" s="23"/>
      <c r="OG25" s="25">
        <f t="shared" si="224"/>
        <v>7.3</v>
      </c>
      <c r="OH25" s="26">
        <f t="shared" si="225"/>
        <v>7.3</v>
      </c>
      <c r="OI25" s="26" t="str">
        <f t="shared" si="226"/>
        <v>7.3</v>
      </c>
      <c r="OJ25" s="30" t="str">
        <f t="shared" si="227"/>
        <v>B</v>
      </c>
      <c r="OK25" s="28">
        <f t="shared" si="228"/>
        <v>3</v>
      </c>
      <c r="OL25" s="35" t="str">
        <f t="shared" si="229"/>
        <v>3.0</v>
      </c>
      <c r="OM25" s="53">
        <v>4</v>
      </c>
      <c r="ON25" s="70">
        <v>4</v>
      </c>
      <c r="OO25" s="264">
        <f t="shared" si="256"/>
        <v>12</v>
      </c>
      <c r="OP25" s="217">
        <f t="shared" si="257"/>
        <v>6.708333333333333</v>
      </c>
      <c r="OQ25" s="182">
        <f t="shared" si="258"/>
        <v>2.5</v>
      </c>
      <c r="OR25" s="183" t="str">
        <f t="shared" si="259"/>
        <v>2.50</v>
      </c>
      <c r="OS25" s="135" t="str">
        <f t="shared" si="260"/>
        <v>Lên lớp</v>
      </c>
      <c r="OT25" s="136">
        <f t="shared" si="261"/>
        <v>12</v>
      </c>
      <c r="OU25" s="217">
        <f t="shared" si="262"/>
        <v>6.708333333333333</v>
      </c>
      <c r="OV25" s="236">
        <f t="shared" si="263"/>
        <v>2.5</v>
      </c>
      <c r="OW25" s="192">
        <f t="shared" si="264"/>
        <v>67</v>
      </c>
      <c r="OX25" s="193">
        <f t="shared" si="265"/>
        <v>65</v>
      </c>
      <c r="OY25" s="183">
        <f t="shared" si="266"/>
        <v>7.0076923076923077</v>
      </c>
      <c r="OZ25" s="182">
        <f t="shared" si="267"/>
        <v>2.7615384615384615</v>
      </c>
      <c r="PA25" s="183" t="str">
        <f t="shared" si="268"/>
        <v>2.76</v>
      </c>
      <c r="PB25" s="135" t="str">
        <f t="shared" si="269"/>
        <v>Lên lớp</v>
      </c>
      <c r="PC25" s="135" t="s">
        <v>648</v>
      </c>
      <c r="PD25" s="57">
        <v>7.4</v>
      </c>
      <c r="PE25" s="22">
        <v>6</v>
      </c>
      <c r="PF25" s="23"/>
      <c r="PG25" s="25">
        <f t="shared" si="273"/>
        <v>6.6</v>
      </c>
      <c r="PH25" s="26">
        <f t="shared" si="274"/>
        <v>6.6</v>
      </c>
      <c r="PI25" s="26" t="str">
        <f t="shared" si="275"/>
        <v>6.6</v>
      </c>
      <c r="PJ25" s="30" t="str">
        <f t="shared" si="276"/>
        <v>C+</v>
      </c>
      <c r="PK25" s="28">
        <f t="shared" si="277"/>
        <v>2.5</v>
      </c>
      <c r="PL25" s="35" t="str">
        <f t="shared" si="278"/>
        <v>2.5</v>
      </c>
      <c r="PM25" s="53">
        <v>6</v>
      </c>
      <c r="PN25" s="63">
        <v>6</v>
      </c>
      <c r="PO25" s="19">
        <v>9.5</v>
      </c>
      <c r="PP25" s="51">
        <v>8.5</v>
      </c>
      <c r="PQ25" s="23"/>
      <c r="PR25" s="25">
        <f t="shared" si="240"/>
        <v>8.9</v>
      </c>
      <c r="PS25" s="26">
        <f t="shared" si="241"/>
        <v>8.9</v>
      </c>
      <c r="PT25" s="26" t="str">
        <f t="shared" si="242"/>
        <v>8.9</v>
      </c>
      <c r="PU25" s="30" t="str">
        <f t="shared" si="243"/>
        <v>A</v>
      </c>
      <c r="PV25" s="28">
        <f t="shared" si="244"/>
        <v>4</v>
      </c>
      <c r="PW25" s="35" t="str">
        <f t="shared" si="245"/>
        <v>4.0</v>
      </c>
      <c r="PX25" s="53">
        <v>6</v>
      </c>
      <c r="PY25" s="63">
        <v>6</v>
      </c>
      <c r="PZ25" s="59">
        <v>7.7</v>
      </c>
      <c r="QA25" s="259">
        <v>7.8</v>
      </c>
      <c r="QB25" s="129">
        <f t="shared" si="270"/>
        <v>7.8</v>
      </c>
      <c r="QC25" s="24" t="str">
        <f t="shared" si="280"/>
        <v>7.8</v>
      </c>
      <c r="QD25" s="30" t="str">
        <f t="shared" si="281"/>
        <v>B</v>
      </c>
      <c r="QE25" s="28">
        <f t="shared" si="282"/>
        <v>3</v>
      </c>
      <c r="QF25" s="35" t="str">
        <f t="shared" si="283"/>
        <v>3.0</v>
      </c>
      <c r="QG25" s="260">
        <v>5</v>
      </c>
      <c r="QH25" s="261">
        <v>5</v>
      </c>
      <c r="QI25" s="262">
        <f t="shared" si="249"/>
        <v>17</v>
      </c>
      <c r="QJ25" s="217">
        <f t="shared" si="250"/>
        <v>7.7647058823529411</v>
      </c>
      <c r="QK25" s="182">
        <f t="shared" si="251"/>
        <v>3.1764705882352939</v>
      </c>
      <c r="QL25" s="183" t="str">
        <f t="shared" si="284"/>
        <v>3.18</v>
      </c>
      <c r="QM25" s="135" t="str">
        <f t="shared" si="285"/>
        <v>Lên lớp</v>
      </c>
    </row>
    <row r="26" spans="1:455" ht="18">
      <c r="A26" s="10">
        <v>1</v>
      </c>
      <c r="B26" s="10">
        <v>26</v>
      </c>
      <c r="C26" s="90" t="s">
        <v>187</v>
      </c>
      <c r="D26" s="91" t="s">
        <v>197</v>
      </c>
      <c r="E26" s="93" t="s">
        <v>198</v>
      </c>
      <c r="F26" s="308" t="s">
        <v>149</v>
      </c>
      <c r="G26" s="48"/>
      <c r="H26" s="100" t="s">
        <v>456</v>
      </c>
      <c r="I26" s="42" t="s">
        <v>18</v>
      </c>
      <c r="J26" s="98" t="s">
        <v>490</v>
      </c>
      <c r="K26" s="12">
        <v>7.3</v>
      </c>
      <c r="L26" s="24" t="str">
        <f t="shared" ref="L26:L36" si="288">TEXT(K26,"0.0")</f>
        <v>7.3</v>
      </c>
      <c r="M26" s="30" t="str">
        <f t="shared" ref="M26:M36" si="289">IF(K26&gt;=8.5,"A",IF(K26&gt;=8,"B+",IF(K26&gt;=7,"B",IF(K26&gt;=6.5,"C+",IF(K26&gt;=5.5,"C",IF(K26&gt;=5,"D+",IF(K26&gt;=4,"D","F")))))))</f>
        <v>B</v>
      </c>
      <c r="N26" s="37">
        <f t="shared" ref="N26:N36" si="290">IF(M26="A",4,IF(M26="B+",3.5,IF(M26="B",3,IF(M26="C+",2.5,IF(M26="C",2,IF(M26="D+",1.5,IF(M26="D",1,0)))))))</f>
        <v>3</v>
      </c>
      <c r="O26" s="35" t="str">
        <f t="shared" ref="O26:O36" si="291">TEXT(N26,"0.0")</f>
        <v>3.0</v>
      </c>
      <c r="P26" s="11">
        <v>2</v>
      </c>
      <c r="Q26" s="14">
        <v>6.7</v>
      </c>
      <c r="R26" s="24" t="str">
        <f t="shared" ref="R26:R36" si="292">TEXT(Q26,"0.0")</f>
        <v>6.7</v>
      </c>
      <c r="S26" s="30" t="str">
        <f t="shared" ref="S26:S36" si="293">IF(Q26&gt;=8.5,"A",IF(Q26&gt;=8,"B+",IF(Q26&gt;=7,"B",IF(Q26&gt;=6.5,"C+",IF(Q26&gt;=5.5,"C",IF(Q26&gt;=5,"D+",IF(Q26&gt;=4,"D","F")))))))</f>
        <v>C+</v>
      </c>
      <c r="T26" s="37">
        <f t="shared" ref="T26:T36" si="294">IF(S26="A",4,IF(S26="B+",3.5,IF(S26="B",3,IF(S26="C+",2.5,IF(S26="C",2,IF(S26="D+",1.5,IF(S26="D",1,0)))))))</f>
        <v>2.5</v>
      </c>
      <c r="U26" s="35" t="str">
        <f t="shared" ref="U26:U36" si="295">TEXT(T26,"0.0")</f>
        <v>2.5</v>
      </c>
      <c r="V26" s="11">
        <v>3</v>
      </c>
      <c r="W26" s="19">
        <v>8.3000000000000007</v>
      </c>
      <c r="X26" s="22">
        <v>5</v>
      </c>
      <c r="Y26" s="23"/>
      <c r="Z26" s="17">
        <f t="shared" ref="Z26:Z36" si="296">ROUND((W26*0.4+X26*0.6),1)</f>
        <v>6.3</v>
      </c>
      <c r="AA26" s="24">
        <f t="shared" ref="AA26:AA36" si="297">ROUND(MAX((W26*0.4+X26*0.6),(W26*0.4+Y26*0.6)),1)</f>
        <v>6.3</v>
      </c>
      <c r="AB26" s="24" t="str">
        <f t="shared" ref="AB26:AB36" si="298">TEXT(AA26,"0.0")</f>
        <v>6.3</v>
      </c>
      <c r="AC26" s="30" t="str">
        <f t="shared" ref="AC26:AC36" si="299">IF(AA26&gt;=8.5,"A",IF(AA26&gt;=8,"B+",IF(AA26&gt;=7,"B",IF(AA26&gt;=6.5,"C+",IF(AA26&gt;=5.5,"C",IF(AA26&gt;=5,"D+",IF(AA26&gt;=4,"D","F")))))))</f>
        <v>C</v>
      </c>
      <c r="AD26" s="28">
        <f t="shared" ref="AD26:AD36" si="300">IF(AC26="A",4,IF(AC26="B+",3.5,IF(AC26="B",3,IF(AC26="C+",2.5,IF(AC26="C",2,IF(AC26="D+",1.5,IF(AC26="D",1,0)))))))</f>
        <v>2</v>
      </c>
      <c r="AE26" s="35" t="str">
        <f t="shared" ref="AE26:AE36" si="301">TEXT(AD26,"0.0")</f>
        <v>2.0</v>
      </c>
      <c r="AF26" s="53">
        <v>4</v>
      </c>
      <c r="AG26" s="63">
        <v>4</v>
      </c>
      <c r="AH26" s="19">
        <v>8.6999999999999993</v>
      </c>
      <c r="AI26" s="22">
        <v>9</v>
      </c>
      <c r="AJ26" s="23"/>
      <c r="AK26" s="25">
        <f t="shared" ref="AK26:AK36" si="302">ROUND((AH26*0.4+AI26*0.6),1)</f>
        <v>8.9</v>
      </c>
      <c r="AL26" s="26">
        <f t="shared" ref="AL26:AL36" si="303">ROUND(MAX((AH26*0.4+AI26*0.6),(AH26*0.4+AJ26*0.6)),1)</f>
        <v>8.9</v>
      </c>
      <c r="AM26" s="24" t="str">
        <f t="shared" ref="AM26:AM36" si="304">TEXT(AL26,"0.0")</f>
        <v>8.9</v>
      </c>
      <c r="AN26" s="30" t="str">
        <f t="shared" ref="AN26:AN36" si="305">IF(AL26&gt;=8.5,"A",IF(AL26&gt;=8,"B+",IF(AL26&gt;=7,"B",IF(AL26&gt;=6.5,"C+",IF(AL26&gt;=5.5,"C",IF(AL26&gt;=5,"D+",IF(AL26&gt;=4,"D","F")))))))</f>
        <v>A</v>
      </c>
      <c r="AO26" s="28">
        <f t="shared" ref="AO26:AO36" si="306">IF(AN26="A",4,IF(AN26="B+",3.5,IF(AN26="B",3,IF(AN26="C+",2.5,IF(AN26="C",2,IF(AN26="D+",1.5,IF(AN26="D",1,0)))))))</f>
        <v>4</v>
      </c>
      <c r="AP26" s="35" t="str">
        <f t="shared" ref="AP26:AP36" si="307">TEXT(AO26,"0.0")</f>
        <v>4.0</v>
      </c>
      <c r="AQ26" s="66">
        <v>2</v>
      </c>
      <c r="AR26" s="68">
        <v>2</v>
      </c>
      <c r="AS26" s="19">
        <v>6</v>
      </c>
      <c r="AT26" s="22">
        <v>4</v>
      </c>
      <c r="AU26" s="23"/>
      <c r="AV26" s="25">
        <f t="shared" ref="AV26:AV36" si="308">ROUND((AS26*0.4+AT26*0.6),1)</f>
        <v>4.8</v>
      </c>
      <c r="AW26" s="26">
        <f t="shared" ref="AW26:AW36" si="309">ROUND(MAX((AS26*0.4+AT26*0.6),(AS26*0.4+AU26*0.6)),1)</f>
        <v>4.8</v>
      </c>
      <c r="AX26" s="24" t="str">
        <f t="shared" ref="AX26:AX36" si="310">TEXT(AW26,"0.0")</f>
        <v>4.8</v>
      </c>
      <c r="AY26" s="30" t="str">
        <f t="shared" ref="AY26:AY36" si="311">IF(AW26&gt;=8.5,"A",IF(AW26&gt;=8,"B+",IF(AW26&gt;=7,"B",IF(AW26&gt;=6.5,"C+",IF(AW26&gt;=5.5,"C",IF(AW26&gt;=5,"D+",IF(AW26&gt;=4,"D","F")))))))</f>
        <v>D</v>
      </c>
      <c r="AZ26" s="28">
        <f t="shared" ref="AZ26:AZ36" si="312">IF(AY26="A",4,IF(AY26="B+",3.5,IF(AY26="B",3,IF(AY26="C+",2.5,IF(AY26="C",2,IF(AY26="D+",1.5,IF(AY26="D",1,0)))))))</f>
        <v>1</v>
      </c>
      <c r="BA26" s="35" t="str">
        <f t="shared" ref="BA26:BA36" si="313">TEXT(AZ26,"0.0")</f>
        <v>1.0</v>
      </c>
      <c r="BB26" s="53">
        <v>3</v>
      </c>
      <c r="BC26" s="63">
        <v>3</v>
      </c>
      <c r="BD26" s="19">
        <v>7.6</v>
      </c>
      <c r="BE26" s="22">
        <v>6</v>
      </c>
      <c r="BF26" s="23"/>
      <c r="BG26" s="17">
        <f t="shared" ref="BG26:BG36" si="314">ROUND((BD26*0.4+BE26*0.6),1)</f>
        <v>6.6</v>
      </c>
      <c r="BH26" s="24">
        <f t="shared" ref="BH26:BH36" si="315">ROUND(MAX((BD26*0.4+BE26*0.6),(BD26*0.4+BF26*0.6)),1)</f>
        <v>6.6</v>
      </c>
      <c r="BI26" s="24" t="str">
        <f t="shared" ref="BI26:BI36" si="316">TEXT(BH26,"0.0")</f>
        <v>6.6</v>
      </c>
      <c r="BJ26" s="30" t="str">
        <f t="shared" ref="BJ26:BJ36" si="317">IF(BH26&gt;=8.5,"A",IF(BH26&gt;=8,"B+",IF(BH26&gt;=7,"B",IF(BH26&gt;=6.5,"C+",IF(BH26&gt;=5.5,"C",IF(BH26&gt;=5,"D+",IF(BH26&gt;=4,"D","F")))))))</f>
        <v>C+</v>
      </c>
      <c r="BK26" s="28">
        <f t="shared" ref="BK26:BK36" si="318">IF(BJ26="A",4,IF(BJ26="B+",3.5,IF(BJ26="B",3,IF(BJ26="C+",2.5,IF(BJ26="C",2,IF(BJ26="D+",1.5,IF(BJ26="D",1,0)))))))</f>
        <v>2.5</v>
      </c>
      <c r="BL26" s="35" t="str">
        <f t="shared" ref="BL26:BL36" si="319">TEXT(BK26,"0.0")</f>
        <v>2.5</v>
      </c>
      <c r="BM26" s="53">
        <v>3</v>
      </c>
      <c r="BN26" s="63">
        <v>3</v>
      </c>
      <c r="BO26" s="19">
        <v>5.9</v>
      </c>
      <c r="BP26" s="22">
        <v>5</v>
      </c>
      <c r="BQ26" s="23"/>
      <c r="BR26" s="17">
        <f t="shared" ref="BR26:BR36" si="320">ROUND((BO26*0.4+BP26*0.6),1)</f>
        <v>5.4</v>
      </c>
      <c r="BS26" s="24">
        <f t="shared" ref="BS26:BS36" si="321">ROUND(MAX((BO26*0.4+BP26*0.6),(BO26*0.4+BQ26*0.6)),1)</f>
        <v>5.4</v>
      </c>
      <c r="BT26" s="24" t="str">
        <f t="shared" ref="BT26:BT36" si="322">TEXT(BS26,"0.0")</f>
        <v>5.4</v>
      </c>
      <c r="BU26" s="30" t="str">
        <f t="shared" ref="BU26:BU36" si="323">IF(BS26&gt;=8.5,"A",IF(BS26&gt;=8,"B+",IF(BS26&gt;=7,"B",IF(BS26&gt;=6.5,"C+",IF(BS26&gt;=5.5,"C",IF(BS26&gt;=5,"D+",IF(BS26&gt;=4,"D","F")))))))</f>
        <v>D+</v>
      </c>
      <c r="BV26" s="56">
        <f t="shared" ref="BV26:BV36" si="324">IF(BU26="A",4,IF(BU26="B+",3.5,IF(BU26="B",3,IF(BU26="C+",2.5,IF(BU26="C",2,IF(BU26="D+",1.5,IF(BU26="D",1,0)))))))</f>
        <v>1.5</v>
      </c>
      <c r="BW26" s="35" t="str">
        <f t="shared" ref="BW26:BW36" si="325">TEXT(BV26,"0.0")</f>
        <v>1.5</v>
      </c>
      <c r="BX26" s="53">
        <v>2</v>
      </c>
      <c r="BY26" s="70">
        <v>2</v>
      </c>
      <c r="BZ26" s="19">
        <v>6.3</v>
      </c>
      <c r="CA26" s="22">
        <v>6</v>
      </c>
      <c r="CB26" s="23"/>
      <c r="CC26" s="25">
        <f t="shared" ref="CC26:CC36" si="326">ROUND((BZ26*0.4+CA26*0.6),1)</f>
        <v>6.1</v>
      </c>
      <c r="CD26" s="26">
        <f t="shared" ref="CD26:CD37" si="327">ROUND(MAX((BZ26*0.4+CA26*0.6),(BZ26*0.4+CB26*0.6)),1)</f>
        <v>6.1</v>
      </c>
      <c r="CE26" s="24" t="str">
        <f t="shared" ref="CE26:CE36" si="328">TEXT(CD26,"0.0")</f>
        <v>6.1</v>
      </c>
      <c r="CF26" s="30" t="str">
        <f t="shared" ref="CF26:CF36" si="329">IF(CD26&gt;=8.5,"A",IF(CD26&gt;=8,"B+",IF(CD26&gt;=7,"B",IF(CD26&gt;=6.5,"C+",IF(CD26&gt;=5.5,"C",IF(CD26&gt;=5,"D+",IF(CD26&gt;=4,"D","F")))))))</f>
        <v>C</v>
      </c>
      <c r="CG26" s="28">
        <f t="shared" ref="CG26:CG36" si="330">IF(CF26="A",4,IF(CF26="B+",3.5,IF(CF26="B",3,IF(CF26="C+",2.5,IF(CF26="C",2,IF(CF26="D+",1.5,IF(CF26="D",1,0)))))))</f>
        <v>2</v>
      </c>
      <c r="CH26" s="35" t="str">
        <f t="shared" ref="CH26:CH36" si="331">TEXT(CG26,"0.0")</f>
        <v>2.0</v>
      </c>
      <c r="CI26" s="53">
        <v>3</v>
      </c>
      <c r="CJ26" s="63">
        <v>3</v>
      </c>
      <c r="CK26" s="193">
        <f t="shared" ref="CK26:CK36" si="332">AF26+AQ26+BB26+BM26+BX26+CI26</f>
        <v>17</v>
      </c>
      <c r="CL26" s="217">
        <f t="shared" ref="CL26:CL36" si="333">(AA26*AF26+AL26*AQ26+AW26*BB26+BH26*BM26+BS26*BX26+CD26*CI26)/CK26</f>
        <v>6.2529411764705873</v>
      </c>
      <c r="CM26" s="182">
        <f t="shared" ref="CM26:CM36" si="334">(AD26*AF26+AO26*AQ26+AZ26*BB26+BK26*BM26+BV26*BX26+CG26*CI26)/CK26</f>
        <v>2.0882352941176472</v>
      </c>
      <c r="CN26" s="183" t="str">
        <f t="shared" ref="CN26:CN36" si="335">TEXT(CM26,"0.00")</f>
        <v>2.09</v>
      </c>
      <c r="CO26" s="135" t="str">
        <f t="shared" ref="CO26:CO36" si="336">IF(AND(CM26&lt;0.8),"Cảnh báo KQHT","Lên lớp")</f>
        <v>Lên lớp</v>
      </c>
      <c r="CP26" s="136">
        <f t="shared" ref="CP26:CP36" si="337">AG26+AR26+BC26+BN26+BY26+CJ26</f>
        <v>17</v>
      </c>
      <c r="CQ26" s="239">
        <f t="shared" ref="CQ26:CQ36" si="338" xml:space="preserve"> (AA26*AG26+AL26*AR26+AW26*BC26+BH26*BN26+BS26*BY26+CD26*CJ26)/CP26</f>
        <v>6.2529411764705873</v>
      </c>
      <c r="CR26" s="137">
        <f t="shared" ref="CR26:CR36" si="339" xml:space="preserve"> (AD26*AG26+AO26*AR26+AZ26*BC26+BK26*BN26+BV26*BY26+CG26*CJ26)/CP26</f>
        <v>2.0882352941176472</v>
      </c>
      <c r="CS26" s="244" t="str">
        <f t="shared" ref="CS26:CS36" si="340">TEXT(CR26,"0.00")</f>
        <v>2.09</v>
      </c>
      <c r="CT26" s="135" t="str">
        <f t="shared" ref="CT26:CT36" si="341">IF(AND(CR26&lt;1.2),"Cảnh báo KQHT","Lên lớp")</f>
        <v>Lên lớp</v>
      </c>
      <c r="CU26" s="138" t="s">
        <v>648</v>
      </c>
      <c r="CV26" s="19">
        <v>7</v>
      </c>
      <c r="CW26" s="22">
        <v>9</v>
      </c>
      <c r="CX26" s="23"/>
      <c r="CY26" s="25">
        <f t="shared" ref="CY26:CY36" si="342">ROUND((CV26*0.4+CW26*0.6),1)</f>
        <v>8.1999999999999993</v>
      </c>
      <c r="CZ26" s="26">
        <f t="shared" ref="CZ26:CZ36" si="343">ROUND(MAX((CV26*0.4+CW26*0.6),(CV26*0.4+CX26*0.6)),1)</f>
        <v>8.1999999999999993</v>
      </c>
      <c r="DA26" s="24" t="str">
        <f t="shared" ref="DA26:DA36" si="344">TEXT(CZ26,"0.0")</f>
        <v>8.2</v>
      </c>
      <c r="DB26" s="30" t="str">
        <f t="shared" ref="DB26:DB36" si="345">IF(CZ26&gt;=8.5,"A",IF(CZ26&gt;=8,"B+",IF(CZ26&gt;=7,"B",IF(CZ26&gt;=6.5,"C+",IF(CZ26&gt;=5.5,"C",IF(CZ26&gt;=5,"D+",IF(CZ26&gt;=4,"D","F")))))))</f>
        <v>B+</v>
      </c>
      <c r="DC26" s="56">
        <f t="shared" ref="DC26:DC36" si="346">IF(DB26="A",4,IF(DB26="B+",3.5,IF(DB26="B",3,IF(DB26="C+",2.5,IF(DB26="C",2,IF(DB26="D+",1.5,IF(DB26="D",1,0)))))))</f>
        <v>3.5</v>
      </c>
      <c r="DD26" s="35" t="str">
        <f t="shared" ref="DD26:DD36" si="347">TEXT(DC26,"0.0")</f>
        <v>3.5</v>
      </c>
      <c r="DE26" s="53">
        <v>3</v>
      </c>
      <c r="DF26" s="63">
        <v>3</v>
      </c>
      <c r="DG26" s="19">
        <v>5.3</v>
      </c>
      <c r="DH26" s="22">
        <v>6</v>
      </c>
      <c r="DI26" s="23"/>
      <c r="DJ26" s="25">
        <f t="shared" ref="DJ26:DJ36" si="348">ROUND((DG26*0.4+DH26*0.6),1)</f>
        <v>5.7</v>
      </c>
      <c r="DK26" s="26">
        <f t="shared" ref="DK26:DK36" si="349">ROUND(MAX((DG26*0.4+DH26*0.6),(DG26*0.4+DI26*0.6)),1)</f>
        <v>5.7</v>
      </c>
      <c r="DL26" s="24" t="str">
        <f t="shared" ref="DL26:DL36" si="350">TEXT(DK26,"0.0")</f>
        <v>5.7</v>
      </c>
      <c r="DM26" s="30" t="str">
        <f t="shared" ref="DM26:DM36" si="351">IF(DK26&gt;=8.5,"A",IF(DK26&gt;=8,"B+",IF(DK26&gt;=7,"B",IF(DK26&gt;=6.5,"C+",IF(DK26&gt;=5.5,"C",IF(DK26&gt;=5,"D+",IF(DK26&gt;=4,"D","F")))))))</f>
        <v>C</v>
      </c>
      <c r="DN26" s="56">
        <f t="shared" ref="DN26:DN36" si="352">IF(DM26="A",4,IF(DM26="B+",3.5,IF(DM26="B",3,IF(DM26="C+",2.5,IF(DM26="C",2,IF(DM26="D+",1.5,IF(DM26="D",1,0)))))))</f>
        <v>2</v>
      </c>
      <c r="DO26" s="35" t="str">
        <f t="shared" ref="DO26:DO36" si="353">TEXT(DN26,"0.0")</f>
        <v>2.0</v>
      </c>
      <c r="DP26" s="53">
        <v>3</v>
      </c>
      <c r="DQ26" s="63">
        <v>3</v>
      </c>
      <c r="DR26" s="19">
        <v>5.0999999999999996</v>
      </c>
      <c r="DS26" s="22">
        <v>5</v>
      </c>
      <c r="DT26" s="23"/>
      <c r="DU26" s="25">
        <f t="shared" ref="DU26:DU36" si="354">ROUND((DR26*0.4+DS26*0.6),1)</f>
        <v>5</v>
      </c>
      <c r="DV26" s="26">
        <f t="shared" ref="DV26:DV36" si="355">ROUND(MAX((DR26*0.4+DS26*0.6),(DR26*0.4+DT26*0.6)),1)</f>
        <v>5</v>
      </c>
      <c r="DW26" s="24" t="str">
        <f t="shared" ref="DW26:DW36" si="356">TEXT(DV26,"0.0")</f>
        <v>5.0</v>
      </c>
      <c r="DX26" s="30" t="str">
        <f t="shared" ref="DX26:DX36" si="357">IF(DV26&gt;=8.5,"A",IF(DV26&gt;=8,"B+",IF(DV26&gt;=7,"B",IF(DV26&gt;=6.5,"C+",IF(DV26&gt;=5.5,"C",IF(DV26&gt;=5,"D+",IF(DV26&gt;=4,"D","F")))))))</f>
        <v>D+</v>
      </c>
      <c r="DY26" s="28">
        <f t="shared" ref="DY26:DY36" si="358">IF(DX26="A",4,IF(DX26="B+",3.5,IF(DX26="B",3,IF(DX26="C+",2.5,IF(DX26="C",2,IF(DX26="D+",1.5,IF(DX26="D",1,0)))))))</f>
        <v>1.5</v>
      </c>
      <c r="DZ26" s="35" t="str">
        <f t="shared" ref="DZ26:DZ36" si="359">TEXT(DY26,"0.0")</f>
        <v>1.5</v>
      </c>
      <c r="EA26" s="53">
        <v>3</v>
      </c>
      <c r="EB26" s="63">
        <v>3</v>
      </c>
      <c r="EC26" s="19">
        <v>7</v>
      </c>
      <c r="ED26" s="22">
        <v>8</v>
      </c>
      <c r="EE26" s="23"/>
      <c r="EF26" s="25">
        <f t="shared" ref="EF26:EF36" si="360">ROUND((EC26*0.4+ED26*0.6),1)</f>
        <v>7.6</v>
      </c>
      <c r="EG26" s="26">
        <f t="shared" ref="EG26:EG36" si="361">ROUND(MAX((EC26*0.4+ED26*0.6),(EC26*0.4+EE26*0.6)),1)</f>
        <v>7.6</v>
      </c>
      <c r="EH26" s="24" t="str">
        <f t="shared" ref="EH26:EH36" si="362">TEXT(EG26,"0.0")</f>
        <v>7.6</v>
      </c>
      <c r="EI26" s="30" t="str">
        <f t="shared" ref="EI26:EI36" si="363">IF(EG26&gt;=8.5,"A",IF(EG26&gt;=8,"B+",IF(EG26&gt;=7,"B",IF(EG26&gt;=6.5,"C+",IF(EG26&gt;=5.5,"C",IF(EG26&gt;=5,"D+",IF(EG26&gt;=4,"D","F")))))))</f>
        <v>B</v>
      </c>
      <c r="EJ26" s="28">
        <f t="shared" ref="EJ26:EJ36" si="364">IF(EI26="A",4,IF(EI26="B+",3.5,IF(EI26="B",3,IF(EI26="C+",2.5,IF(EI26="C",2,IF(EI26="D+",1.5,IF(EI26="D",1,0)))))))</f>
        <v>3</v>
      </c>
      <c r="EK26" s="35" t="str">
        <f t="shared" ref="EK26:EK36" si="365">TEXT(EJ26,"0.0")</f>
        <v>3.0</v>
      </c>
      <c r="EL26" s="53">
        <v>2</v>
      </c>
      <c r="EM26" s="63">
        <v>2</v>
      </c>
      <c r="EN26" s="19">
        <v>9.3000000000000007</v>
      </c>
      <c r="EO26" s="22">
        <v>8</v>
      </c>
      <c r="EP26" s="23"/>
      <c r="EQ26" s="25">
        <f t="shared" ref="EQ26:EQ36" si="366">ROUND((EN26*0.4+EO26*0.6),1)</f>
        <v>8.5</v>
      </c>
      <c r="ER26" s="26">
        <f t="shared" ref="ER26:ER36" si="367">ROUND(MAX((EN26*0.4+EO26*0.6),(EN26*0.4+EP26*0.6)),1)</f>
        <v>8.5</v>
      </c>
      <c r="ES26" s="24" t="str">
        <f t="shared" ref="ES26:ES36" si="368">TEXT(ER26,"0.0")</f>
        <v>8.5</v>
      </c>
      <c r="ET26" s="30" t="str">
        <f t="shared" ref="ET26:ET36" si="369">IF(ER26&gt;=8.5,"A",IF(ER26&gt;=8,"B+",IF(ER26&gt;=7,"B",IF(ER26&gt;=6.5,"C+",IF(ER26&gt;=5.5,"C",IF(ER26&gt;=5,"D+",IF(ER26&gt;=4,"D","F")))))))</f>
        <v>A</v>
      </c>
      <c r="EU26" s="28">
        <f t="shared" ref="EU26:EU36" si="370">IF(ET26="A",4,IF(ET26="B+",3.5,IF(ET26="B",3,IF(ET26="C+",2.5,IF(ET26="C",2,IF(ET26="D+",1.5,IF(ET26="D",1,0)))))))</f>
        <v>4</v>
      </c>
      <c r="EV26" s="35" t="str">
        <f t="shared" ref="EV26:EV36" si="371">TEXT(EU26,"0.0")</f>
        <v>4.0</v>
      </c>
      <c r="EW26" s="53">
        <v>2</v>
      </c>
      <c r="EX26" s="63">
        <v>2</v>
      </c>
      <c r="EY26" s="19">
        <v>8.1</v>
      </c>
      <c r="EZ26" s="22">
        <v>6</v>
      </c>
      <c r="FA26" s="23"/>
      <c r="FB26" s="25">
        <f t="shared" ref="FB26:FB36" si="372">ROUND((EY26*0.4+EZ26*0.6),1)</f>
        <v>6.8</v>
      </c>
      <c r="FC26" s="26">
        <f t="shared" ref="FC26:FC36" si="373">ROUND(MAX((EY26*0.4+EZ26*0.6),(EY26*0.4+FA26*0.6)),1)</f>
        <v>6.8</v>
      </c>
      <c r="FD26" s="24" t="str">
        <f t="shared" ref="FD26:FD36" si="374">TEXT(FC26,"0.0")</f>
        <v>6.8</v>
      </c>
      <c r="FE26" s="30" t="str">
        <f t="shared" ref="FE26:FE36" si="375">IF(FC26&gt;=8.5,"A",IF(FC26&gt;=8,"B+",IF(FC26&gt;=7,"B",IF(FC26&gt;=6.5,"C+",IF(FC26&gt;=5.5,"C",IF(FC26&gt;=5,"D+",IF(FC26&gt;=4,"D","F")))))))</f>
        <v>C+</v>
      </c>
      <c r="FF26" s="28">
        <f t="shared" ref="FF26:FF36" si="376">IF(FE26="A",4,IF(FE26="B+",3.5,IF(FE26="B",3,IF(FE26="C+",2.5,IF(FE26="C",2,IF(FE26="D+",1.5,IF(FE26="D",1,0)))))))</f>
        <v>2.5</v>
      </c>
      <c r="FG26" s="35" t="str">
        <f t="shared" ref="FG26:FG36" si="377">TEXT(FF26,"0.0")</f>
        <v>2.5</v>
      </c>
      <c r="FH26" s="53">
        <v>3</v>
      </c>
      <c r="FI26" s="63">
        <v>3</v>
      </c>
      <c r="FJ26" s="19">
        <v>8.6999999999999993</v>
      </c>
      <c r="FK26" s="22">
        <v>9</v>
      </c>
      <c r="FL26" s="23"/>
      <c r="FM26" s="25">
        <f t="shared" ref="FM26:FM63" si="378">ROUND((FJ26*0.4+FK26*0.6),1)</f>
        <v>8.9</v>
      </c>
      <c r="FN26" s="26">
        <f t="shared" ref="FN26:FN63" si="379">ROUND(MAX((FJ26*0.4+FK26*0.6),(FJ26*0.4+FL26*0.6)),1)</f>
        <v>8.9</v>
      </c>
      <c r="FO26" s="24" t="str">
        <f t="shared" ref="FO26:FO36" si="380">TEXT(FN26,"0.0")</f>
        <v>8.9</v>
      </c>
      <c r="FP26" s="30" t="str">
        <f t="shared" ref="FP26:FP63" si="381">IF(FN26&gt;=8.5,"A",IF(FN26&gt;=8,"B+",IF(FN26&gt;=7,"B",IF(FN26&gt;=6.5,"C+",IF(FN26&gt;=5.5,"C",IF(FN26&gt;=5,"D+",IF(FN26&gt;=4,"D","F")))))))</f>
        <v>A</v>
      </c>
      <c r="FQ26" s="28">
        <f t="shared" ref="FQ26:FQ63" si="382">IF(FP26="A",4,IF(FP26="B+",3.5,IF(FP26="B",3,IF(FP26="C+",2.5,IF(FP26="C",2,IF(FP26="D+",1.5,IF(FP26="D",1,0)))))))</f>
        <v>4</v>
      </c>
      <c r="FR26" s="35" t="str">
        <f t="shared" ref="FR26:FR63" si="383">TEXT(FQ26,"0.0")</f>
        <v>4.0</v>
      </c>
      <c r="FS26" s="53">
        <v>2</v>
      </c>
      <c r="FT26" s="63">
        <v>2</v>
      </c>
      <c r="FU26" s="19">
        <v>7.3</v>
      </c>
      <c r="FV26" s="22">
        <v>8</v>
      </c>
      <c r="FW26" s="23"/>
      <c r="FX26" s="25">
        <f t="shared" ref="FX26:FX63" si="384">ROUND((FU26*0.4+FV26*0.6),1)</f>
        <v>7.7</v>
      </c>
      <c r="FY26" s="26">
        <f t="shared" ref="FY26:FY63" si="385">ROUND(MAX((FU26*0.4+FV26*0.6),(FU26*0.4+FW26*0.6)),1)</f>
        <v>7.7</v>
      </c>
      <c r="FZ26" s="24" t="str">
        <f t="shared" ref="FZ26:FZ36" si="386">TEXT(FY26,"0.0")</f>
        <v>7.7</v>
      </c>
      <c r="GA26" s="30" t="str">
        <f t="shared" ref="GA26:GA63" si="387">IF(FY26&gt;=8.5,"A",IF(FY26&gt;=8,"B+",IF(FY26&gt;=7,"B",IF(FY26&gt;=6.5,"C+",IF(FY26&gt;=5.5,"C",IF(FY26&gt;=5,"D+",IF(FY26&gt;=4,"D","F")))))))</f>
        <v>B</v>
      </c>
      <c r="GB26" s="28">
        <f t="shared" ref="GB26:GB63" si="388">IF(GA26="A",4,IF(GA26="B+",3.5,IF(GA26="B",3,IF(GA26="C+",2.5,IF(GA26="C",2,IF(GA26="D+",1.5,IF(GA26="D",1,0)))))))</f>
        <v>3</v>
      </c>
      <c r="GC26" s="35" t="str">
        <f t="shared" ref="GC26:GC63" si="389">TEXT(GB26,"0.0")</f>
        <v>3.0</v>
      </c>
      <c r="GD26" s="53">
        <v>2</v>
      </c>
      <c r="GE26" s="63">
        <v>2</v>
      </c>
      <c r="GF26" s="181">
        <f t="shared" ref="GF26:GF36" si="390">DE26+DP26+EA26+EL26+EW26+FH26+FS26+GD26</f>
        <v>20</v>
      </c>
      <c r="GG26" s="217">
        <f t="shared" ref="GG26:GG36" si="391">(CZ26*DE26+DK26*DP26+DV26*EA26+EG26*EL26+ER26*EW26+FC26*FH26+FN26*FS26+FY26*GD26)/GF26</f>
        <v>7.125</v>
      </c>
      <c r="GH26" s="182">
        <f t="shared" ref="GH26:GH36" si="392">(DC26*DE26+DN26*DP26+DY26*EA26+EJ26*EL26+EU26*EW26+FF26*FH26+FQ26*FS26+GB26*GD26)/GF26</f>
        <v>2.8250000000000002</v>
      </c>
      <c r="GI26" s="183" t="str">
        <f t="shared" ref="GI26:GI36" si="393">TEXT(GH26,"0.00")</f>
        <v>2.83</v>
      </c>
      <c r="GJ26" s="135" t="str">
        <f t="shared" ref="GJ26:GJ36" si="394">IF(AND(GH26&lt;1),"Cảnh báo KQHT","Lên lớp")</f>
        <v>Lên lớp</v>
      </c>
      <c r="GK26" s="136">
        <f t="shared" ref="GK26:GK36" si="395">DF26+DQ26+EB26+EM26+EX26+FI26+FT26+GE26</f>
        <v>20</v>
      </c>
      <c r="GL26" s="239">
        <f t="shared" ref="GL26:GL36" si="396" xml:space="preserve"> (CZ26*DF26+DK26*DQ26+DV26*EB26+EG26*EM26+ER26*EX26+FC26*FI26+FN26*FT26+FY26*GE26)/GK26</f>
        <v>7.125</v>
      </c>
      <c r="GM26" s="137">
        <f t="shared" ref="GM26:GM36" si="397" xml:space="preserve"> (DC26*DF26+DN26*DQ26+DY26*EB26+EJ26*EM26+EU26*EX26+FF26*FI26+FQ26*FT26+GB26*GE26)/GK26</f>
        <v>2.8250000000000002</v>
      </c>
      <c r="GN26" s="192">
        <f t="shared" ref="GN26:GN36" si="398">CK26+GF26</f>
        <v>37</v>
      </c>
      <c r="GO26" s="193">
        <f t="shared" ref="GO26:GO36" si="399">CP26+GK26</f>
        <v>37</v>
      </c>
      <c r="GP26" s="183">
        <f t="shared" ref="GP26:GP36" si="400">(CQ26*CP26+GL26*GK26)/GO26</f>
        <v>6.724324324324324</v>
      </c>
      <c r="GQ26" s="182">
        <f t="shared" ref="GQ26:GQ36" si="401">(CR26*CP26+GM26*GK26)/GO26</f>
        <v>2.4864864864864864</v>
      </c>
      <c r="GR26" s="183" t="str">
        <f t="shared" ref="GR26:GR36" si="402">TEXT(GQ26,"0.00")</f>
        <v>2.49</v>
      </c>
      <c r="GS26" s="135" t="str">
        <f t="shared" ref="GS26:GS36" si="403">IF(AND(GQ26&lt;1.2),"Cảnh báo KQHT","Lên lớp")</f>
        <v>Lên lớp</v>
      </c>
      <c r="GT26" s="135" t="s">
        <v>648</v>
      </c>
      <c r="GU26" s="19">
        <v>7.3</v>
      </c>
      <c r="GV26" s="22">
        <v>6</v>
      </c>
      <c r="GW26" s="23"/>
      <c r="GX26" s="17">
        <f t="shared" ref="GX26:GX36" si="404">ROUND((GU26*0.4+GV26*0.6),1)</f>
        <v>6.5</v>
      </c>
      <c r="GY26" s="24">
        <f t="shared" ref="GY26:GY36" si="405">ROUND(MAX((GU26*0.4+GV26*0.6),(GU26*0.4+GW26*0.6)),1)</f>
        <v>6.5</v>
      </c>
      <c r="GZ26" s="24" t="str">
        <f t="shared" ref="GZ26:GZ36" si="406">TEXT(GY26,"0.0")</f>
        <v>6.5</v>
      </c>
      <c r="HA26" s="30" t="str">
        <f t="shared" ref="HA26:HA36" si="407">IF(GY26&gt;=8.5,"A",IF(GY26&gt;=8,"B+",IF(GY26&gt;=7,"B",IF(GY26&gt;=6.5,"C+",IF(GY26&gt;=5.5,"C",IF(GY26&gt;=5,"D+",IF(GY26&gt;=4,"D","F")))))))</f>
        <v>C+</v>
      </c>
      <c r="HB26" s="28">
        <f t="shared" ref="HB26:HB36" si="408">IF(HA26="A",4,IF(HA26="B+",3.5,IF(HA26="B",3,IF(HA26="C+",2.5,IF(HA26="C",2,IF(HA26="D+",1.5,IF(HA26="D",1,0)))))))</f>
        <v>2.5</v>
      </c>
      <c r="HC26" s="35" t="str">
        <f t="shared" ref="HC26:HC36" si="409">TEXT(HB26,"0.0")</f>
        <v>2.5</v>
      </c>
      <c r="HD26" s="53">
        <v>3</v>
      </c>
      <c r="HE26" s="63">
        <v>3</v>
      </c>
      <c r="HF26" s="19">
        <v>7</v>
      </c>
      <c r="HG26" s="22">
        <v>9</v>
      </c>
      <c r="HH26" s="23"/>
      <c r="HI26" s="25">
        <f t="shared" ref="HI26:HI63" si="410">ROUND((HF26*0.4+HG26*0.6),1)</f>
        <v>8.1999999999999993</v>
      </c>
      <c r="HJ26" s="26">
        <f t="shared" ref="HJ26:HJ63" si="411">ROUND(MAX((HF26*0.4+HG26*0.6),(HF26*0.4+HH26*0.6)),1)</f>
        <v>8.1999999999999993</v>
      </c>
      <c r="HK26" s="24" t="str">
        <f t="shared" ref="HK26:HK36" si="412">TEXT(HJ26,"0.0")</f>
        <v>8.2</v>
      </c>
      <c r="HL26" s="30" t="str">
        <f t="shared" ref="HL26:HL63" si="413">IF(HJ26&gt;=8.5,"A",IF(HJ26&gt;=8,"B+",IF(HJ26&gt;=7,"B",IF(HJ26&gt;=6.5,"C+",IF(HJ26&gt;=5.5,"C",IF(HJ26&gt;=5,"D+",IF(HJ26&gt;=4,"D","F")))))))</f>
        <v>B+</v>
      </c>
      <c r="HM26" s="28">
        <f t="shared" ref="HM26:HM63" si="414">IF(HL26="A",4,IF(HL26="B+",3.5,IF(HL26="B",3,IF(HL26="C+",2.5,IF(HL26="C",2,IF(HL26="D+",1.5,IF(HL26="D",1,0)))))))</f>
        <v>3.5</v>
      </c>
      <c r="HN26" s="35" t="str">
        <f t="shared" ref="HN26:HN63" si="415">TEXT(HM26,"0.0")</f>
        <v>3.5</v>
      </c>
      <c r="HO26" s="53">
        <v>2</v>
      </c>
      <c r="HP26" s="63">
        <v>2</v>
      </c>
      <c r="HQ26" s="19">
        <v>6.3</v>
      </c>
      <c r="HR26" s="22">
        <v>5</v>
      </c>
      <c r="HS26" s="23"/>
      <c r="HT26" s="25">
        <f t="shared" ref="HT26:HT63" si="416">ROUND((HQ26*0.4+HR26*0.6),1)</f>
        <v>5.5</v>
      </c>
      <c r="HU26" s="147">
        <f t="shared" ref="HU26:HU63" si="417">ROUND(MAX((HQ26*0.4+HR26*0.6),(HQ26*0.4+HS26*0.6)),1)</f>
        <v>5.5</v>
      </c>
      <c r="HV26" s="24" t="str">
        <f>TEXT(HU26,"0.0")</f>
        <v>5.5</v>
      </c>
      <c r="HW26" s="218" t="str">
        <f t="shared" ref="HW26:HW63" si="418">IF(HU26&gt;=8.5,"A",IF(HU26&gt;=8,"B+",IF(HU26&gt;=7,"B",IF(HU26&gt;=6.5,"C+",IF(HU26&gt;=5.5,"C",IF(HU26&gt;=5,"D+",IF(HU26&gt;=4,"D","F")))))))</f>
        <v>C</v>
      </c>
      <c r="HX26" s="149">
        <f t="shared" ref="HX26:HX63" si="419">IF(HW26="A",4,IF(HW26="B+",3.5,IF(HW26="B",3,IF(HW26="C+",2.5,IF(HW26="C",2,IF(HW26="D+",1.5,IF(HW26="D",1,0)))))))</f>
        <v>2</v>
      </c>
      <c r="HY26" s="40" t="str">
        <f t="shared" ref="HY26:HY63" si="420">TEXT(HX26,"0.0")</f>
        <v>2.0</v>
      </c>
      <c r="HZ26" s="53">
        <v>3</v>
      </c>
      <c r="IA26" s="63">
        <v>3</v>
      </c>
      <c r="IB26" s="19">
        <v>6.7</v>
      </c>
      <c r="IC26" s="22">
        <v>7</v>
      </c>
      <c r="ID26" s="23"/>
      <c r="IE26" s="25">
        <f t="shared" ref="IE26:IE63" si="421">ROUND((IB26*0.4+IC26*0.6),1)</f>
        <v>6.9</v>
      </c>
      <c r="IF26" s="147">
        <f t="shared" ref="IF26:IF63" si="422">ROUND(MAX((IB26*0.4+IC26*0.6),(IB26*0.4+ID26*0.6)),1)</f>
        <v>6.9</v>
      </c>
      <c r="IG26" s="24" t="str">
        <f>TEXT(IF26,"0.0")</f>
        <v>6.9</v>
      </c>
      <c r="IH26" s="218" t="str">
        <f t="shared" ref="IH26:IH63" si="423">IF(IF26&gt;=8.5,"A",IF(IF26&gt;=8,"B+",IF(IF26&gt;=7,"B",IF(IF26&gt;=6.5,"C+",IF(IF26&gt;=5.5,"C",IF(IF26&gt;=5,"D+",IF(IF26&gt;=4,"D","F")))))))</f>
        <v>C+</v>
      </c>
      <c r="II26" s="149">
        <f t="shared" ref="II26:II63" si="424">IF(IH26="A",4,IF(IH26="B+",3.5,IF(IH26="B",3,IF(IH26="C+",2.5,IF(IH26="C",2,IF(IH26="D+",1.5,IF(IH26="D",1,0)))))))</f>
        <v>2.5</v>
      </c>
      <c r="IJ26" s="40" t="str">
        <f t="shared" ref="IJ26:IJ63" si="425">TEXT(II26,"0.0")</f>
        <v>2.5</v>
      </c>
      <c r="IK26" s="53">
        <v>1</v>
      </c>
      <c r="IL26" s="63">
        <v>1</v>
      </c>
      <c r="IM26" s="19">
        <v>7</v>
      </c>
      <c r="IN26" s="22">
        <v>8</v>
      </c>
      <c r="IO26" s="23"/>
      <c r="IP26" s="17">
        <f t="shared" ref="IP26:IP63" si="426">ROUND((IM26*0.4+IN26*0.6),1)</f>
        <v>7.6</v>
      </c>
      <c r="IQ26" s="24">
        <f t="shared" ref="IQ26:IQ63" si="427">ROUND(MAX((IM26*0.4+IN26*0.6),(IM26*0.4+IO26*0.6)),1)</f>
        <v>7.6</v>
      </c>
      <c r="IR26" s="24" t="str">
        <f t="shared" ref="IR26:IR36" si="428">TEXT(IQ26,"0.0")</f>
        <v>7.6</v>
      </c>
      <c r="IS26" s="30" t="str">
        <f t="shared" ref="IS26:IS36" si="429">IF(IQ26&gt;=8.5,"A",IF(IQ26&gt;=8,"B+",IF(IQ26&gt;=7,"B",IF(IQ26&gt;=6.5,"C+",IF(IQ26&gt;=5.5,"C",IF(IQ26&gt;=5,"D+",IF(IQ26&gt;=4,"D","F")))))))</f>
        <v>B</v>
      </c>
      <c r="IT26" s="28">
        <f t="shared" ref="IT26:IT63" si="430">IF(IS26="A",4,IF(IS26="B+",3.5,IF(IS26="B",3,IF(IS26="C+",2.5,IF(IS26="C",2,IF(IS26="D+",1.5,IF(IS26="D",1,0)))))))</f>
        <v>3</v>
      </c>
      <c r="IU26" s="35" t="str">
        <f t="shared" ref="IU26:IU63" si="431">TEXT(IT26,"0.0")</f>
        <v>3.0</v>
      </c>
      <c r="IV26" s="53">
        <v>2</v>
      </c>
      <c r="IW26" s="63">
        <v>2</v>
      </c>
      <c r="IX26" s="19">
        <v>8.4</v>
      </c>
      <c r="IY26" s="22">
        <v>8</v>
      </c>
      <c r="IZ26" s="23"/>
      <c r="JA26" s="25">
        <f t="shared" ref="JA26:JA63" si="432">ROUND((IX26*0.4+IY26*0.6),1)</f>
        <v>8.1999999999999993</v>
      </c>
      <c r="JB26" s="26">
        <f t="shared" ref="JB26:JB63" si="433">ROUND(MAX((IX26*0.4+IY26*0.6),(IX26*0.4+IZ26*0.6)),1)</f>
        <v>8.1999999999999993</v>
      </c>
      <c r="JC26" s="24" t="str">
        <f t="shared" ref="JC26:JC36" si="434">TEXT(JB26,"0.0")</f>
        <v>8.2</v>
      </c>
      <c r="JD26" s="30" t="str">
        <f t="shared" ref="JD26:JD63" si="435">IF(JB26&gt;=8.5,"A",IF(JB26&gt;=8,"B+",IF(JB26&gt;=7,"B",IF(JB26&gt;=6.5,"C+",IF(JB26&gt;=5.5,"C",IF(JB26&gt;=5,"D+",IF(JB26&gt;=4,"D","F")))))))</f>
        <v>B+</v>
      </c>
      <c r="JE26" s="28">
        <f t="shared" ref="JE26:JE63" si="436">IF(JD26="A",4,IF(JD26="B+",3.5,IF(JD26="B",3,IF(JD26="C+",2.5,IF(JD26="C",2,IF(JD26="D+",1.5,IF(JD26="D",1,0)))))))</f>
        <v>3.5</v>
      </c>
      <c r="JF26" s="35" t="str">
        <f t="shared" ref="JF26:JF63" si="437">TEXT(JE26,"0.0")</f>
        <v>3.5</v>
      </c>
      <c r="JG26" s="53">
        <v>2</v>
      </c>
      <c r="JH26" s="63">
        <v>2</v>
      </c>
      <c r="JI26" s="19">
        <v>7</v>
      </c>
      <c r="JJ26" s="22">
        <v>5</v>
      </c>
      <c r="JK26" s="23"/>
      <c r="JL26" s="17">
        <f t="shared" ref="JL26:JL63" si="438">ROUND((JI26*0.4+JJ26*0.6),1)</f>
        <v>5.8</v>
      </c>
      <c r="JM26" s="24">
        <f t="shared" ref="JM26:JM63" si="439">ROUND(MAX((JI26*0.4+JJ26*0.6),(JI26*0.4+JK26*0.6)),1)</f>
        <v>5.8</v>
      </c>
      <c r="JN26" s="24" t="str">
        <f t="shared" ref="JN26:JN36" si="440">TEXT(JM26,"0.0")</f>
        <v>5.8</v>
      </c>
      <c r="JO26" s="30" t="str">
        <f t="shared" ref="JO26:JO36" si="441">IF(JM26&gt;=8.5,"A",IF(JM26&gt;=8,"B+",IF(JM26&gt;=7,"B",IF(JM26&gt;=6.5,"C+",IF(JM26&gt;=5.5,"C",IF(JM26&gt;=5,"D+",IF(JM26&gt;=4,"D","F")))))))</f>
        <v>C</v>
      </c>
      <c r="JP26" s="28">
        <f t="shared" ref="JP26:JP63" si="442">IF(JO26="A",4,IF(JO26="B+",3.5,IF(JO26="B",3,IF(JO26="C+",2.5,IF(JO26="C",2,IF(JO26="D+",1.5,IF(JO26="D",1,0)))))))</f>
        <v>2</v>
      </c>
      <c r="JQ26" s="35" t="str">
        <f t="shared" ref="JQ26:JQ63" si="443">TEXT(JP26,"0.0")</f>
        <v>2.0</v>
      </c>
      <c r="JR26" s="53">
        <v>2</v>
      </c>
      <c r="JS26" s="63">
        <v>2</v>
      </c>
      <c r="JT26" s="19">
        <v>5.8</v>
      </c>
      <c r="JU26" s="22">
        <v>7</v>
      </c>
      <c r="JV26" s="23"/>
      <c r="JW26" s="17">
        <f t="shared" ref="JW26:JW63" si="444">ROUND((JT26*0.4+JU26*0.6),1)</f>
        <v>6.5</v>
      </c>
      <c r="JX26" s="24">
        <f t="shared" ref="JX26:JX63" si="445">ROUND(MAX((JT26*0.4+JU26*0.6),(JT26*0.4+JV26*0.6)),1)</f>
        <v>6.5</v>
      </c>
      <c r="JY26" s="24" t="str">
        <f t="shared" ref="JY26:JY36" si="446">TEXT(JX26,"0.0")</f>
        <v>6.5</v>
      </c>
      <c r="JZ26" s="30" t="str">
        <f t="shared" ref="JZ26:JZ36" si="447">IF(JX26&gt;=8.5,"A",IF(JX26&gt;=8,"B+",IF(JX26&gt;=7,"B",IF(JX26&gt;=6.5,"C+",IF(JX26&gt;=5.5,"C",IF(JX26&gt;=5,"D+",IF(JX26&gt;=4,"D","F")))))))</f>
        <v>C+</v>
      </c>
      <c r="KA26" s="28">
        <f t="shared" ref="KA26:KA63" si="448">IF(JZ26="A",4,IF(JZ26="B+",3.5,IF(JZ26="B",3,IF(JZ26="C+",2.5,IF(JZ26="C",2,IF(JZ26="D+",1.5,IF(JZ26="D",1,0)))))))</f>
        <v>2.5</v>
      </c>
      <c r="KB26" s="35" t="str">
        <f t="shared" ref="KB26:KB63" si="449">TEXT(KA26,"0.0")</f>
        <v>2.5</v>
      </c>
      <c r="KC26" s="53">
        <v>1</v>
      </c>
      <c r="KD26" s="63">
        <v>1</v>
      </c>
      <c r="KE26" s="19">
        <v>8</v>
      </c>
      <c r="KF26" s="22">
        <v>9</v>
      </c>
      <c r="KG26" s="23"/>
      <c r="KH26" s="17">
        <f t="shared" ref="KH26:KH63" si="450">ROUND((KE26*0.4+KF26*0.6),1)</f>
        <v>8.6</v>
      </c>
      <c r="KI26" s="24">
        <f t="shared" ref="KI26:KI63" si="451">ROUND(MAX((KE26*0.4+KF26*0.6),(KE26*0.4+KG26*0.6)),1)</f>
        <v>8.6</v>
      </c>
      <c r="KJ26" s="24" t="str">
        <f t="shared" ref="KJ26:KJ36" si="452">TEXT(KI26,"0.0")</f>
        <v>8.6</v>
      </c>
      <c r="KK26" s="30" t="str">
        <f t="shared" ref="KK26:KK63" si="453">IF(KI26&gt;=8.5,"A",IF(KI26&gt;=8,"B+",IF(KI26&gt;=7,"B",IF(KI26&gt;=6.5,"C+",IF(KI26&gt;=5.5,"C",IF(KI26&gt;=5,"D+",IF(KI26&gt;=4,"D","F")))))))</f>
        <v>A</v>
      </c>
      <c r="KL26" s="28">
        <f t="shared" ref="KL26:KL63" si="454">IF(KK26="A",4,IF(KK26="B+",3.5,IF(KK26="B",3,IF(KK26="C+",2.5,IF(KK26="C",2,IF(KK26="D+",1.5,IF(KK26="D",1,0)))))))</f>
        <v>4</v>
      </c>
      <c r="KM26" s="35" t="str">
        <f t="shared" ref="KM26:KM63" si="455">TEXT(KL26,"0.0")</f>
        <v>4.0</v>
      </c>
      <c r="KN26" s="53">
        <v>2</v>
      </c>
      <c r="KO26" s="63">
        <v>2</v>
      </c>
      <c r="KP26" s="181">
        <f t="shared" ref="KP26:KP36" si="456">HD26+HO26+HZ26+IK26+IV26+JG26+JR26+KC26+KN26</f>
        <v>18</v>
      </c>
      <c r="KQ26" s="217">
        <f t="shared" ref="KQ26:KQ36" si="457">(GY26*HD26+HJ26*HO26+HU26*HZ26+IF26*IK26+IQ26*IV26+JB26*JG26+JM26*JR26+JX26*KC26+KI26*KN26)/KP26</f>
        <v>7.0111111111111111</v>
      </c>
      <c r="KR26" s="182">
        <f t="shared" ref="KR26:KR36" si="458">(HB26*HD26+HM26*HO26+HX26*HZ26+II26*IK26+IT26*IV26+JE26*JG26+JP26*JR26+KA26*KC26+KL26*KN26)/KP26</f>
        <v>2.8055555555555554</v>
      </c>
      <c r="KS26" s="183" t="str">
        <f t="shared" ref="KS26:KS36" si="459">TEXT(KR26,"0.00")</f>
        <v>2.81</v>
      </c>
      <c r="KT26" s="135" t="str">
        <f t="shared" ref="KT26:KT36" si="460">IF(AND(KR26&lt;1),"Cảnh báo KQHT","Lên lớp")</f>
        <v>Lên lớp</v>
      </c>
      <c r="KU26" s="136">
        <f t="shared" ref="KU26:KU36" si="461">HE26+HP26+IA26+IL26+IW26+JH26+JS26+KD26+KO26</f>
        <v>18</v>
      </c>
      <c r="KV26" s="217">
        <f t="shared" ref="KV26:KV36" si="462">(GY26*HE26+HJ26*HP26+HU26*IA26+IF26*IL26+IQ26*IW26+JB26*JH26+JM26*JS26+JX26*KD26+KI26*KO26)/KU26</f>
        <v>7.0111111111111111</v>
      </c>
      <c r="KW26" s="236">
        <f t="shared" ref="KW26:KW36" si="463" xml:space="preserve"> (HB26*HE26+HM26*HP26+HX26*IA26+II26*IL26+IT26*IW26+JE26*JH26+JP26*JS26+KA26*KD26+KL26*KO26)/KU26</f>
        <v>2.8055555555555554</v>
      </c>
      <c r="KX26" s="192">
        <f t="shared" ref="KX26:KX36" si="464">GN26+KP26</f>
        <v>55</v>
      </c>
      <c r="KY26" s="193">
        <f t="shared" ref="KY26:KY36" si="465">GO26+KU26</f>
        <v>55</v>
      </c>
      <c r="KZ26" s="183">
        <f t="shared" ref="KZ26:KZ36" si="466">(GP26*GO26+KV26*KU26)/KY26</f>
        <v>6.8181818181818183</v>
      </c>
      <c r="LA26" s="182">
        <f t="shared" ref="LA26:LA36" si="467">(GQ26*GO26+KW26*KU26)/KY26</f>
        <v>2.5909090909090908</v>
      </c>
      <c r="LB26" s="183" t="str">
        <f t="shared" ref="LB26:LB36" si="468">TEXT(LA26,"0.00")</f>
        <v>2.59</v>
      </c>
      <c r="LC26" s="135" t="str">
        <f t="shared" ref="LC26:LC36" si="469">IF(AND(LA26&lt;1.4),"Cảnh báo KQHT","Lên lớp")</f>
        <v>Lên lớp</v>
      </c>
      <c r="LD26" s="135" t="s">
        <v>648</v>
      </c>
      <c r="LE26" s="19">
        <v>7.6</v>
      </c>
      <c r="LF26" s="22">
        <v>6</v>
      </c>
      <c r="LG26" s="23"/>
      <c r="LH26" s="25">
        <f t="shared" ref="LH26:LH63" si="470">ROUND((LE26*0.4+LF26*0.6),1)</f>
        <v>6.6</v>
      </c>
      <c r="LI26" s="147">
        <f t="shared" ref="LI26:LI63" si="471">ROUND(MAX((LE26*0.4+LF26*0.6),(LE26*0.4+LG26*0.6)),1)</f>
        <v>6.6</v>
      </c>
      <c r="LJ26" s="26" t="str">
        <f t="shared" ref="LJ26:LJ36" si="472">TEXT(LI26,"0.0")</f>
        <v>6.6</v>
      </c>
      <c r="LK26" s="148" t="str">
        <f t="shared" ref="LK26:LK63" si="473">IF(LI26&gt;=8.5,"A",IF(LI26&gt;=8,"B+",IF(LI26&gt;=7,"B",IF(LI26&gt;=6.5,"C+",IF(LI26&gt;=5.5,"C",IF(LI26&gt;=5,"D+",IF(LI26&gt;=4,"D","F")))))))</f>
        <v>C+</v>
      </c>
      <c r="LL26" s="149">
        <f t="shared" ref="LL26:LL63" si="474">IF(LK26="A",4,IF(LK26="B+",3.5,IF(LK26="B",3,IF(LK26="C+",2.5,IF(LK26="C",2,IF(LK26="D+",1.5,IF(LK26="D",1,0)))))))</f>
        <v>2.5</v>
      </c>
      <c r="LM26" s="40" t="str">
        <f t="shared" ref="LM26:LM63" si="475">TEXT(LL26,"0.0")</f>
        <v>2.5</v>
      </c>
      <c r="LN26" s="53">
        <v>1</v>
      </c>
      <c r="LO26" s="63">
        <v>1</v>
      </c>
      <c r="LP26" s="19">
        <v>7.8</v>
      </c>
      <c r="LQ26" s="22">
        <v>8</v>
      </c>
      <c r="LR26" s="23"/>
      <c r="LS26" s="25">
        <f t="shared" ref="LS26:LS63" si="476">ROUND((LP26*0.4+LQ26*0.6),1)</f>
        <v>7.9</v>
      </c>
      <c r="LT26" s="147">
        <f t="shared" ref="LT26:LT63" si="477">ROUND(MAX((LP26*0.4+LQ26*0.6),(LP26*0.4+LR26*0.6)),1)</f>
        <v>7.9</v>
      </c>
      <c r="LU26" s="26" t="str">
        <f t="shared" ref="LU26:LU36" si="478">TEXT(LT26,"0.0")</f>
        <v>7.9</v>
      </c>
      <c r="LV26" s="148" t="str">
        <f t="shared" ref="LV26:LV63" si="479">IF(LT26&gt;=8.5,"A",IF(LT26&gt;=8,"B+",IF(LT26&gt;=7,"B",IF(LT26&gt;=6.5,"C+",IF(LT26&gt;=5.5,"C",IF(LT26&gt;=5,"D+",IF(LT26&gt;=4,"D","F")))))))</f>
        <v>B</v>
      </c>
      <c r="LW26" s="149">
        <f t="shared" ref="LW26:LW63" si="480">IF(LV26="A",4,IF(LV26="B+",3.5,IF(LV26="B",3,IF(LV26="C+",2.5,IF(LV26="C",2,IF(LV26="D+",1.5,IF(LV26="D",1,0)))))))</f>
        <v>3</v>
      </c>
      <c r="LX26" s="40" t="str">
        <f t="shared" ref="LX26:LX63" si="481">TEXT(LW26,"0.0")</f>
        <v>3.0</v>
      </c>
      <c r="LY26" s="53">
        <v>1</v>
      </c>
      <c r="LZ26" s="63">
        <v>1</v>
      </c>
      <c r="MA26" s="19">
        <v>7.8</v>
      </c>
      <c r="MB26" s="22">
        <v>6</v>
      </c>
      <c r="MC26" s="23"/>
      <c r="MD26" s="25">
        <f t="shared" ref="MD26:MD63" si="482">ROUND((MA26*0.4+MB26*0.6),1)</f>
        <v>6.7</v>
      </c>
      <c r="ME26" s="26">
        <f t="shared" ref="ME26:ME63" si="483">ROUND(MAX((MA26*0.4+MB26*0.6),(MA26*0.4+MC26*0.6)),1)</f>
        <v>6.7</v>
      </c>
      <c r="MF26" s="26" t="str">
        <f t="shared" ref="MF26:MF36" si="484">TEXT(ME26,"0.0")</f>
        <v>6.7</v>
      </c>
      <c r="MG26" s="30" t="str">
        <f t="shared" ref="MG26:MG36" si="485">IF(ME26&gt;=8.5,"A",IF(ME26&gt;=8,"B+",IF(ME26&gt;=7,"B",IF(ME26&gt;=6.5,"C+",IF(ME26&gt;=5.5,"C",IF(ME26&gt;=5,"D+",IF(ME26&gt;=4,"D","F")))))))</f>
        <v>C+</v>
      </c>
      <c r="MH26" s="28">
        <f t="shared" ref="MH26:MH63" si="486">IF(MG26="A",4,IF(MG26="B+",3.5,IF(MG26="B",3,IF(MG26="C+",2.5,IF(MG26="C",2,IF(MG26="D+",1.5,IF(MG26="D",1,0)))))))</f>
        <v>2.5</v>
      </c>
      <c r="MI26" s="35" t="str">
        <f t="shared" ref="MI26:MI63" si="487">TEXT(MH26,"0.0")</f>
        <v>2.5</v>
      </c>
      <c r="MJ26" s="53">
        <v>1</v>
      </c>
      <c r="MK26" s="70">
        <v>1</v>
      </c>
      <c r="ML26" s="19">
        <v>8</v>
      </c>
      <c r="MM26" s="51">
        <v>7.5</v>
      </c>
      <c r="MN26" s="23"/>
      <c r="MO26" s="25">
        <f t="shared" ref="MO26:MO36" si="488">ROUND((ML26*0.4+MM26*0.6),1)</f>
        <v>7.7</v>
      </c>
      <c r="MP26" s="26">
        <f t="shared" ref="MP26:MP36" si="489">ROUND(MAX((ML26*0.4+MM26*0.6),(ML26*0.4+MN26*0.6)),1)</f>
        <v>7.7</v>
      </c>
      <c r="MQ26" s="26" t="str">
        <f>TEXT(MP26,"0.0")</f>
        <v>7.7</v>
      </c>
      <c r="MR26" s="30" t="str">
        <f>IF(MP26&gt;=8.5,"A",IF(MP26&gt;=8,"B+",IF(MP26&gt;=7,"B",IF(MP26&gt;=6.5,"C+",IF(MP26&gt;=5.5,"C",IF(MP26&gt;=5,"D+",IF(MP26&gt;=4,"D","F")))))))</f>
        <v>B</v>
      </c>
      <c r="MS26" s="28">
        <f t="shared" ref="MS26:MS36" si="490">IF(MR26="A",4,IF(MR26="B+",3.5,IF(MR26="B",3,IF(MR26="C+",2.5,IF(MR26="C",2,IF(MR26="D+",1.5,IF(MR26="D",1,0)))))))</f>
        <v>3</v>
      </c>
      <c r="MT26" s="35" t="str">
        <f t="shared" ref="MT26:MT36" si="491">TEXT(MS26,"0.0")</f>
        <v>3.0</v>
      </c>
      <c r="MU26" s="53">
        <v>1</v>
      </c>
      <c r="MV26" s="63">
        <v>1</v>
      </c>
      <c r="MW26" s="19">
        <v>6</v>
      </c>
      <c r="MX26" s="51">
        <v>6.5</v>
      </c>
      <c r="MY26" s="23"/>
      <c r="MZ26" s="25">
        <f t="shared" ref="MZ26:MZ36" si="492">ROUND((MW26*0.4+MX26*0.6),1)</f>
        <v>6.3</v>
      </c>
      <c r="NA26" s="26">
        <f t="shared" ref="NA26:NA36" si="493">ROUND(MAX((MW26*0.4+MX26*0.6),(MW26*0.4+MY26*0.6)),1)</f>
        <v>6.3</v>
      </c>
      <c r="NB26" s="26" t="str">
        <f>TEXT(NA26,"0.0")</f>
        <v>6.3</v>
      </c>
      <c r="NC26" s="30" t="str">
        <f>IF(NA26&gt;=8.5,"A",IF(NA26&gt;=8,"B+",IF(NA26&gt;=7,"B",IF(NA26&gt;=6.5,"C+",IF(NA26&gt;=5.5,"C",IF(NA26&gt;=5,"D+",IF(NA26&gt;=4,"D","F")))))))</f>
        <v>C</v>
      </c>
      <c r="ND26" s="28">
        <f t="shared" ref="ND26:ND36" si="494">IF(NC26="A",4,IF(NC26="B+",3.5,IF(NC26="B",3,IF(NC26="C+",2.5,IF(NC26="C",2,IF(NC26="D+",1.5,IF(NC26="D",1,0)))))))</f>
        <v>2</v>
      </c>
      <c r="NE26" s="35" t="str">
        <f t="shared" ref="NE26:NE36" si="495">TEXT(ND26,"0.0")</f>
        <v>2.0</v>
      </c>
      <c r="NF26" s="53">
        <v>1</v>
      </c>
      <c r="NG26" s="63">
        <v>1</v>
      </c>
      <c r="NH26" s="19">
        <v>7</v>
      </c>
      <c r="NI26" s="51">
        <v>6</v>
      </c>
      <c r="NJ26" s="23"/>
      <c r="NK26" s="25">
        <f t="shared" ref="NK26:NK36" si="496">ROUND((NH26*0.4+NI26*0.6),1)</f>
        <v>6.4</v>
      </c>
      <c r="NL26" s="26">
        <f t="shared" ref="NL26:NL36" si="497">ROUND(MAX((NH26*0.4+NI26*0.6),(NH26*0.4+NJ26*0.6)),1)</f>
        <v>6.4</v>
      </c>
      <c r="NM26" s="26" t="str">
        <f>TEXT(NL26,"0.0")</f>
        <v>6.4</v>
      </c>
      <c r="NN26" s="30" t="str">
        <f>IF(NL26&gt;=8.5,"A",IF(NL26&gt;=8,"B+",IF(NL26&gt;=7,"B",IF(NL26&gt;=6.5,"C+",IF(NL26&gt;=5.5,"C",IF(NL26&gt;=5,"D+",IF(NL26&gt;=4,"D","F")))))))</f>
        <v>C</v>
      </c>
      <c r="NO26" s="28">
        <f t="shared" ref="NO26:NO36" si="498">IF(NN26="A",4,IF(NN26="B+",3.5,IF(NN26="B",3,IF(NN26="C+",2.5,IF(NN26="C",2,IF(NN26="D+",1.5,IF(NN26="D",1,0)))))))</f>
        <v>2</v>
      </c>
      <c r="NP26" s="35" t="str">
        <f t="shared" ref="NP26:NP36" si="499">TEXT(NO26,"0.0")</f>
        <v>2.0</v>
      </c>
      <c r="NQ26" s="53">
        <v>2</v>
      </c>
      <c r="NR26" s="63">
        <v>2</v>
      </c>
      <c r="NS26" s="19">
        <v>8</v>
      </c>
      <c r="NT26" s="51">
        <v>6</v>
      </c>
      <c r="NU26" s="23"/>
      <c r="NV26" s="25">
        <f t="shared" ref="NV26:NV36" si="500">ROUND((NS26*0.4+NT26*0.6),1)</f>
        <v>6.8</v>
      </c>
      <c r="NW26" s="26">
        <f t="shared" ref="NW26:NW36" si="501">ROUND(MAX((NS26*0.4+NT26*0.6),(NS26*0.4+NU26*0.6)),1)</f>
        <v>6.8</v>
      </c>
      <c r="NX26" s="26" t="str">
        <f>TEXT(NW26,"0.0")</f>
        <v>6.8</v>
      </c>
      <c r="NY26" s="30" t="str">
        <f>IF(NW26&gt;=8.5,"A",IF(NW26&gt;=8,"B+",IF(NW26&gt;=7,"B",IF(NW26&gt;=6.5,"C+",IF(NW26&gt;=5.5,"C",IF(NW26&gt;=5,"D+",IF(NW26&gt;=4,"D","F")))))))</f>
        <v>C+</v>
      </c>
      <c r="NZ26" s="28">
        <f t="shared" ref="NZ26:NZ36" si="502">IF(NY26="A",4,IF(NY26="B+",3.5,IF(NY26="B",3,IF(NY26="C+",2.5,IF(NY26="C",2,IF(NY26="D+",1.5,IF(NY26="D",1,0)))))))</f>
        <v>2.5</v>
      </c>
      <c r="OA26" s="35" t="str">
        <f t="shared" ref="OA26:OA36" si="503">TEXT(NZ26,"0.0")</f>
        <v>2.5</v>
      </c>
      <c r="OB26" s="53">
        <v>1</v>
      </c>
      <c r="OC26" s="63">
        <v>1</v>
      </c>
      <c r="OD26" s="57">
        <v>7.8</v>
      </c>
      <c r="OE26" s="51">
        <v>7.2</v>
      </c>
      <c r="OF26" s="23"/>
      <c r="OG26" s="25">
        <f t="shared" ref="OG26:OG27" si="504">ROUND((OD26*0.4+OE26*0.6),1)</f>
        <v>7.4</v>
      </c>
      <c r="OH26" s="26">
        <f t="shared" ref="OH26:OH27" si="505">ROUND(MAX((OD26*0.4+OE26*0.6),(OD26*0.4+OF26*0.6)),1)</f>
        <v>7.4</v>
      </c>
      <c r="OI26" s="26" t="str">
        <f t="shared" ref="OI26:OI27" si="506">TEXT(OH26,"0.0")</f>
        <v>7.4</v>
      </c>
      <c r="OJ26" s="30" t="str">
        <f t="shared" ref="OJ26:OJ27" si="507">IF(OH26&gt;=8.5,"A",IF(OH26&gt;=8,"B+",IF(OH26&gt;=7,"B",IF(OH26&gt;=6.5,"C+",IF(OH26&gt;=5.5,"C",IF(OH26&gt;=5,"D+",IF(OH26&gt;=4,"D","F")))))))</f>
        <v>B</v>
      </c>
      <c r="OK26" s="28">
        <f t="shared" ref="OK26:OK27" si="508">IF(OJ26="A",4,IF(OJ26="B+",3.5,IF(OJ26="B",3,IF(OJ26="C+",2.5,IF(OJ26="C",2,IF(OJ26="D+",1.5,IF(OJ26="D",1,0)))))))</f>
        <v>3</v>
      </c>
      <c r="OL26" s="35" t="str">
        <f t="shared" ref="OL26:OL27" si="509">TEXT(OK26,"0.0")</f>
        <v>3.0</v>
      </c>
      <c r="OM26" s="53">
        <v>4</v>
      </c>
      <c r="ON26" s="70">
        <v>4</v>
      </c>
      <c r="OO26" s="264">
        <f t="shared" si="256"/>
        <v>12</v>
      </c>
      <c r="OP26" s="217">
        <f t="shared" si="257"/>
        <v>7.0333333333333341</v>
      </c>
      <c r="OQ26" s="182">
        <f t="shared" si="258"/>
        <v>2.625</v>
      </c>
      <c r="OR26" s="183" t="str">
        <f t="shared" si="259"/>
        <v>2.63</v>
      </c>
      <c r="OS26" s="135" t="str">
        <f t="shared" si="260"/>
        <v>Lên lớp</v>
      </c>
      <c r="OT26" s="136">
        <f t="shared" si="261"/>
        <v>12</v>
      </c>
      <c r="OU26" s="217">
        <f t="shared" si="262"/>
        <v>7.0333333333333341</v>
      </c>
      <c r="OV26" s="236">
        <f t="shared" si="263"/>
        <v>2.625</v>
      </c>
      <c r="OW26" s="192">
        <f t="shared" si="264"/>
        <v>67</v>
      </c>
      <c r="OX26" s="193">
        <f t="shared" si="265"/>
        <v>67</v>
      </c>
      <c r="OY26" s="183">
        <f t="shared" si="266"/>
        <v>6.8567164179104472</v>
      </c>
      <c r="OZ26" s="182">
        <f t="shared" si="267"/>
        <v>2.5970149253731343</v>
      </c>
      <c r="PA26" s="183" t="str">
        <f t="shared" si="268"/>
        <v>2.60</v>
      </c>
      <c r="PB26" s="135" t="str">
        <f t="shared" si="269"/>
        <v>Lên lớp</v>
      </c>
      <c r="PC26" s="135" t="s">
        <v>648</v>
      </c>
      <c r="PD26" s="57">
        <v>8.3000000000000007</v>
      </c>
      <c r="PE26" s="22">
        <v>6</v>
      </c>
      <c r="PF26" s="23"/>
      <c r="PG26" s="25">
        <f t="shared" si="273"/>
        <v>6.9</v>
      </c>
      <c r="PH26" s="26">
        <f t="shared" si="274"/>
        <v>6.9</v>
      </c>
      <c r="PI26" s="26" t="str">
        <f t="shared" si="275"/>
        <v>6.9</v>
      </c>
      <c r="PJ26" s="30" t="str">
        <f t="shared" si="276"/>
        <v>C+</v>
      </c>
      <c r="PK26" s="28">
        <f t="shared" si="277"/>
        <v>2.5</v>
      </c>
      <c r="PL26" s="35" t="str">
        <f t="shared" si="278"/>
        <v>2.5</v>
      </c>
      <c r="PM26" s="53">
        <v>6</v>
      </c>
      <c r="PN26" s="63">
        <v>6</v>
      </c>
      <c r="PO26" s="19">
        <v>8</v>
      </c>
      <c r="PP26" s="22">
        <v>6</v>
      </c>
      <c r="PQ26" s="23"/>
      <c r="PR26" s="25">
        <f t="shared" ref="PR26:PR36" si="510">ROUND((PO26*0.4+PP26*0.6),1)</f>
        <v>6.8</v>
      </c>
      <c r="PS26" s="26">
        <f t="shared" ref="PS26:PS36" si="511">ROUND(MAX((PO26*0.4+PP26*0.6),(PO26*0.4+PQ26*0.6)),1)</f>
        <v>6.8</v>
      </c>
      <c r="PT26" s="26" t="str">
        <f t="shared" ref="PT26:PT36" si="512">TEXT(PS26,"0.0")</f>
        <v>6.8</v>
      </c>
      <c r="PU26" s="30" t="str">
        <f t="shared" ref="PU26:PU36" si="513">IF(PS26&gt;=8.5,"A",IF(PS26&gt;=8,"B+",IF(PS26&gt;=7,"B",IF(PS26&gt;=6.5,"C+",IF(PS26&gt;=5.5,"C",IF(PS26&gt;=5,"D+",IF(PS26&gt;=4,"D","F")))))))</f>
        <v>C+</v>
      </c>
      <c r="PV26" s="28">
        <f t="shared" ref="PV26:PV36" si="514">IF(PU26="A",4,IF(PU26="B+",3.5,IF(PU26="B",3,IF(PU26="C+",2.5,IF(PU26="C",2,IF(PU26="D+",1.5,IF(PU26="D",1,0)))))))</f>
        <v>2.5</v>
      </c>
      <c r="PW26" s="35" t="str">
        <f t="shared" ref="PW26:PW36" si="515">TEXT(PV26,"0.0")</f>
        <v>2.5</v>
      </c>
      <c r="PX26" s="53">
        <v>6</v>
      </c>
      <c r="PY26" s="63">
        <v>6</v>
      </c>
      <c r="PZ26" s="59">
        <v>8</v>
      </c>
      <c r="QA26" s="259">
        <v>7.3</v>
      </c>
      <c r="QB26" s="129">
        <f t="shared" si="270"/>
        <v>7.6</v>
      </c>
      <c r="QC26" s="24" t="str">
        <f t="shared" si="280"/>
        <v>7.6</v>
      </c>
      <c r="QD26" s="30" t="str">
        <f t="shared" si="281"/>
        <v>B</v>
      </c>
      <c r="QE26" s="28">
        <f t="shared" si="282"/>
        <v>3</v>
      </c>
      <c r="QF26" s="35" t="str">
        <f t="shared" si="283"/>
        <v>3.0</v>
      </c>
      <c r="QG26" s="260">
        <v>5</v>
      </c>
      <c r="QH26" s="261">
        <v>5</v>
      </c>
      <c r="QI26" s="262">
        <f t="shared" si="249"/>
        <v>17</v>
      </c>
      <c r="QJ26" s="217">
        <f t="shared" si="250"/>
        <v>7.0705882352941174</v>
      </c>
      <c r="QK26" s="182">
        <f t="shared" si="251"/>
        <v>2.6470588235294117</v>
      </c>
      <c r="QL26" s="183" t="str">
        <f t="shared" si="284"/>
        <v>2.65</v>
      </c>
      <c r="QM26" s="135" t="str">
        <f t="shared" si="285"/>
        <v>Lên lớp</v>
      </c>
    </row>
    <row r="27" spans="1:455" ht="18">
      <c r="A27" s="10">
        <v>2</v>
      </c>
      <c r="B27" s="10">
        <v>27</v>
      </c>
      <c r="C27" s="90" t="s">
        <v>187</v>
      </c>
      <c r="D27" s="91" t="s">
        <v>202</v>
      </c>
      <c r="E27" s="93" t="s">
        <v>203</v>
      </c>
      <c r="F27" s="308" t="s">
        <v>63</v>
      </c>
      <c r="G27" s="47"/>
      <c r="H27" s="100" t="s">
        <v>458</v>
      </c>
      <c r="I27" s="42" t="s">
        <v>18</v>
      </c>
      <c r="J27" s="98" t="s">
        <v>492</v>
      </c>
      <c r="K27" s="12">
        <v>6.5</v>
      </c>
      <c r="L27" s="24" t="str">
        <f t="shared" si="288"/>
        <v>6.5</v>
      </c>
      <c r="M27" s="30" t="str">
        <f t="shared" si="289"/>
        <v>C+</v>
      </c>
      <c r="N27" s="37">
        <f t="shared" si="290"/>
        <v>2.5</v>
      </c>
      <c r="O27" s="35" t="str">
        <f t="shared" si="291"/>
        <v>2.5</v>
      </c>
      <c r="P27" s="11">
        <v>2</v>
      </c>
      <c r="Q27" s="194">
        <v>5</v>
      </c>
      <c r="R27" s="124" t="str">
        <f t="shared" si="292"/>
        <v>5.0</v>
      </c>
      <c r="S27" s="125" t="str">
        <f t="shared" si="293"/>
        <v>D+</v>
      </c>
      <c r="T27" s="125">
        <f t="shared" si="294"/>
        <v>1.5</v>
      </c>
      <c r="U27" s="127" t="str">
        <f t="shared" si="295"/>
        <v>1.5</v>
      </c>
      <c r="V27" s="186">
        <v>3</v>
      </c>
      <c r="W27" s="19">
        <v>7</v>
      </c>
      <c r="X27" s="22">
        <v>5</v>
      </c>
      <c r="Y27" s="23"/>
      <c r="Z27" s="17">
        <f t="shared" si="296"/>
        <v>5.8</v>
      </c>
      <c r="AA27" s="24">
        <f t="shared" si="297"/>
        <v>5.8</v>
      </c>
      <c r="AB27" s="24" t="str">
        <f t="shared" si="298"/>
        <v>5.8</v>
      </c>
      <c r="AC27" s="30" t="str">
        <f t="shared" si="299"/>
        <v>C</v>
      </c>
      <c r="AD27" s="28">
        <f t="shared" si="300"/>
        <v>2</v>
      </c>
      <c r="AE27" s="35" t="str">
        <f t="shared" si="301"/>
        <v>2.0</v>
      </c>
      <c r="AF27" s="53">
        <v>4</v>
      </c>
      <c r="AG27" s="63">
        <v>4</v>
      </c>
      <c r="AH27" s="19">
        <v>7.7</v>
      </c>
      <c r="AI27" s="22">
        <v>8</v>
      </c>
      <c r="AJ27" s="23"/>
      <c r="AK27" s="25">
        <f t="shared" si="302"/>
        <v>7.9</v>
      </c>
      <c r="AL27" s="26">
        <f t="shared" si="303"/>
        <v>7.9</v>
      </c>
      <c r="AM27" s="24" t="str">
        <f t="shared" si="304"/>
        <v>7.9</v>
      </c>
      <c r="AN27" s="30" t="str">
        <f t="shared" si="305"/>
        <v>B</v>
      </c>
      <c r="AO27" s="28">
        <f t="shared" si="306"/>
        <v>3</v>
      </c>
      <c r="AP27" s="35" t="str">
        <f t="shared" si="307"/>
        <v>3.0</v>
      </c>
      <c r="AQ27" s="66">
        <v>2</v>
      </c>
      <c r="AR27" s="68">
        <v>2</v>
      </c>
      <c r="AS27" s="19">
        <v>5.5</v>
      </c>
      <c r="AT27" s="22">
        <v>1</v>
      </c>
      <c r="AU27" s="23">
        <v>5</v>
      </c>
      <c r="AV27" s="25">
        <f t="shared" si="308"/>
        <v>2.8</v>
      </c>
      <c r="AW27" s="26">
        <f t="shared" si="309"/>
        <v>5.2</v>
      </c>
      <c r="AX27" s="24" t="str">
        <f t="shared" si="310"/>
        <v>5.2</v>
      </c>
      <c r="AY27" s="30" t="str">
        <f t="shared" si="311"/>
        <v>D+</v>
      </c>
      <c r="AZ27" s="28">
        <f t="shared" si="312"/>
        <v>1.5</v>
      </c>
      <c r="BA27" s="35" t="str">
        <f t="shared" si="313"/>
        <v>1.5</v>
      </c>
      <c r="BB27" s="53">
        <v>3</v>
      </c>
      <c r="BC27" s="63">
        <v>3</v>
      </c>
      <c r="BD27" s="19">
        <v>5.4</v>
      </c>
      <c r="BE27" s="22">
        <v>3</v>
      </c>
      <c r="BF27" s="23"/>
      <c r="BG27" s="25">
        <f t="shared" si="314"/>
        <v>4</v>
      </c>
      <c r="BH27" s="26">
        <f t="shared" si="315"/>
        <v>4</v>
      </c>
      <c r="BI27" s="24" t="str">
        <f t="shared" si="316"/>
        <v>4.0</v>
      </c>
      <c r="BJ27" s="30" t="str">
        <f t="shared" si="317"/>
        <v>D</v>
      </c>
      <c r="BK27" s="28">
        <f t="shared" si="318"/>
        <v>1</v>
      </c>
      <c r="BL27" s="35" t="str">
        <f t="shared" si="319"/>
        <v>1.0</v>
      </c>
      <c r="BM27" s="53">
        <v>3</v>
      </c>
      <c r="BN27" s="63">
        <v>3</v>
      </c>
      <c r="BO27" s="19">
        <v>5.6</v>
      </c>
      <c r="BP27" s="22">
        <v>5</v>
      </c>
      <c r="BQ27" s="23"/>
      <c r="BR27" s="17">
        <f t="shared" si="320"/>
        <v>5.2</v>
      </c>
      <c r="BS27" s="24">
        <f t="shared" si="321"/>
        <v>5.2</v>
      </c>
      <c r="BT27" s="24" t="str">
        <f t="shared" si="322"/>
        <v>5.2</v>
      </c>
      <c r="BU27" s="30" t="str">
        <f t="shared" si="323"/>
        <v>D+</v>
      </c>
      <c r="BV27" s="56">
        <f t="shared" si="324"/>
        <v>1.5</v>
      </c>
      <c r="BW27" s="35" t="str">
        <f t="shared" si="325"/>
        <v>1.5</v>
      </c>
      <c r="BX27" s="53">
        <v>2</v>
      </c>
      <c r="BY27" s="70">
        <v>2</v>
      </c>
      <c r="BZ27" s="19">
        <v>7.3</v>
      </c>
      <c r="CA27" s="22">
        <v>6</v>
      </c>
      <c r="CB27" s="23"/>
      <c r="CC27" s="25">
        <f t="shared" si="326"/>
        <v>6.5</v>
      </c>
      <c r="CD27" s="26">
        <f t="shared" si="327"/>
        <v>6.5</v>
      </c>
      <c r="CE27" s="24" t="str">
        <f t="shared" si="328"/>
        <v>6.5</v>
      </c>
      <c r="CF27" s="30" t="str">
        <f t="shared" si="329"/>
        <v>C+</v>
      </c>
      <c r="CG27" s="28">
        <f t="shared" si="330"/>
        <v>2.5</v>
      </c>
      <c r="CH27" s="35" t="str">
        <f t="shared" si="331"/>
        <v>2.5</v>
      </c>
      <c r="CI27" s="53">
        <v>3</v>
      </c>
      <c r="CJ27" s="63">
        <v>3</v>
      </c>
      <c r="CK27" s="193">
        <f t="shared" si="332"/>
        <v>17</v>
      </c>
      <c r="CL27" s="217">
        <f t="shared" si="333"/>
        <v>5.6764705882352944</v>
      </c>
      <c r="CM27" s="182">
        <f t="shared" si="334"/>
        <v>1.8823529411764706</v>
      </c>
      <c r="CN27" s="183" t="str">
        <f t="shared" si="335"/>
        <v>1.88</v>
      </c>
      <c r="CO27" s="135" t="str">
        <f t="shared" si="336"/>
        <v>Lên lớp</v>
      </c>
      <c r="CP27" s="136">
        <f t="shared" si="337"/>
        <v>17</v>
      </c>
      <c r="CQ27" s="239">
        <f t="shared" si="338"/>
        <v>5.6764705882352944</v>
      </c>
      <c r="CR27" s="137">
        <f t="shared" si="339"/>
        <v>1.8823529411764706</v>
      </c>
      <c r="CS27" s="244" t="str">
        <f t="shared" si="340"/>
        <v>1.88</v>
      </c>
      <c r="CT27" s="135" t="str">
        <f t="shared" si="341"/>
        <v>Lên lớp</v>
      </c>
      <c r="CU27" s="138" t="s">
        <v>648</v>
      </c>
      <c r="CV27" s="19">
        <v>5.9</v>
      </c>
      <c r="CW27" s="22">
        <v>5</v>
      </c>
      <c r="CX27" s="23"/>
      <c r="CY27" s="25">
        <f t="shared" si="342"/>
        <v>5.4</v>
      </c>
      <c r="CZ27" s="26">
        <f t="shared" si="343"/>
        <v>5.4</v>
      </c>
      <c r="DA27" s="26" t="str">
        <f t="shared" si="344"/>
        <v>5.4</v>
      </c>
      <c r="DB27" s="30" t="str">
        <f t="shared" si="345"/>
        <v>D+</v>
      </c>
      <c r="DC27" s="56">
        <f t="shared" si="346"/>
        <v>1.5</v>
      </c>
      <c r="DD27" s="35" t="str">
        <f t="shared" si="347"/>
        <v>1.5</v>
      </c>
      <c r="DE27" s="53">
        <v>3</v>
      </c>
      <c r="DF27" s="63">
        <v>3</v>
      </c>
      <c r="DG27" s="19">
        <v>5.0999999999999996</v>
      </c>
      <c r="DH27" s="22">
        <v>6</v>
      </c>
      <c r="DI27" s="23"/>
      <c r="DJ27" s="25">
        <f t="shared" si="348"/>
        <v>5.6</v>
      </c>
      <c r="DK27" s="26">
        <f t="shared" si="349"/>
        <v>5.6</v>
      </c>
      <c r="DL27" s="26" t="str">
        <f t="shared" si="350"/>
        <v>5.6</v>
      </c>
      <c r="DM27" s="30" t="str">
        <f t="shared" si="351"/>
        <v>C</v>
      </c>
      <c r="DN27" s="56">
        <f t="shared" si="352"/>
        <v>2</v>
      </c>
      <c r="DO27" s="35" t="str">
        <f t="shared" si="353"/>
        <v>2.0</v>
      </c>
      <c r="DP27" s="53">
        <v>3</v>
      </c>
      <c r="DQ27" s="63">
        <v>3</v>
      </c>
      <c r="DR27" s="19">
        <v>6.4</v>
      </c>
      <c r="DS27" s="22">
        <v>2</v>
      </c>
      <c r="DT27" s="23">
        <v>5</v>
      </c>
      <c r="DU27" s="25">
        <f t="shared" si="354"/>
        <v>3.8</v>
      </c>
      <c r="DV27" s="26">
        <f t="shared" si="355"/>
        <v>5.6</v>
      </c>
      <c r="DW27" s="26" t="str">
        <f t="shared" si="356"/>
        <v>5.6</v>
      </c>
      <c r="DX27" s="30" t="str">
        <f t="shared" si="357"/>
        <v>C</v>
      </c>
      <c r="DY27" s="28">
        <f t="shared" si="358"/>
        <v>2</v>
      </c>
      <c r="DZ27" s="35" t="str">
        <f t="shared" si="359"/>
        <v>2.0</v>
      </c>
      <c r="EA27" s="53">
        <v>3</v>
      </c>
      <c r="EB27" s="63">
        <v>3</v>
      </c>
      <c r="EC27" s="19">
        <v>5.3</v>
      </c>
      <c r="ED27" s="22">
        <v>7</v>
      </c>
      <c r="EE27" s="23"/>
      <c r="EF27" s="25">
        <f t="shared" si="360"/>
        <v>6.3</v>
      </c>
      <c r="EG27" s="26">
        <f t="shared" si="361"/>
        <v>6.3</v>
      </c>
      <c r="EH27" s="26" t="str">
        <f t="shared" si="362"/>
        <v>6.3</v>
      </c>
      <c r="EI27" s="30" t="str">
        <f t="shared" si="363"/>
        <v>C</v>
      </c>
      <c r="EJ27" s="28">
        <f t="shared" si="364"/>
        <v>2</v>
      </c>
      <c r="EK27" s="35" t="str">
        <f t="shared" si="365"/>
        <v>2.0</v>
      </c>
      <c r="EL27" s="53">
        <v>2</v>
      </c>
      <c r="EM27" s="63">
        <v>2</v>
      </c>
      <c r="EN27" s="19">
        <v>6.9</v>
      </c>
      <c r="EO27" s="22">
        <v>6</v>
      </c>
      <c r="EP27" s="23"/>
      <c r="EQ27" s="25">
        <f t="shared" si="366"/>
        <v>6.4</v>
      </c>
      <c r="ER27" s="26">
        <f t="shared" si="367"/>
        <v>6.4</v>
      </c>
      <c r="ES27" s="26" t="str">
        <f t="shared" si="368"/>
        <v>6.4</v>
      </c>
      <c r="ET27" s="30" t="str">
        <f t="shared" si="369"/>
        <v>C</v>
      </c>
      <c r="EU27" s="28">
        <f t="shared" si="370"/>
        <v>2</v>
      </c>
      <c r="EV27" s="35" t="str">
        <f t="shared" si="371"/>
        <v>2.0</v>
      </c>
      <c r="EW27" s="53">
        <v>2</v>
      </c>
      <c r="EX27" s="63">
        <v>2</v>
      </c>
      <c r="EY27" s="19">
        <v>7.9</v>
      </c>
      <c r="EZ27" s="22">
        <v>6</v>
      </c>
      <c r="FA27" s="23"/>
      <c r="FB27" s="25">
        <f t="shared" si="372"/>
        <v>6.8</v>
      </c>
      <c r="FC27" s="26">
        <f t="shared" si="373"/>
        <v>6.8</v>
      </c>
      <c r="FD27" s="26" t="str">
        <f t="shared" si="374"/>
        <v>6.8</v>
      </c>
      <c r="FE27" s="30" t="str">
        <f t="shared" si="375"/>
        <v>C+</v>
      </c>
      <c r="FF27" s="28">
        <f t="shared" si="376"/>
        <v>2.5</v>
      </c>
      <c r="FG27" s="35" t="str">
        <f t="shared" si="377"/>
        <v>2.5</v>
      </c>
      <c r="FH27" s="53">
        <v>3</v>
      </c>
      <c r="FI27" s="63">
        <v>3</v>
      </c>
      <c r="FJ27" s="19">
        <v>7.7</v>
      </c>
      <c r="FK27" s="22">
        <v>8</v>
      </c>
      <c r="FL27" s="23"/>
      <c r="FM27" s="25">
        <f t="shared" si="378"/>
        <v>7.9</v>
      </c>
      <c r="FN27" s="26">
        <f t="shared" si="379"/>
        <v>7.9</v>
      </c>
      <c r="FO27" s="26" t="str">
        <f t="shared" si="380"/>
        <v>7.9</v>
      </c>
      <c r="FP27" s="30" t="str">
        <f t="shared" si="381"/>
        <v>B</v>
      </c>
      <c r="FQ27" s="28">
        <f t="shared" si="382"/>
        <v>3</v>
      </c>
      <c r="FR27" s="35" t="str">
        <f t="shared" si="383"/>
        <v>3.0</v>
      </c>
      <c r="FS27" s="53">
        <v>2</v>
      </c>
      <c r="FT27" s="63">
        <v>2</v>
      </c>
      <c r="FU27" s="19">
        <v>6.3</v>
      </c>
      <c r="FV27" s="22">
        <v>5</v>
      </c>
      <c r="FW27" s="23"/>
      <c r="FX27" s="25">
        <f t="shared" si="384"/>
        <v>5.5</v>
      </c>
      <c r="FY27" s="26">
        <f t="shared" si="385"/>
        <v>5.5</v>
      </c>
      <c r="FZ27" s="26" t="str">
        <f t="shared" si="386"/>
        <v>5.5</v>
      </c>
      <c r="GA27" s="30" t="str">
        <f t="shared" si="387"/>
        <v>C</v>
      </c>
      <c r="GB27" s="28">
        <f t="shared" si="388"/>
        <v>2</v>
      </c>
      <c r="GC27" s="35" t="str">
        <f t="shared" si="389"/>
        <v>2.0</v>
      </c>
      <c r="GD27" s="53">
        <v>2</v>
      </c>
      <c r="GE27" s="63">
        <v>2</v>
      </c>
      <c r="GF27" s="181">
        <f t="shared" si="390"/>
        <v>20</v>
      </c>
      <c r="GG27" s="217">
        <f t="shared" si="391"/>
        <v>6.1199999999999992</v>
      </c>
      <c r="GH27" s="182">
        <f t="shared" si="392"/>
        <v>2.1</v>
      </c>
      <c r="GI27" s="183" t="str">
        <f t="shared" si="393"/>
        <v>2.10</v>
      </c>
      <c r="GJ27" s="135" t="str">
        <f t="shared" si="394"/>
        <v>Lên lớp</v>
      </c>
      <c r="GK27" s="136">
        <f t="shared" si="395"/>
        <v>20</v>
      </c>
      <c r="GL27" s="239">
        <f t="shared" si="396"/>
        <v>6.1199999999999992</v>
      </c>
      <c r="GM27" s="137">
        <f t="shared" si="397"/>
        <v>2.1</v>
      </c>
      <c r="GN27" s="192">
        <f t="shared" si="398"/>
        <v>37</v>
      </c>
      <c r="GO27" s="193">
        <f t="shared" si="399"/>
        <v>37</v>
      </c>
      <c r="GP27" s="183">
        <f t="shared" si="400"/>
        <v>5.916216216216216</v>
      </c>
      <c r="GQ27" s="182">
        <f t="shared" si="401"/>
        <v>2</v>
      </c>
      <c r="GR27" s="183" t="str">
        <f t="shared" si="402"/>
        <v>2.00</v>
      </c>
      <c r="GS27" s="135" t="str">
        <f t="shared" si="403"/>
        <v>Lên lớp</v>
      </c>
      <c r="GT27" s="135" t="s">
        <v>648</v>
      </c>
      <c r="GU27" s="19">
        <v>7.9</v>
      </c>
      <c r="GV27" s="22">
        <v>7</v>
      </c>
      <c r="GW27" s="23"/>
      <c r="GX27" s="17">
        <f t="shared" si="404"/>
        <v>7.4</v>
      </c>
      <c r="GY27" s="24">
        <f t="shared" si="405"/>
        <v>7.4</v>
      </c>
      <c r="GZ27" s="24" t="str">
        <f t="shared" si="406"/>
        <v>7.4</v>
      </c>
      <c r="HA27" s="30" t="str">
        <f t="shared" si="407"/>
        <v>B</v>
      </c>
      <c r="HB27" s="28">
        <f t="shared" si="408"/>
        <v>3</v>
      </c>
      <c r="HC27" s="35" t="str">
        <f t="shared" si="409"/>
        <v>3.0</v>
      </c>
      <c r="HD27" s="53">
        <v>3</v>
      </c>
      <c r="HE27" s="63">
        <v>3</v>
      </c>
      <c r="HF27" s="19">
        <v>6.2</v>
      </c>
      <c r="HG27" s="22">
        <v>8</v>
      </c>
      <c r="HH27" s="23"/>
      <c r="HI27" s="25">
        <f t="shared" si="410"/>
        <v>7.3</v>
      </c>
      <c r="HJ27" s="26">
        <f t="shared" si="411"/>
        <v>7.3</v>
      </c>
      <c r="HK27" s="24" t="str">
        <f t="shared" si="412"/>
        <v>7.3</v>
      </c>
      <c r="HL27" s="30" t="str">
        <f t="shared" si="413"/>
        <v>B</v>
      </c>
      <c r="HM27" s="28">
        <f t="shared" si="414"/>
        <v>3</v>
      </c>
      <c r="HN27" s="35" t="str">
        <f t="shared" si="415"/>
        <v>3.0</v>
      </c>
      <c r="HO27" s="53">
        <v>2</v>
      </c>
      <c r="HP27" s="63">
        <v>2</v>
      </c>
      <c r="HQ27" s="19">
        <v>5.9</v>
      </c>
      <c r="HR27" s="22">
        <v>4</v>
      </c>
      <c r="HS27" s="23"/>
      <c r="HT27" s="25">
        <f t="shared" si="416"/>
        <v>4.8</v>
      </c>
      <c r="HU27" s="147">
        <f t="shared" si="417"/>
        <v>4.8</v>
      </c>
      <c r="HV27" s="24" t="str">
        <f t="shared" ref="HV27:HV36" si="516">TEXT(HU27,"0.0")</f>
        <v>4.8</v>
      </c>
      <c r="HW27" s="218" t="str">
        <f t="shared" si="418"/>
        <v>D</v>
      </c>
      <c r="HX27" s="149">
        <f t="shared" si="419"/>
        <v>1</v>
      </c>
      <c r="HY27" s="40" t="str">
        <f t="shared" si="420"/>
        <v>1.0</v>
      </c>
      <c r="HZ27" s="53">
        <v>3</v>
      </c>
      <c r="IA27" s="63">
        <v>3</v>
      </c>
      <c r="IB27" s="19">
        <v>6.3</v>
      </c>
      <c r="IC27" s="22">
        <v>5</v>
      </c>
      <c r="ID27" s="23"/>
      <c r="IE27" s="25">
        <f t="shared" si="421"/>
        <v>5.5</v>
      </c>
      <c r="IF27" s="147">
        <f t="shared" si="422"/>
        <v>5.5</v>
      </c>
      <c r="IG27" s="24" t="str">
        <f t="shared" ref="IG27:IG36" si="517">TEXT(IF27,"0.0")</f>
        <v>5.5</v>
      </c>
      <c r="IH27" s="218" t="str">
        <f t="shared" si="423"/>
        <v>C</v>
      </c>
      <c r="II27" s="149">
        <f t="shared" si="424"/>
        <v>2</v>
      </c>
      <c r="IJ27" s="40" t="str">
        <f t="shared" si="425"/>
        <v>2.0</v>
      </c>
      <c r="IK27" s="53">
        <v>1</v>
      </c>
      <c r="IL27" s="63">
        <v>1</v>
      </c>
      <c r="IM27" s="19">
        <v>6</v>
      </c>
      <c r="IN27" s="22">
        <v>7</v>
      </c>
      <c r="IO27" s="23"/>
      <c r="IP27" s="17">
        <f t="shared" si="426"/>
        <v>6.6</v>
      </c>
      <c r="IQ27" s="24">
        <f t="shared" si="427"/>
        <v>6.6</v>
      </c>
      <c r="IR27" s="24" t="str">
        <f t="shared" si="428"/>
        <v>6.6</v>
      </c>
      <c r="IS27" s="30" t="str">
        <f t="shared" si="429"/>
        <v>C+</v>
      </c>
      <c r="IT27" s="28">
        <f t="shared" si="430"/>
        <v>2.5</v>
      </c>
      <c r="IU27" s="35" t="str">
        <f t="shared" si="431"/>
        <v>2.5</v>
      </c>
      <c r="IV27" s="53">
        <v>2</v>
      </c>
      <c r="IW27" s="63">
        <v>2</v>
      </c>
      <c r="IX27" s="19">
        <v>7.8</v>
      </c>
      <c r="IY27" s="22">
        <v>5</v>
      </c>
      <c r="IZ27" s="23"/>
      <c r="JA27" s="25">
        <f t="shared" si="432"/>
        <v>6.1</v>
      </c>
      <c r="JB27" s="26">
        <f t="shared" si="433"/>
        <v>6.1</v>
      </c>
      <c r="JC27" s="24" t="str">
        <f t="shared" si="434"/>
        <v>6.1</v>
      </c>
      <c r="JD27" s="30" t="str">
        <f t="shared" si="435"/>
        <v>C</v>
      </c>
      <c r="JE27" s="28">
        <f t="shared" si="436"/>
        <v>2</v>
      </c>
      <c r="JF27" s="35" t="str">
        <f t="shared" si="437"/>
        <v>2.0</v>
      </c>
      <c r="JG27" s="53">
        <v>2</v>
      </c>
      <c r="JH27" s="63">
        <v>2</v>
      </c>
      <c r="JI27" s="19">
        <v>7</v>
      </c>
      <c r="JJ27" s="22">
        <v>3</v>
      </c>
      <c r="JK27" s="23"/>
      <c r="JL27" s="17">
        <f t="shared" si="438"/>
        <v>4.5999999999999996</v>
      </c>
      <c r="JM27" s="24">
        <f t="shared" si="439"/>
        <v>4.5999999999999996</v>
      </c>
      <c r="JN27" s="24" t="str">
        <f t="shared" si="440"/>
        <v>4.6</v>
      </c>
      <c r="JO27" s="30" t="str">
        <f t="shared" si="441"/>
        <v>D</v>
      </c>
      <c r="JP27" s="28">
        <f t="shared" si="442"/>
        <v>1</v>
      </c>
      <c r="JQ27" s="35" t="str">
        <f t="shared" si="443"/>
        <v>1.0</v>
      </c>
      <c r="JR27" s="53">
        <v>2</v>
      </c>
      <c r="JS27" s="63">
        <v>2</v>
      </c>
      <c r="JT27" s="19">
        <v>5.8</v>
      </c>
      <c r="JU27" s="22">
        <v>4</v>
      </c>
      <c r="JV27" s="23"/>
      <c r="JW27" s="17">
        <f t="shared" si="444"/>
        <v>4.7</v>
      </c>
      <c r="JX27" s="24">
        <f t="shared" si="445"/>
        <v>4.7</v>
      </c>
      <c r="JY27" s="24" t="str">
        <f t="shared" si="446"/>
        <v>4.7</v>
      </c>
      <c r="JZ27" s="30" t="str">
        <f t="shared" si="447"/>
        <v>D</v>
      </c>
      <c r="KA27" s="28">
        <f t="shared" si="448"/>
        <v>1</v>
      </c>
      <c r="KB27" s="35" t="str">
        <f t="shared" si="449"/>
        <v>1.0</v>
      </c>
      <c r="KC27" s="53">
        <v>1</v>
      </c>
      <c r="KD27" s="63">
        <v>1</v>
      </c>
      <c r="KE27" s="19">
        <v>7.7</v>
      </c>
      <c r="KF27" s="22">
        <v>5</v>
      </c>
      <c r="KG27" s="23"/>
      <c r="KH27" s="17">
        <f t="shared" si="450"/>
        <v>6.1</v>
      </c>
      <c r="KI27" s="24">
        <f t="shared" si="451"/>
        <v>6.1</v>
      </c>
      <c r="KJ27" s="24" t="str">
        <f t="shared" si="452"/>
        <v>6.1</v>
      </c>
      <c r="KK27" s="30" t="str">
        <f t="shared" si="453"/>
        <v>C</v>
      </c>
      <c r="KL27" s="28">
        <f t="shared" si="454"/>
        <v>2</v>
      </c>
      <c r="KM27" s="35" t="str">
        <f t="shared" si="455"/>
        <v>2.0</v>
      </c>
      <c r="KN27" s="53">
        <v>2</v>
      </c>
      <c r="KO27" s="63">
        <v>2</v>
      </c>
      <c r="KP27" s="181">
        <f t="shared" si="456"/>
        <v>18</v>
      </c>
      <c r="KQ27" s="217">
        <f t="shared" si="457"/>
        <v>6.011111111111112</v>
      </c>
      <c r="KR27" s="182">
        <f t="shared" si="458"/>
        <v>2</v>
      </c>
      <c r="KS27" s="183" t="str">
        <f t="shared" si="459"/>
        <v>2.00</v>
      </c>
      <c r="KT27" s="135" t="str">
        <f t="shared" si="460"/>
        <v>Lên lớp</v>
      </c>
      <c r="KU27" s="136">
        <f t="shared" si="461"/>
        <v>18</v>
      </c>
      <c r="KV27" s="217">
        <f t="shared" si="462"/>
        <v>6.011111111111112</v>
      </c>
      <c r="KW27" s="236">
        <f t="shared" si="463"/>
        <v>2</v>
      </c>
      <c r="KX27" s="192">
        <f t="shared" si="464"/>
        <v>55</v>
      </c>
      <c r="KY27" s="193">
        <f t="shared" si="465"/>
        <v>55</v>
      </c>
      <c r="KZ27" s="183">
        <f t="shared" si="466"/>
        <v>5.9472727272727273</v>
      </c>
      <c r="LA27" s="182">
        <f t="shared" si="467"/>
        <v>2</v>
      </c>
      <c r="LB27" s="183" t="str">
        <f t="shared" si="468"/>
        <v>2.00</v>
      </c>
      <c r="LC27" s="135" t="str">
        <f t="shared" si="469"/>
        <v>Lên lớp</v>
      </c>
      <c r="LD27" s="135" t="s">
        <v>648</v>
      </c>
      <c r="LE27" s="19">
        <v>7.2</v>
      </c>
      <c r="LF27" s="22">
        <v>7</v>
      </c>
      <c r="LG27" s="23"/>
      <c r="LH27" s="25">
        <f t="shared" si="470"/>
        <v>7.1</v>
      </c>
      <c r="LI27" s="147">
        <f t="shared" si="471"/>
        <v>7.1</v>
      </c>
      <c r="LJ27" s="26" t="str">
        <f t="shared" si="472"/>
        <v>7.1</v>
      </c>
      <c r="LK27" s="148" t="str">
        <f t="shared" si="473"/>
        <v>B</v>
      </c>
      <c r="LL27" s="149">
        <f t="shared" si="474"/>
        <v>3</v>
      </c>
      <c r="LM27" s="40" t="str">
        <f t="shared" si="475"/>
        <v>3.0</v>
      </c>
      <c r="LN27" s="53">
        <v>1</v>
      </c>
      <c r="LO27" s="63">
        <v>1</v>
      </c>
      <c r="LP27" s="19">
        <v>7.5</v>
      </c>
      <c r="LQ27" s="22">
        <v>6</v>
      </c>
      <c r="LR27" s="23"/>
      <c r="LS27" s="25">
        <f t="shared" si="476"/>
        <v>6.6</v>
      </c>
      <c r="LT27" s="147">
        <f t="shared" si="477"/>
        <v>6.6</v>
      </c>
      <c r="LU27" s="26" t="str">
        <f t="shared" si="478"/>
        <v>6.6</v>
      </c>
      <c r="LV27" s="148" t="str">
        <f t="shared" si="479"/>
        <v>C+</v>
      </c>
      <c r="LW27" s="149">
        <f t="shared" si="480"/>
        <v>2.5</v>
      </c>
      <c r="LX27" s="40" t="str">
        <f t="shared" si="481"/>
        <v>2.5</v>
      </c>
      <c r="LY27" s="53">
        <v>1</v>
      </c>
      <c r="LZ27" s="63">
        <v>1</v>
      </c>
      <c r="MA27" s="19">
        <v>7.3</v>
      </c>
      <c r="MB27" s="22">
        <v>5</v>
      </c>
      <c r="MC27" s="23"/>
      <c r="MD27" s="25">
        <f t="shared" si="482"/>
        <v>5.9</v>
      </c>
      <c r="ME27" s="26">
        <f t="shared" si="483"/>
        <v>5.9</v>
      </c>
      <c r="MF27" s="26" t="str">
        <f t="shared" si="484"/>
        <v>5.9</v>
      </c>
      <c r="MG27" s="30" t="str">
        <f t="shared" si="485"/>
        <v>C</v>
      </c>
      <c r="MH27" s="28">
        <f t="shared" si="486"/>
        <v>2</v>
      </c>
      <c r="MI27" s="35" t="str">
        <f t="shared" si="487"/>
        <v>2.0</v>
      </c>
      <c r="MJ27" s="53">
        <v>1</v>
      </c>
      <c r="MK27" s="70">
        <v>1</v>
      </c>
      <c r="ML27" s="19">
        <v>7</v>
      </c>
      <c r="MM27" s="51">
        <v>7.3</v>
      </c>
      <c r="MN27" s="23"/>
      <c r="MO27" s="25">
        <f t="shared" si="488"/>
        <v>7.2</v>
      </c>
      <c r="MP27" s="26">
        <f t="shared" si="489"/>
        <v>7.2</v>
      </c>
      <c r="MQ27" s="26" t="str">
        <f t="shared" ref="MQ27:MQ36" si="518">TEXT(MP27,"0.0")</f>
        <v>7.2</v>
      </c>
      <c r="MR27" s="30" t="str">
        <f>IF(MP27&gt;=8.5,"A",IF(MP27&gt;=8,"B+",IF(MP27&gt;=7,"B",IF(MP27&gt;=6.5,"C+",IF(MP27&gt;=5.5,"C",IF(MP27&gt;=5,"D+",IF(MP27&gt;=4,"D","F")))))))</f>
        <v>B</v>
      </c>
      <c r="MS27" s="28">
        <f t="shared" si="490"/>
        <v>3</v>
      </c>
      <c r="MT27" s="35" t="str">
        <f t="shared" si="491"/>
        <v>3.0</v>
      </c>
      <c r="MU27" s="53">
        <v>1</v>
      </c>
      <c r="MV27" s="63">
        <v>1</v>
      </c>
      <c r="MW27" s="19">
        <v>7</v>
      </c>
      <c r="MX27" s="51">
        <v>7</v>
      </c>
      <c r="MY27" s="23"/>
      <c r="MZ27" s="25">
        <f t="shared" si="492"/>
        <v>7</v>
      </c>
      <c r="NA27" s="26">
        <f t="shared" si="493"/>
        <v>7</v>
      </c>
      <c r="NB27" s="26" t="str">
        <f t="shared" ref="NB27:NB36" si="519">TEXT(NA27,"0.0")</f>
        <v>7.0</v>
      </c>
      <c r="NC27" s="30" t="str">
        <f>IF(NA27&gt;=8.5,"A",IF(NA27&gt;=8,"B+",IF(NA27&gt;=7,"B",IF(NA27&gt;=6.5,"C+",IF(NA27&gt;=5.5,"C",IF(NA27&gt;=5,"D+",IF(NA27&gt;=4,"D","F")))))))</f>
        <v>B</v>
      </c>
      <c r="ND27" s="28">
        <f t="shared" si="494"/>
        <v>3</v>
      </c>
      <c r="NE27" s="35" t="str">
        <f t="shared" si="495"/>
        <v>3.0</v>
      </c>
      <c r="NF27" s="53">
        <v>1</v>
      </c>
      <c r="NG27" s="63">
        <v>1</v>
      </c>
      <c r="NH27" s="19">
        <v>7.5</v>
      </c>
      <c r="NI27" s="51">
        <v>7</v>
      </c>
      <c r="NJ27" s="23"/>
      <c r="NK27" s="25">
        <f t="shared" si="496"/>
        <v>7.2</v>
      </c>
      <c r="NL27" s="26">
        <f t="shared" si="497"/>
        <v>7.2</v>
      </c>
      <c r="NM27" s="26" t="str">
        <f t="shared" ref="NM27:NM36" si="520">TEXT(NL27,"0.0")</f>
        <v>7.2</v>
      </c>
      <c r="NN27" s="30" t="str">
        <f>IF(NL27&gt;=8.5,"A",IF(NL27&gt;=8,"B+",IF(NL27&gt;=7,"B",IF(NL27&gt;=6.5,"C+",IF(NL27&gt;=5.5,"C",IF(NL27&gt;=5,"D+",IF(NL27&gt;=4,"D","F")))))))</f>
        <v>B</v>
      </c>
      <c r="NO27" s="28">
        <f t="shared" si="498"/>
        <v>3</v>
      </c>
      <c r="NP27" s="35" t="str">
        <f t="shared" si="499"/>
        <v>3.0</v>
      </c>
      <c r="NQ27" s="53">
        <v>2</v>
      </c>
      <c r="NR27" s="63">
        <v>2</v>
      </c>
      <c r="NS27" s="19">
        <v>8</v>
      </c>
      <c r="NT27" s="51">
        <v>7.5</v>
      </c>
      <c r="NU27" s="23"/>
      <c r="NV27" s="25">
        <f t="shared" si="500"/>
        <v>7.7</v>
      </c>
      <c r="NW27" s="26">
        <f t="shared" si="501"/>
        <v>7.7</v>
      </c>
      <c r="NX27" s="26" t="str">
        <f t="shared" ref="NX27:NX36" si="521">TEXT(NW27,"0.0")</f>
        <v>7.7</v>
      </c>
      <c r="NY27" s="30" t="str">
        <f>IF(NW27&gt;=8.5,"A",IF(NW27&gt;=8,"B+",IF(NW27&gt;=7,"B",IF(NW27&gt;=6.5,"C+",IF(NW27&gt;=5.5,"C",IF(NW27&gt;=5,"D+",IF(NW27&gt;=4,"D","F")))))))</f>
        <v>B</v>
      </c>
      <c r="NZ27" s="28">
        <f t="shared" si="502"/>
        <v>3</v>
      </c>
      <c r="OA27" s="35" t="str">
        <f t="shared" si="503"/>
        <v>3.0</v>
      </c>
      <c r="OB27" s="53">
        <v>1</v>
      </c>
      <c r="OC27" s="63">
        <v>1</v>
      </c>
      <c r="OD27" s="57">
        <v>5.5</v>
      </c>
      <c r="OE27" s="51">
        <v>6.8</v>
      </c>
      <c r="OF27" s="23"/>
      <c r="OG27" s="25">
        <f t="shared" si="504"/>
        <v>6.3</v>
      </c>
      <c r="OH27" s="26">
        <f t="shared" si="505"/>
        <v>6.3</v>
      </c>
      <c r="OI27" s="26" t="str">
        <f t="shared" si="506"/>
        <v>6.3</v>
      </c>
      <c r="OJ27" s="30" t="str">
        <f t="shared" si="507"/>
        <v>C</v>
      </c>
      <c r="OK27" s="28">
        <f t="shared" si="508"/>
        <v>2</v>
      </c>
      <c r="OL27" s="35" t="str">
        <f t="shared" si="509"/>
        <v>2.0</v>
      </c>
      <c r="OM27" s="53">
        <v>4</v>
      </c>
      <c r="ON27" s="70">
        <v>4</v>
      </c>
      <c r="OO27" s="264">
        <f t="shared" si="256"/>
        <v>12</v>
      </c>
      <c r="OP27" s="217">
        <f t="shared" si="257"/>
        <v>6.7583333333333329</v>
      </c>
      <c r="OQ27" s="182">
        <f t="shared" si="258"/>
        <v>2.5416666666666665</v>
      </c>
      <c r="OR27" s="183" t="str">
        <f t="shared" si="259"/>
        <v>2.54</v>
      </c>
      <c r="OS27" s="135" t="str">
        <f t="shared" si="260"/>
        <v>Lên lớp</v>
      </c>
      <c r="OT27" s="136">
        <f t="shared" si="261"/>
        <v>12</v>
      </c>
      <c r="OU27" s="217">
        <f t="shared" si="262"/>
        <v>6.7583333333333329</v>
      </c>
      <c r="OV27" s="236">
        <f t="shared" si="263"/>
        <v>2.5416666666666665</v>
      </c>
      <c r="OW27" s="192">
        <f t="shared" si="264"/>
        <v>67</v>
      </c>
      <c r="OX27" s="193">
        <f t="shared" si="265"/>
        <v>67</v>
      </c>
      <c r="OY27" s="183">
        <f t="shared" si="266"/>
        <v>6.0925373134328362</v>
      </c>
      <c r="OZ27" s="182">
        <f t="shared" si="267"/>
        <v>2.0970149253731343</v>
      </c>
      <c r="PA27" s="183" t="str">
        <f t="shared" si="268"/>
        <v>2.10</v>
      </c>
      <c r="PB27" s="135" t="str">
        <f t="shared" si="269"/>
        <v>Lên lớp</v>
      </c>
      <c r="PC27" s="135" t="s">
        <v>648</v>
      </c>
      <c r="PD27" s="57">
        <v>8.6</v>
      </c>
      <c r="PE27" s="22">
        <v>5</v>
      </c>
      <c r="PF27" s="23"/>
      <c r="PG27" s="25">
        <f t="shared" si="273"/>
        <v>6.4</v>
      </c>
      <c r="PH27" s="26">
        <f t="shared" si="274"/>
        <v>6.4</v>
      </c>
      <c r="PI27" s="26" t="str">
        <f t="shared" si="275"/>
        <v>6.4</v>
      </c>
      <c r="PJ27" s="30" t="str">
        <f t="shared" si="276"/>
        <v>C</v>
      </c>
      <c r="PK27" s="28">
        <f t="shared" si="277"/>
        <v>2</v>
      </c>
      <c r="PL27" s="35" t="str">
        <f t="shared" si="278"/>
        <v>2.0</v>
      </c>
      <c r="PM27" s="53">
        <v>6</v>
      </c>
      <c r="PN27" s="63">
        <v>6</v>
      </c>
      <c r="PO27" s="19">
        <v>8</v>
      </c>
      <c r="PP27" s="22">
        <v>5</v>
      </c>
      <c r="PQ27" s="23"/>
      <c r="PR27" s="25">
        <f t="shared" si="510"/>
        <v>6.2</v>
      </c>
      <c r="PS27" s="26">
        <f t="shared" si="511"/>
        <v>6.2</v>
      </c>
      <c r="PT27" s="26" t="str">
        <f t="shared" si="512"/>
        <v>6.2</v>
      </c>
      <c r="PU27" s="30" t="str">
        <f t="shared" si="513"/>
        <v>C</v>
      </c>
      <c r="PV27" s="28">
        <f t="shared" si="514"/>
        <v>2</v>
      </c>
      <c r="PW27" s="35" t="str">
        <f t="shared" si="515"/>
        <v>2.0</v>
      </c>
      <c r="PX27" s="53">
        <v>6</v>
      </c>
      <c r="PY27" s="63">
        <v>6</v>
      </c>
      <c r="PZ27" s="59">
        <v>8.1</v>
      </c>
      <c r="QA27" s="259">
        <v>7</v>
      </c>
      <c r="QB27" s="129">
        <f t="shared" si="270"/>
        <v>7.4</v>
      </c>
      <c r="QC27" s="24" t="str">
        <f t="shared" si="280"/>
        <v>7.4</v>
      </c>
      <c r="QD27" s="30" t="str">
        <f t="shared" si="281"/>
        <v>B</v>
      </c>
      <c r="QE27" s="28">
        <f t="shared" si="282"/>
        <v>3</v>
      </c>
      <c r="QF27" s="35" t="str">
        <f t="shared" si="283"/>
        <v>3.0</v>
      </c>
      <c r="QG27" s="260">
        <v>5</v>
      </c>
      <c r="QH27" s="261">
        <v>5</v>
      </c>
      <c r="QI27" s="262">
        <f t="shared" si="249"/>
        <v>17</v>
      </c>
      <c r="QJ27" s="217">
        <f t="shared" si="250"/>
        <v>6.6235294117647063</v>
      </c>
      <c r="QK27" s="182">
        <f t="shared" si="251"/>
        <v>2.2941176470588234</v>
      </c>
      <c r="QL27" s="183" t="str">
        <f t="shared" si="284"/>
        <v>2.29</v>
      </c>
      <c r="QM27" s="135" t="str">
        <f t="shared" si="285"/>
        <v>Lên lớp</v>
      </c>
    </row>
    <row r="28" spans="1:455" ht="18">
      <c r="A28" s="10">
        <v>3</v>
      </c>
      <c r="B28" s="10">
        <v>28</v>
      </c>
      <c r="C28" s="90" t="s">
        <v>187</v>
      </c>
      <c r="D28" s="91" t="s">
        <v>204</v>
      </c>
      <c r="E28" s="93" t="s">
        <v>205</v>
      </c>
      <c r="F28" s="308" t="s">
        <v>63</v>
      </c>
      <c r="G28" s="47"/>
      <c r="H28" s="100" t="s">
        <v>459</v>
      </c>
      <c r="I28" s="42" t="s">
        <v>18</v>
      </c>
      <c r="J28" s="98" t="s">
        <v>493</v>
      </c>
      <c r="K28" s="12">
        <v>7.5</v>
      </c>
      <c r="L28" s="24" t="str">
        <f t="shared" si="288"/>
        <v>7.5</v>
      </c>
      <c r="M28" s="30" t="str">
        <f t="shared" si="289"/>
        <v>B</v>
      </c>
      <c r="N28" s="37">
        <f t="shared" si="290"/>
        <v>3</v>
      </c>
      <c r="O28" s="35" t="str">
        <f t="shared" si="291"/>
        <v>3.0</v>
      </c>
      <c r="P28" s="11">
        <v>2</v>
      </c>
      <c r="Q28" s="14">
        <v>8.1</v>
      </c>
      <c r="R28" s="24" t="str">
        <f t="shared" si="292"/>
        <v>8.1</v>
      </c>
      <c r="S28" s="30" t="str">
        <f t="shared" si="293"/>
        <v>B+</v>
      </c>
      <c r="T28" s="37">
        <f t="shared" si="294"/>
        <v>3.5</v>
      </c>
      <c r="U28" s="35" t="str">
        <f t="shared" si="295"/>
        <v>3.5</v>
      </c>
      <c r="V28" s="11">
        <v>3</v>
      </c>
      <c r="W28" s="19">
        <v>8.5</v>
      </c>
      <c r="X28" s="22">
        <v>6</v>
      </c>
      <c r="Y28" s="23"/>
      <c r="Z28" s="17">
        <f t="shared" si="296"/>
        <v>7</v>
      </c>
      <c r="AA28" s="24">
        <f t="shared" si="297"/>
        <v>7</v>
      </c>
      <c r="AB28" s="24" t="str">
        <f t="shared" si="298"/>
        <v>7.0</v>
      </c>
      <c r="AC28" s="30" t="str">
        <f t="shared" si="299"/>
        <v>B</v>
      </c>
      <c r="AD28" s="28">
        <f t="shared" si="300"/>
        <v>3</v>
      </c>
      <c r="AE28" s="35" t="str">
        <f t="shared" si="301"/>
        <v>3.0</v>
      </c>
      <c r="AF28" s="53">
        <v>4</v>
      </c>
      <c r="AG28" s="63">
        <v>4</v>
      </c>
      <c r="AH28" s="19">
        <v>8.3000000000000007</v>
      </c>
      <c r="AI28" s="22">
        <v>9</v>
      </c>
      <c r="AJ28" s="23"/>
      <c r="AK28" s="25">
        <f t="shared" si="302"/>
        <v>8.6999999999999993</v>
      </c>
      <c r="AL28" s="26">
        <f t="shared" si="303"/>
        <v>8.6999999999999993</v>
      </c>
      <c r="AM28" s="24" t="str">
        <f t="shared" si="304"/>
        <v>8.7</v>
      </c>
      <c r="AN28" s="30" t="str">
        <f t="shared" si="305"/>
        <v>A</v>
      </c>
      <c r="AO28" s="28">
        <f t="shared" si="306"/>
        <v>4</v>
      </c>
      <c r="AP28" s="35" t="str">
        <f t="shared" si="307"/>
        <v>4.0</v>
      </c>
      <c r="AQ28" s="66">
        <v>2</v>
      </c>
      <c r="AR28" s="68">
        <v>2</v>
      </c>
      <c r="AS28" s="19">
        <v>5.5</v>
      </c>
      <c r="AT28" s="22">
        <v>5</v>
      </c>
      <c r="AU28" s="23"/>
      <c r="AV28" s="25">
        <f t="shared" si="308"/>
        <v>5.2</v>
      </c>
      <c r="AW28" s="26">
        <f t="shared" si="309"/>
        <v>5.2</v>
      </c>
      <c r="AX28" s="24" t="str">
        <f t="shared" si="310"/>
        <v>5.2</v>
      </c>
      <c r="AY28" s="30" t="str">
        <f t="shared" si="311"/>
        <v>D+</v>
      </c>
      <c r="AZ28" s="28">
        <f t="shared" si="312"/>
        <v>1.5</v>
      </c>
      <c r="BA28" s="35" t="str">
        <f t="shared" si="313"/>
        <v>1.5</v>
      </c>
      <c r="BB28" s="53">
        <v>3</v>
      </c>
      <c r="BC28" s="63">
        <v>3</v>
      </c>
      <c r="BD28" s="19">
        <v>8.4</v>
      </c>
      <c r="BE28" s="22">
        <v>7</v>
      </c>
      <c r="BF28" s="23"/>
      <c r="BG28" s="17">
        <f t="shared" si="314"/>
        <v>7.6</v>
      </c>
      <c r="BH28" s="24">
        <f t="shared" si="315"/>
        <v>7.6</v>
      </c>
      <c r="BI28" s="24" t="str">
        <f t="shared" si="316"/>
        <v>7.6</v>
      </c>
      <c r="BJ28" s="30" t="str">
        <f t="shared" si="317"/>
        <v>B</v>
      </c>
      <c r="BK28" s="28">
        <f t="shared" si="318"/>
        <v>3</v>
      </c>
      <c r="BL28" s="35" t="str">
        <f t="shared" si="319"/>
        <v>3.0</v>
      </c>
      <c r="BM28" s="53">
        <v>3</v>
      </c>
      <c r="BN28" s="63">
        <v>3</v>
      </c>
      <c r="BO28" s="19">
        <v>8.5</v>
      </c>
      <c r="BP28" s="22">
        <v>8</v>
      </c>
      <c r="BQ28" s="23"/>
      <c r="BR28" s="17">
        <f t="shared" si="320"/>
        <v>8.1999999999999993</v>
      </c>
      <c r="BS28" s="24">
        <f t="shared" si="321"/>
        <v>8.1999999999999993</v>
      </c>
      <c r="BT28" s="24" t="str">
        <f t="shared" si="322"/>
        <v>8.2</v>
      </c>
      <c r="BU28" s="30" t="str">
        <f t="shared" si="323"/>
        <v>B+</v>
      </c>
      <c r="BV28" s="56">
        <f t="shared" si="324"/>
        <v>3.5</v>
      </c>
      <c r="BW28" s="35" t="str">
        <f t="shared" si="325"/>
        <v>3.5</v>
      </c>
      <c r="BX28" s="53">
        <v>2</v>
      </c>
      <c r="BY28" s="70">
        <v>2</v>
      </c>
      <c r="BZ28" s="19">
        <v>7.5</v>
      </c>
      <c r="CA28" s="22">
        <v>6</v>
      </c>
      <c r="CB28" s="23"/>
      <c r="CC28" s="25">
        <f t="shared" si="326"/>
        <v>6.6</v>
      </c>
      <c r="CD28" s="26">
        <f t="shared" si="327"/>
        <v>6.6</v>
      </c>
      <c r="CE28" s="24" t="str">
        <f t="shared" si="328"/>
        <v>6.6</v>
      </c>
      <c r="CF28" s="30" t="str">
        <f t="shared" si="329"/>
        <v>C+</v>
      </c>
      <c r="CG28" s="28">
        <f t="shared" si="330"/>
        <v>2.5</v>
      </c>
      <c r="CH28" s="35" t="str">
        <f t="shared" si="331"/>
        <v>2.5</v>
      </c>
      <c r="CI28" s="53">
        <v>3</v>
      </c>
      <c r="CJ28" s="63">
        <v>3</v>
      </c>
      <c r="CK28" s="193">
        <f t="shared" si="332"/>
        <v>17</v>
      </c>
      <c r="CL28" s="217">
        <f t="shared" si="333"/>
        <v>7.0588235294117636</v>
      </c>
      <c r="CM28" s="182">
        <f t="shared" si="334"/>
        <v>2.8235294117647061</v>
      </c>
      <c r="CN28" s="183" t="str">
        <f t="shared" si="335"/>
        <v>2.82</v>
      </c>
      <c r="CO28" s="135" t="str">
        <f t="shared" si="336"/>
        <v>Lên lớp</v>
      </c>
      <c r="CP28" s="136">
        <f t="shared" si="337"/>
        <v>17</v>
      </c>
      <c r="CQ28" s="239">
        <f t="shared" si="338"/>
        <v>7.0588235294117636</v>
      </c>
      <c r="CR28" s="137">
        <f t="shared" si="339"/>
        <v>2.8235294117647061</v>
      </c>
      <c r="CS28" s="244" t="str">
        <f t="shared" si="340"/>
        <v>2.82</v>
      </c>
      <c r="CT28" s="135" t="str">
        <f t="shared" si="341"/>
        <v>Lên lớp</v>
      </c>
      <c r="CU28" s="138" t="s">
        <v>648</v>
      </c>
      <c r="CV28" s="19">
        <v>8</v>
      </c>
      <c r="CW28" s="22">
        <v>9</v>
      </c>
      <c r="CX28" s="23"/>
      <c r="CY28" s="25">
        <f t="shared" si="342"/>
        <v>8.6</v>
      </c>
      <c r="CZ28" s="26">
        <f t="shared" si="343"/>
        <v>8.6</v>
      </c>
      <c r="DA28" s="26" t="str">
        <f t="shared" si="344"/>
        <v>8.6</v>
      </c>
      <c r="DB28" s="30" t="str">
        <f t="shared" si="345"/>
        <v>A</v>
      </c>
      <c r="DC28" s="56">
        <f t="shared" si="346"/>
        <v>4</v>
      </c>
      <c r="DD28" s="35" t="str">
        <f t="shared" si="347"/>
        <v>4.0</v>
      </c>
      <c r="DE28" s="53">
        <v>3</v>
      </c>
      <c r="DF28" s="63">
        <v>3</v>
      </c>
      <c r="DG28" s="19">
        <v>7.4</v>
      </c>
      <c r="DH28" s="22">
        <v>7</v>
      </c>
      <c r="DI28" s="23"/>
      <c r="DJ28" s="25">
        <f t="shared" si="348"/>
        <v>7.2</v>
      </c>
      <c r="DK28" s="26">
        <f t="shared" si="349"/>
        <v>7.2</v>
      </c>
      <c r="DL28" s="24" t="str">
        <f t="shared" si="350"/>
        <v>7.2</v>
      </c>
      <c r="DM28" s="30" t="str">
        <f t="shared" si="351"/>
        <v>B</v>
      </c>
      <c r="DN28" s="56">
        <f t="shared" si="352"/>
        <v>3</v>
      </c>
      <c r="DO28" s="35" t="str">
        <f t="shared" si="353"/>
        <v>3.0</v>
      </c>
      <c r="DP28" s="53">
        <v>3</v>
      </c>
      <c r="DQ28" s="63">
        <v>3</v>
      </c>
      <c r="DR28" s="19">
        <v>8.1</v>
      </c>
      <c r="DS28" s="22">
        <v>8</v>
      </c>
      <c r="DT28" s="23"/>
      <c r="DU28" s="17">
        <f t="shared" si="354"/>
        <v>8</v>
      </c>
      <c r="DV28" s="24">
        <f t="shared" si="355"/>
        <v>8</v>
      </c>
      <c r="DW28" s="24" t="str">
        <f t="shared" si="356"/>
        <v>8.0</v>
      </c>
      <c r="DX28" s="30" t="str">
        <f t="shared" si="357"/>
        <v>B+</v>
      </c>
      <c r="DY28" s="28">
        <f t="shared" si="358"/>
        <v>3.5</v>
      </c>
      <c r="DZ28" s="35" t="str">
        <f t="shared" si="359"/>
        <v>3.5</v>
      </c>
      <c r="EA28" s="53">
        <v>3</v>
      </c>
      <c r="EB28" s="63">
        <v>3</v>
      </c>
      <c r="EC28" s="19">
        <v>8.6999999999999993</v>
      </c>
      <c r="ED28" s="22">
        <v>8</v>
      </c>
      <c r="EE28" s="23"/>
      <c r="EF28" s="25">
        <f t="shared" si="360"/>
        <v>8.3000000000000007</v>
      </c>
      <c r="EG28" s="26">
        <f t="shared" si="361"/>
        <v>8.3000000000000007</v>
      </c>
      <c r="EH28" s="24" t="str">
        <f t="shared" si="362"/>
        <v>8.3</v>
      </c>
      <c r="EI28" s="30" t="str">
        <f t="shared" si="363"/>
        <v>B+</v>
      </c>
      <c r="EJ28" s="28">
        <f t="shared" si="364"/>
        <v>3.5</v>
      </c>
      <c r="EK28" s="35" t="str">
        <f t="shared" si="365"/>
        <v>3.5</v>
      </c>
      <c r="EL28" s="53">
        <v>2</v>
      </c>
      <c r="EM28" s="63">
        <v>2</v>
      </c>
      <c r="EN28" s="19">
        <v>9.3000000000000007</v>
      </c>
      <c r="EO28" s="22">
        <v>8</v>
      </c>
      <c r="EP28" s="23"/>
      <c r="EQ28" s="25">
        <f t="shared" si="366"/>
        <v>8.5</v>
      </c>
      <c r="ER28" s="26">
        <f t="shared" si="367"/>
        <v>8.5</v>
      </c>
      <c r="ES28" s="24" t="str">
        <f t="shared" si="368"/>
        <v>8.5</v>
      </c>
      <c r="ET28" s="30" t="str">
        <f t="shared" si="369"/>
        <v>A</v>
      </c>
      <c r="EU28" s="28">
        <f t="shared" si="370"/>
        <v>4</v>
      </c>
      <c r="EV28" s="35" t="str">
        <f t="shared" si="371"/>
        <v>4.0</v>
      </c>
      <c r="EW28" s="53">
        <v>2</v>
      </c>
      <c r="EX28" s="63">
        <v>2</v>
      </c>
      <c r="EY28" s="19">
        <v>7.8</v>
      </c>
      <c r="EZ28" s="22">
        <v>8</v>
      </c>
      <c r="FA28" s="23"/>
      <c r="FB28" s="17">
        <f t="shared" si="372"/>
        <v>7.9</v>
      </c>
      <c r="FC28" s="24">
        <f t="shared" si="373"/>
        <v>7.9</v>
      </c>
      <c r="FD28" s="24" t="str">
        <f t="shared" si="374"/>
        <v>7.9</v>
      </c>
      <c r="FE28" s="30" t="str">
        <f t="shared" si="375"/>
        <v>B</v>
      </c>
      <c r="FF28" s="28">
        <f t="shared" si="376"/>
        <v>3</v>
      </c>
      <c r="FG28" s="35" t="str">
        <f t="shared" si="377"/>
        <v>3.0</v>
      </c>
      <c r="FH28" s="53">
        <v>3</v>
      </c>
      <c r="FI28" s="63">
        <v>3</v>
      </c>
      <c r="FJ28" s="19">
        <v>7</v>
      </c>
      <c r="FK28" s="22">
        <v>8</v>
      </c>
      <c r="FL28" s="23"/>
      <c r="FM28" s="25">
        <f t="shared" si="378"/>
        <v>7.6</v>
      </c>
      <c r="FN28" s="26">
        <f t="shared" si="379"/>
        <v>7.6</v>
      </c>
      <c r="FO28" s="26" t="str">
        <f t="shared" si="380"/>
        <v>7.6</v>
      </c>
      <c r="FP28" s="30" t="str">
        <f t="shared" si="381"/>
        <v>B</v>
      </c>
      <c r="FQ28" s="28">
        <f t="shared" si="382"/>
        <v>3</v>
      </c>
      <c r="FR28" s="35" t="str">
        <f t="shared" si="383"/>
        <v>3.0</v>
      </c>
      <c r="FS28" s="53">
        <v>2</v>
      </c>
      <c r="FT28" s="63">
        <v>2</v>
      </c>
      <c r="FU28" s="19">
        <v>7.7</v>
      </c>
      <c r="FV28" s="22">
        <v>7</v>
      </c>
      <c r="FW28" s="23"/>
      <c r="FX28" s="25">
        <f t="shared" si="384"/>
        <v>7.3</v>
      </c>
      <c r="FY28" s="26">
        <f t="shared" si="385"/>
        <v>7.3</v>
      </c>
      <c r="FZ28" s="24" t="str">
        <f t="shared" si="386"/>
        <v>7.3</v>
      </c>
      <c r="GA28" s="30" t="str">
        <f t="shared" si="387"/>
        <v>B</v>
      </c>
      <c r="GB28" s="28">
        <f t="shared" si="388"/>
        <v>3</v>
      </c>
      <c r="GC28" s="35" t="str">
        <f t="shared" si="389"/>
        <v>3.0</v>
      </c>
      <c r="GD28" s="53">
        <v>2</v>
      </c>
      <c r="GE28" s="63">
        <v>2</v>
      </c>
      <c r="GF28" s="181">
        <f t="shared" si="390"/>
        <v>20</v>
      </c>
      <c r="GG28" s="217">
        <f t="shared" si="391"/>
        <v>7.9249999999999989</v>
      </c>
      <c r="GH28" s="182">
        <f t="shared" si="392"/>
        <v>3.375</v>
      </c>
      <c r="GI28" s="183" t="str">
        <f t="shared" si="393"/>
        <v>3.38</v>
      </c>
      <c r="GJ28" s="135" t="str">
        <f t="shared" si="394"/>
        <v>Lên lớp</v>
      </c>
      <c r="GK28" s="136">
        <f t="shared" si="395"/>
        <v>20</v>
      </c>
      <c r="GL28" s="239">
        <f t="shared" si="396"/>
        <v>7.9249999999999989</v>
      </c>
      <c r="GM28" s="137">
        <f t="shared" si="397"/>
        <v>3.375</v>
      </c>
      <c r="GN28" s="192">
        <f t="shared" si="398"/>
        <v>37</v>
      </c>
      <c r="GO28" s="193">
        <f t="shared" si="399"/>
        <v>37</v>
      </c>
      <c r="GP28" s="183">
        <f t="shared" si="400"/>
        <v>7.5270270270270254</v>
      </c>
      <c r="GQ28" s="182">
        <f t="shared" si="401"/>
        <v>3.1216216216216215</v>
      </c>
      <c r="GR28" s="183" t="str">
        <f t="shared" si="402"/>
        <v>3.12</v>
      </c>
      <c r="GS28" s="135" t="str">
        <f t="shared" si="403"/>
        <v>Lên lớp</v>
      </c>
      <c r="GT28" s="135" t="s">
        <v>648</v>
      </c>
      <c r="GU28" s="19">
        <v>8.3000000000000007</v>
      </c>
      <c r="GV28" s="22">
        <v>6</v>
      </c>
      <c r="GW28" s="23"/>
      <c r="GX28" s="17">
        <f t="shared" si="404"/>
        <v>6.9</v>
      </c>
      <c r="GY28" s="24">
        <f t="shared" si="405"/>
        <v>6.9</v>
      </c>
      <c r="GZ28" s="24" t="str">
        <f t="shared" si="406"/>
        <v>6.9</v>
      </c>
      <c r="HA28" s="30" t="str">
        <f t="shared" si="407"/>
        <v>C+</v>
      </c>
      <c r="HB28" s="28">
        <f t="shared" si="408"/>
        <v>2.5</v>
      </c>
      <c r="HC28" s="35" t="str">
        <f t="shared" si="409"/>
        <v>2.5</v>
      </c>
      <c r="HD28" s="53">
        <v>3</v>
      </c>
      <c r="HE28" s="63">
        <v>3</v>
      </c>
      <c r="HF28" s="19">
        <v>7.6</v>
      </c>
      <c r="HG28" s="22">
        <v>9</v>
      </c>
      <c r="HH28" s="23"/>
      <c r="HI28" s="25">
        <f t="shared" si="410"/>
        <v>8.4</v>
      </c>
      <c r="HJ28" s="26">
        <f t="shared" si="411"/>
        <v>8.4</v>
      </c>
      <c r="HK28" s="24" t="str">
        <f t="shared" si="412"/>
        <v>8.4</v>
      </c>
      <c r="HL28" s="30" t="str">
        <f t="shared" si="413"/>
        <v>B+</v>
      </c>
      <c r="HM28" s="28">
        <f t="shared" si="414"/>
        <v>3.5</v>
      </c>
      <c r="HN28" s="35" t="str">
        <f t="shared" si="415"/>
        <v>3.5</v>
      </c>
      <c r="HO28" s="53">
        <v>2</v>
      </c>
      <c r="HP28" s="63">
        <v>2</v>
      </c>
      <c r="HQ28" s="19">
        <v>7.6</v>
      </c>
      <c r="HR28" s="22">
        <v>6</v>
      </c>
      <c r="HS28" s="23"/>
      <c r="HT28" s="25">
        <f t="shared" si="416"/>
        <v>6.6</v>
      </c>
      <c r="HU28" s="147">
        <f t="shared" si="417"/>
        <v>6.6</v>
      </c>
      <c r="HV28" s="24" t="str">
        <f t="shared" si="516"/>
        <v>6.6</v>
      </c>
      <c r="HW28" s="218" t="str">
        <f t="shared" si="418"/>
        <v>C+</v>
      </c>
      <c r="HX28" s="149">
        <f t="shared" si="419"/>
        <v>2.5</v>
      </c>
      <c r="HY28" s="40" t="str">
        <f t="shared" si="420"/>
        <v>2.5</v>
      </c>
      <c r="HZ28" s="53">
        <v>3</v>
      </c>
      <c r="IA28" s="63">
        <v>3</v>
      </c>
      <c r="IB28" s="19">
        <v>8.3000000000000007</v>
      </c>
      <c r="IC28" s="22">
        <v>6</v>
      </c>
      <c r="ID28" s="23"/>
      <c r="IE28" s="25">
        <f t="shared" si="421"/>
        <v>6.9</v>
      </c>
      <c r="IF28" s="147">
        <f t="shared" si="422"/>
        <v>6.9</v>
      </c>
      <c r="IG28" s="24" t="str">
        <f t="shared" si="517"/>
        <v>6.9</v>
      </c>
      <c r="IH28" s="218" t="str">
        <f t="shared" si="423"/>
        <v>C+</v>
      </c>
      <c r="II28" s="149">
        <f t="shared" si="424"/>
        <v>2.5</v>
      </c>
      <c r="IJ28" s="40" t="str">
        <f t="shared" si="425"/>
        <v>2.5</v>
      </c>
      <c r="IK28" s="53">
        <v>1</v>
      </c>
      <c r="IL28" s="63">
        <v>1</v>
      </c>
      <c r="IM28" s="19">
        <v>6.4</v>
      </c>
      <c r="IN28" s="22">
        <v>9</v>
      </c>
      <c r="IO28" s="23"/>
      <c r="IP28" s="25">
        <f t="shared" si="426"/>
        <v>8</v>
      </c>
      <c r="IQ28" s="26">
        <f t="shared" si="427"/>
        <v>8</v>
      </c>
      <c r="IR28" s="24" t="str">
        <f t="shared" si="428"/>
        <v>8.0</v>
      </c>
      <c r="IS28" s="30" t="str">
        <f t="shared" si="429"/>
        <v>B+</v>
      </c>
      <c r="IT28" s="28">
        <f t="shared" si="430"/>
        <v>3.5</v>
      </c>
      <c r="IU28" s="35" t="str">
        <f t="shared" si="431"/>
        <v>3.5</v>
      </c>
      <c r="IV28" s="53">
        <v>2</v>
      </c>
      <c r="IW28" s="63">
        <v>2</v>
      </c>
      <c r="IX28" s="19">
        <v>9</v>
      </c>
      <c r="IY28" s="22">
        <v>8</v>
      </c>
      <c r="IZ28" s="23"/>
      <c r="JA28" s="25">
        <f t="shared" si="432"/>
        <v>8.4</v>
      </c>
      <c r="JB28" s="26">
        <f t="shared" si="433"/>
        <v>8.4</v>
      </c>
      <c r="JC28" s="24" t="str">
        <f t="shared" si="434"/>
        <v>8.4</v>
      </c>
      <c r="JD28" s="30" t="str">
        <f t="shared" si="435"/>
        <v>B+</v>
      </c>
      <c r="JE28" s="28">
        <f t="shared" si="436"/>
        <v>3.5</v>
      </c>
      <c r="JF28" s="35" t="str">
        <f t="shared" si="437"/>
        <v>3.5</v>
      </c>
      <c r="JG28" s="53">
        <v>2</v>
      </c>
      <c r="JH28" s="63">
        <v>2</v>
      </c>
      <c r="JI28" s="19">
        <v>8.4</v>
      </c>
      <c r="JJ28" s="22">
        <v>3</v>
      </c>
      <c r="JK28" s="23"/>
      <c r="JL28" s="25">
        <f t="shared" si="438"/>
        <v>5.2</v>
      </c>
      <c r="JM28" s="26">
        <f t="shared" si="439"/>
        <v>5.2</v>
      </c>
      <c r="JN28" s="24" t="str">
        <f t="shared" si="440"/>
        <v>5.2</v>
      </c>
      <c r="JO28" s="30" t="str">
        <f t="shared" si="441"/>
        <v>D+</v>
      </c>
      <c r="JP28" s="28">
        <f t="shared" si="442"/>
        <v>1.5</v>
      </c>
      <c r="JQ28" s="35" t="str">
        <f t="shared" si="443"/>
        <v>1.5</v>
      </c>
      <c r="JR28" s="53">
        <v>2</v>
      </c>
      <c r="JS28" s="63">
        <v>2</v>
      </c>
      <c r="JT28" s="19">
        <v>7.4</v>
      </c>
      <c r="JU28" s="22">
        <v>6</v>
      </c>
      <c r="JV28" s="23"/>
      <c r="JW28" s="25">
        <f t="shared" si="444"/>
        <v>6.6</v>
      </c>
      <c r="JX28" s="26">
        <f t="shared" si="445"/>
        <v>6.6</v>
      </c>
      <c r="JY28" s="24" t="str">
        <f t="shared" si="446"/>
        <v>6.6</v>
      </c>
      <c r="JZ28" s="30" t="str">
        <f t="shared" si="447"/>
        <v>C+</v>
      </c>
      <c r="KA28" s="28">
        <f t="shared" si="448"/>
        <v>2.5</v>
      </c>
      <c r="KB28" s="35" t="str">
        <f t="shared" si="449"/>
        <v>2.5</v>
      </c>
      <c r="KC28" s="53">
        <v>1</v>
      </c>
      <c r="KD28" s="63">
        <v>1</v>
      </c>
      <c r="KE28" s="19">
        <v>8</v>
      </c>
      <c r="KF28" s="22">
        <v>8</v>
      </c>
      <c r="KG28" s="23"/>
      <c r="KH28" s="25">
        <f t="shared" si="450"/>
        <v>8</v>
      </c>
      <c r="KI28" s="26">
        <f t="shared" si="451"/>
        <v>8</v>
      </c>
      <c r="KJ28" s="24" t="str">
        <f t="shared" si="452"/>
        <v>8.0</v>
      </c>
      <c r="KK28" s="30" t="str">
        <f t="shared" si="453"/>
        <v>B+</v>
      </c>
      <c r="KL28" s="28">
        <f t="shared" si="454"/>
        <v>3.5</v>
      </c>
      <c r="KM28" s="35" t="str">
        <f t="shared" si="455"/>
        <v>3.5</v>
      </c>
      <c r="KN28" s="53">
        <v>2</v>
      </c>
      <c r="KO28" s="63">
        <v>2</v>
      </c>
      <c r="KP28" s="181">
        <f t="shared" si="456"/>
        <v>18</v>
      </c>
      <c r="KQ28" s="217">
        <f t="shared" si="457"/>
        <v>7.2222222222222223</v>
      </c>
      <c r="KR28" s="182">
        <f t="shared" si="458"/>
        <v>2.8333333333333335</v>
      </c>
      <c r="KS28" s="183" t="str">
        <f t="shared" si="459"/>
        <v>2.83</v>
      </c>
      <c r="KT28" s="135" t="str">
        <f t="shared" si="460"/>
        <v>Lên lớp</v>
      </c>
      <c r="KU28" s="136">
        <f t="shared" si="461"/>
        <v>18</v>
      </c>
      <c r="KV28" s="217">
        <f t="shared" si="462"/>
        <v>7.2222222222222223</v>
      </c>
      <c r="KW28" s="236">
        <f t="shared" si="463"/>
        <v>2.8333333333333335</v>
      </c>
      <c r="KX28" s="192">
        <f t="shared" si="464"/>
        <v>55</v>
      </c>
      <c r="KY28" s="193">
        <f t="shared" si="465"/>
        <v>55</v>
      </c>
      <c r="KZ28" s="183">
        <f t="shared" si="466"/>
        <v>7.4272727272727259</v>
      </c>
      <c r="LA28" s="182">
        <f t="shared" si="467"/>
        <v>3.0272727272727273</v>
      </c>
      <c r="LB28" s="183" t="str">
        <f t="shared" si="468"/>
        <v>3.03</v>
      </c>
      <c r="LC28" s="135" t="str">
        <f t="shared" si="469"/>
        <v>Lên lớp</v>
      </c>
      <c r="LD28" s="135" t="s">
        <v>648</v>
      </c>
      <c r="LE28" s="19">
        <v>8</v>
      </c>
      <c r="LF28" s="22">
        <v>8</v>
      </c>
      <c r="LG28" s="23"/>
      <c r="LH28" s="25">
        <f t="shared" si="470"/>
        <v>8</v>
      </c>
      <c r="LI28" s="147">
        <f t="shared" si="471"/>
        <v>8</v>
      </c>
      <c r="LJ28" s="26" t="str">
        <f t="shared" si="472"/>
        <v>8.0</v>
      </c>
      <c r="LK28" s="148" t="str">
        <f t="shared" si="473"/>
        <v>B+</v>
      </c>
      <c r="LL28" s="149">
        <f t="shared" si="474"/>
        <v>3.5</v>
      </c>
      <c r="LM28" s="40" t="str">
        <f t="shared" si="475"/>
        <v>3.5</v>
      </c>
      <c r="LN28" s="53">
        <v>1</v>
      </c>
      <c r="LO28" s="63">
        <v>1</v>
      </c>
      <c r="LP28" s="19">
        <v>8</v>
      </c>
      <c r="LQ28" s="22">
        <v>8</v>
      </c>
      <c r="LR28" s="23"/>
      <c r="LS28" s="25">
        <f t="shared" si="476"/>
        <v>8</v>
      </c>
      <c r="LT28" s="147">
        <f t="shared" si="477"/>
        <v>8</v>
      </c>
      <c r="LU28" s="26" t="str">
        <f t="shared" si="478"/>
        <v>8.0</v>
      </c>
      <c r="LV28" s="148" t="str">
        <f t="shared" si="479"/>
        <v>B+</v>
      </c>
      <c r="LW28" s="149">
        <f t="shared" si="480"/>
        <v>3.5</v>
      </c>
      <c r="LX28" s="40" t="str">
        <f t="shared" si="481"/>
        <v>3.5</v>
      </c>
      <c r="LY28" s="53">
        <v>1</v>
      </c>
      <c r="LZ28" s="63">
        <v>1</v>
      </c>
      <c r="MA28" s="19">
        <v>8</v>
      </c>
      <c r="MB28" s="22">
        <v>5</v>
      </c>
      <c r="MC28" s="23"/>
      <c r="MD28" s="25">
        <f t="shared" si="482"/>
        <v>6.2</v>
      </c>
      <c r="ME28" s="26">
        <f t="shared" si="483"/>
        <v>6.2</v>
      </c>
      <c r="MF28" s="26" t="str">
        <f t="shared" si="484"/>
        <v>6.2</v>
      </c>
      <c r="MG28" s="30" t="str">
        <f t="shared" si="485"/>
        <v>C</v>
      </c>
      <c r="MH28" s="28">
        <f t="shared" si="486"/>
        <v>2</v>
      </c>
      <c r="MI28" s="35" t="str">
        <f t="shared" si="487"/>
        <v>2.0</v>
      </c>
      <c r="MJ28" s="53">
        <v>1</v>
      </c>
      <c r="MK28" s="70">
        <v>1</v>
      </c>
      <c r="ML28" s="19">
        <v>7</v>
      </c>
      <c r="MM28" s="51">
        <v>7.4</v>
      </c>
      <c r="MN28" s="23"/>
      <c r="MO28" s="25">
        <f t="shared" si="488"/>
        <v>7.2</v>
      </c>
      <c r="MP28" s="26">
        <f t="shared" si="489"/>
        <v>7.2</v>
      </c>
      <c r="MQ28" s="26" t="str">
        <f t="shared" si="518"/>
        <v>7.2</v>
      </c>
      <c r="MR28" s="30" t="str">
        <f>IF(MP28&gt;=8.5,"A",IF(MP28&gt;=8,"B+",IF(MP28&gt;=7,"B",IF(MP28&gt;=6.5,"C+",IF(MP28&gt;=5.5,"C",IF(MP28&gt;=5,"D+",IF(MP28&gt;=4,"D","F")))))))</f>
        <v>B</v>
      </c>
      <c r="MS28" s="126">
        <f t="shared" si="490"/>
        <v>3</v>
      </c>
      <c r="MT28" s="35" t="str">
        <f t="shared" si="491"/>
        <v>3.0</v>
      </c>
      <c r="MU28" s="53">
        <v>1</v>
      </c>
      <c r="MV28" s="63">
        <v>1</v>
      </c>
      <c r="MW28" s="19">
        <v>7</v>
      </c>
      <c r="MX28" s="51">
        <v>7</v>
      </c>
      <c r="MY28" s="23"/>
      <c r="MZ28" s="25">
        <f t="shared" si="492"/>
        <v>7</v>
      </c>
      <c r="NA28" s="26">
        <f t="shared" si="493"/>
        <v>7</v>
      </c>
      <c r="NB28" s="26" t="str">
        <f t="shared" si="519"/>
        <v>7.0</v>
      </c>
      <c r="NC28" s="30" t="str">
        <f>IF(NA28&gt;=8.5,"A",IF(NA28&gt;=8,"B+",IF(NA28&gt;=7,"B",IF(NA28&gt;=6.5,"C+",IF(NA28&gt;=5.5,"C",IF(NA28&gt;=5,"D+",IF(NA28&gt;=4,"D","F")))))))</f>
        <v>B</v>
      </c>
      <c r="ND28" s="126">
        <f t="shared" si="494"/>
        <v>3</v>
      </c>
      <c r="NE28" s="35" t="str">
        <f t="shared" si="495"/>
        <v>3.0</v>
      </c>
      <c r="NF28" s="53">
        <v>1</v>
      </c>
      <c r="NG28" s="63">
        <v>1</v>
      </c>
      <c r="NH28" s="19">
        <v>8</v>
      </c>
      <c r="NI28" s="51">
        <v>8.5</v>
      </c>
      <c r="NJ28" s="23"/>
      <c r="NK28" s="25">
        <f t="shared" si="496"/>
        <v>8.3000000000000007</v>
      </c>
      <c r="NL28" s="26">
        <f t="shared" si="497"/>
        <v>8.3000000000000007</v>
      </c>
      <c r="NM28" s="26" t="str">
        <f t="shared" si="520"/>
        <v>8.3</v>
      </c>
      <c r="NN28" s="30" t="str">
        <f>IF(NL28&gt;=8.5,"A",IF(NL28&gt;=8,"B+",IF(NL28&gt;=7,"B",IF(NL28&gt;=6.5,"C+",IF(NL28&gt;=5.5,"C",IF(NL28&gt;=5,"D+",IF(NL28&gt;=4,"D","F")))))))</f>
        <v>B+</v>
      </c>
      <c r="NO28" s="126">
        <f t="shared" si="498"/>
        <v>3.5</v>
      </c>
      <c r="NP28" s="35" t="str">
        <f t="shared" si="499"/>
        <v>3.5</v>
      </c>
      <c r="NQ28" s="53">
        <v>2</v>
      </c>
      <c r="NR28" s="63">
        <v>2</v>
      </c>
      <c r="NS28" s="19">
        <v>7</v>
      </c>
      <c r="NT28" s="51">
        <v>7.7</v>
      </c>
      <c r="NU28" s="23"/>
      <c r="NV28" s="25">
        <f t="shared" si="500"/>
        <v>7.4</v>
      </c>
      <c r="NW28" s="26">
        <f t="shared" si="501"/>
        <v>7.4</v>
      </c>
      <c r="NX28" s="26" t="str">
        <f t="shared" si="521"/>
        <v>7.4</v>
      </c>
      <c r="NY28" s="30" t="str">
        <f>IF(NW28&gt;=8.5,"A",IF(NW28&gt;=8,"B+",IF(NW28&gt;=7,"B",IF(NW28&gt;=6.5,"C+",IF(NW28&gt;=5.5,"C",IF(NW28&gt;=5,"D+",IF(NW28&gt;=4,"D","F")))))))</f>
        <v>B</v>
      </c>
      <c r="NZ28" s="126">
        <f t="shared" si="502"/>
        <v>3</v>
      </c>
      <c r="OA28" s="35" t="str">
        <f t="shared" si="503"/>
        <v>3.0</v>
      </c>
      <c r="OB28" s="53">
        <v>1</v>
      </c>
      <c r="OC28" s="63">
        <v>1</v>
      </c>
      <c r="OD28" s="57">
        <v>7.6</v>
      </c>
      <c r="OE28" s="51">
        <v>6.8</v>
      </c>
      <c r="OF28" s="23"/>
      <c r="OG28" s="25">
        <f t="shared" ref="OG28:OG36" si="522">ROUND((OD28*0.4+OE28*0.6),1)</f>
        <v>7.1</v>
      </c>
      <c r="OH28" s="26">
        <f t="shared" ref="OH28:OH36" si="523">ROUND(MAX((OD28*0.4+OE28*0.6),(OD28*0.4+OF28*0.6)),1)</f>
        <v>7.1</v>
      </c>
      <c r="OI28" s="26" t="str">
        <f t="shared" ref="OI28:OI36" si="524">TEXT(OH28,"0.0")</f>
        <v>7.1</v>
      </c>
      <c r="OJ28" s="30" t="str">
        <f t="shared" ref="OJ28:OJ36" si="525">IF(OH28&gt;=8.5,"A",IF(OH28&gt;=8,"B+",IF(OH28&gt;=7,"B",IF(OH28&gt;=6.5,"C+",IF(OH28&gt;=5.5,"C",IF(OH28&gt;=5,"D+",IF(OH28&gt;=4,"D","F")))))))</f>
        <v>B</v>
      </c>
      <c r="OK28" s="28">
        <f t="shared" ref="OK28:OK36" si="526">IF(OJ28="A",4,IF(OJ28="B+",3.5,IF(OJ28="B",3,IF(OJ28="C+",2.5,IF(OJ28="C",2,IF(OJ28="D+",1.5,IF(OJ28="D",1,0)))))))</f>
        <v>3</v>
      </c>
      <c r="OL28" s="35" t="str">
        <f t="shared" ref="OL28:OL36" si="527">TEXT(OK28,"0.0")</f>
        <v>3.0</v>
      </c>
      <c r="OM28" s="53">
        <v>4</v>
      </c>
      <c r="ON28" s="70">
        <v>4</v>
      </c>
      <c r="OO28" s="264">
        <f t="shared" si="256"/>
        <v>12</v>
      </c>
      <c r="OP28" s="217">
        <f t="shared" si="257"/>
        <v>7.3999999999999995</v>
      </c>
      <c r="OQ28" s="182">
        <f t="shared" si="258"/>
        <v>3.0833333333333335</v>
      </c>
      <c r="OR28" s="183" t="str">
        <f t="shared" si="259"/>
        <v>3.08</v>
      </c>
      <c r="OS28" s="135" t="str">
        <f t="shared" si="260"/>
        <v>Lên lớp</v>
      </c>
      <c r="OT28" s="136">
        <f t="shared" si="261"/>
        <v>12</v>
      </c>
      <c r="OU28" s="217">
        <f t="shared" si="262"/>
        <v>7.3999999999999995</v>
      </c>
      <c r="OV28" s="236">
        <f t="shared" si="263"/>
        <v>3.0833333333333335</v>
      </c>
      <c r="OW28" s="192">
        <f t="shared" si="264"/>
        <v>67</v>
      </c>
      <c r="OX28" s="193">
        <f t="shared" si="265"/>
        <v>67</v>
      </c>
      <c r="OY28" s="183">
        <f t="shared" si="266"/>
        <v>7.4223880597014915</v>
      </c>
      <c r="OZ28" s="182">
        <f t="shared" si="267"/>
        <v>3.0373134328358211</v>
      </c>
      <c r="PA28" s="183" t="str">
        <f t="shared" si="268"/>
        <v>3.04</v>
      </c>
      <c r="PB28" s="135" t="str">
        <f t="shared" si="269"/>
        <v>Lên lớp</v>
      </c>
      <c r="PC28" s="135" t="s">
        <v>648</v>
      </c>
      <c r="PD28" s="57">
        <v>8.6</v>
      </c>
      <c r="PE28" s="22">
        <v>8</v>
      </c>
      <c r="PF28" s="23"/>
      <c r="PG28" s="25">
        <f t="shared" si="273"/>
        <v>8.1999999999999993</v>
      </c>
      <c r="PH28" s="26">
        <f t="shared" si="274"/>
        <v>8.1999999999999993</v>
      </c>
      <c r="PI28" s="26" t="str">
        <f t="shared" si="275"/>
        <v>8.2</v>
      </c>
      <c r="PJ28" s="30" t="str">
        <f t="shared" si="276"/>
        <v>B+</v>
      </c>
      <c r="PK28" s="28">
        <f t="shared" si="277"/>
        <v>3.5</v>
      </c>
      <c r="PL28" s="35" t="str">
        <f t="shared" si="278"/>
        <v>3.5</v>
      </c>
      <c r="PM28" s="53">
        <v>6</v>
      </c>
      <c r="PN28" s="63">
        <v>6</v>
      </c>
      <c r="PO28" s="19">
        <v>7</v>
      </c>
      <c r="PP28" s="22">
        <v>8</v>
      </c>
      <c r="PQ28" s="23"/>
      <c r="PR28" s="25">
        <f t="shared" si="510"/>
        <v>7.6</v>
      </c>
      <c r="PS28" s="26">
        <f t="shared" si="511"/>
        <v>7.6</v>
      </c>
      <c r="PT28" s="26" t="str">
        <f t="shared" si="512"/>
        <v>7.6</v>
      </c>
      <c r="PU28" s="30" t="str">
        <f t="shared" si="513"/>
        <v>B</v>
      </c>
      <c r="PV28" s="28">
        <f t="shared" si="514"/>
        <v>3</v>
      </c>
      <c r="PW28" s="35" t="str">
        <f t="shared" si="515"/>
        <v>3.0</v>
      </c>
      <c r="PX28" s="53">
        <v>6</v>
      </c>
      <c r="PY28" s="63">
        <v>6</v>
      </c>
      <c r="PZ28" s="59">
        <v>8.1</v>
      </c>
      <c r="QA28" s="259">
        <v>7.2</v>
      </c>
      <c r="QB28" s="129">
        <f t="shared" si="270"/>
        <v>7.6</v>
      </c>
      <c r="QC28" s="24" t="str">
        <f t="shared" si="280"/>
        <v>7.6</v>
      </c>
      <c r="QD28" s="30" t="str">
        <f t="shared" si="281"/>
        <v>B</v>
      </c>
      <c r="QE28" s="28">
        <f t="shared" si="282"/>
        <v>3</v>
      </c>
      <c r="QF28" s="35" t="str">
        <f t="shared" si="283"/>
        <v>3.0</v>
      </c>
      <c r="QG28" s="260">
        <v>5</v>
      </c>
      <c r="QH28" s="261">
        <v>5</v>
      </c>
      <c r="QI28" s="262">
        <f t="shared" si="249"/>
        <v>17</v>
      </c>
      <c r="QJ28" s="217">
        <f t="shared" si="250"/>
        <v>7.8117647058823518</v>
      </c>
      <c r="QK28" s="182">
        <f t="shared" si="251"/>
        <v>3.1764705882352939</v>
      </c>
      <c r="QL28" s="183" t="str">
        <f t="shared" si="284"/>
        <v>3.18</v>
      </c>
      <c r="QM28" s="135" t="str">
        <f t="shared" si="285"/>
        <v>Lên lớp</v>
      </c>
    </row>
    <row r="29" spans="1:455" ht="18">
      <c r="A29" s="10">
        <v>4</v>
      </c>
      <c r="B29" s="10">
        <v>29</v>
      </c>
      <c r="C29" s="90" t="s">
        <v>187</v>
      </c>
      <c r="D29" s="91" t="s">
        <v>210</v>
      </c>
      <c r="E29" s="93" t="s">
        <v>140</v>
      </c>
      <c r="F29" s="308" t="s">
        <v>64</v>
      </c>
      <c r="G29" s="42"/>
      <c r="H29" s="100" t="s">
        <v>462</v>
      </c>
      <c r="I29" s="42" t="s">
        <v>18</v>
      </c>
      <c r="J29" s="98" t="s">
        <v>606</v>
      </c>
      <c r="K29" s="12">
        <v>6.5</v>
      </c>
      <c r="L29" s="24" t="str">
        <f t="shared" si="288"/>
        <v>6.5</v>
      </c>
      <c r="M29" s="30" t="str">
        <f t="shared" si="289"/>
        <v>C+</v>
      </c>
      <c r="N29" s="37">
        <f t="shared" si="290"/>
        <v>2.5</v>
      </c>
      <c r="O29" s="35" t="str">
        <f t="shared" si="291"/>
        <v>2.5</v>
      </c>
      <c r="P29" s="11">
        <v>2</v>
      </c>
      <c r="Q29" s="14">
        <v>6.5</v>
      </c>
      <c r="R29" s="24" t="str">
        <f t="shared" si="292"/>
        <v>6.5</v>
      </c>
      <c r="S29" s="30" t="str">
        <f t="shared" si="293"/>
        <v>C+</v>
      </c>
      <c r="T29" s="37">
        <f t="shared" si="294"/>
        <v>2.5</v>
      </c>
      <c r="U29" s="35" t="str">
        <f t="shared" si="295"/>
        <v>2.5</v>
      </c>
      <c r="V29" s="11">
        <v>3</v>
      </c>
      <c r="W29" s="19">
        <v>7.2</v>
      </c>
      <c r="X29" s="22">
        <v>5</v>
      </c>
      <c r="Y29" s="23"/>
      <c r="Z29" s="25">
        <f t="shared" si="296"/>
        <v>5.9</v>
      </c>
      <c r="AA29" s="26">
        <f t="shared" si="297"/>
        <v>5.9</v>
      </c>
      <c r="AB29" s="24" t="str">
        <f t="shared" si="298"/>
        <v>5.9</v>
      </c>
      <c r="AC29" s="30" t="str">
        <f t="shared" si="299"/>
        <v>C</v>
      </c>
      <c r="AD29" s="28">
        <f t="shared" si="300"/>
        <v>2</v>
      </c>
      <c r="AE29" s="35" t="str">
        <f t="shared" si="301"/>
        <v>2.0</v>
      </c>
      <c r="AF29" s="53">
        <v>4</v>
      </c>
      <c r="AG29" s="63">
        <v>4</v>
      </c>
      <c r="AH29" s="19">
        <v>6</v>
      </c>
      <c r="AI29" s="22">
        <v>8</v>
      </c>
      <c r="AJ29" s="23"/>
      <c r="AK29" s="17">
        <f t="shared" si="302"/>
        <v>7.2</v>
      </c>
      <c r="AL29" s="24">
        <f t="shared" si="303"/>
        <v>7.2</v>
      </c>
      <c r="AM29" s="24" t="str">
        <f t="shared" si="304"/>
        <v>7.2</v>
      </c>
      <c r="AN29" s="30" t="str">
        <f t="shared" si="305"/>
        <v>B</v>
      </c>
      <c r="AO29" s="28">
        <f t="shared" si="306"/>
        <v>3</v>
      </c>
      <c r="AP29" s="35" t="str">
        <f t="shared" si="307"/>
        <v>3.0</v>
      </c>
      <c r="AQ29" s="66">
        <v>2</v>
      </c>
      <c r="AR29" s="68">
        <v>2</v>
      </c>
      <c r="AS29" s="19">
        <v>5</v>
      </c>
      <c r="AT29" s="22">
        <v>3</v>
      </c>
      <c r="AU29" s="23">
        <v>4</v>
      </c>
      <c r="AV29" s="25">
        <f t="shared" si="308"/>
        <v>3.8</v>
      </c>
      <c r="AW29" s="26">
        <f t="shared" si="309"/>
        <v>4.4000000000000004</v>
      </c>
      <c r="AX29" s="24" t="str">
        <f t="shared" si="310"/>
        <v>4.4</v>
      </c>
      <c r="AY29" s="30" t="str">
        <f t="shared" si="311"/>
        <v>D</v>
      </c>
      <c r="AZ29" s="28">
        <f t="shared" si="312"/>
        <v>1</v>
      </c>
      <c r="BA29" s="35" t="str">
        <f t="shared" si="313"/>
        <v>1.0</v>
      </c>
      <c r="BB29" s="53">
        <v>3</v>
      </c>
      <c r="BC29" s="63">
        <v>3</v>
      </c>
      <c r="BD29" s="19">
        <v>6.1</v>
      </c>
      <c r="BE29" s="22">
        <v>7</v>
      </c>
      <c r="BF29" s="23"/>
      <c r="BG29" s="17">
        <f t="shared" si="314"/>
        <v>6.6</v>
      </c>
      <c r="BH29" s="24">
        <f t="shared" si="315"/>
        <v>6.6</v>
      </c>
      <c r="BI29" s="24" t="str">
        <f t="shared" si="316"/>
        <v>6.6</v>
      </c>
      <c r="BJ29" s="30" t="str">
        <f t="shared" si="317"/>
        <v>C+</v>
      </c>
      <c r="BK29" s="28">
        <f t="shared" si="318"/>
        <v>2.5</v>
      </c>
      <c r="BL29" s="35" t="str">
        <f t="shared" si="319"/>
        <v>2.5</v>
      </c>
      <c r="BM29" s="53">
        <v>3</v>
      </c>
      <c r="BN29" s="63">
        <v>3</v>
      </c>
      <c r="BO29" s="19">
        <v>6.1</v>
      </c>
      <c r="BP29" s="22">
        <v>5</v>
      </c>
      <c r="BQ29" s="23"/>
      <c r="BR29" s="17">
        <f t="shared" si="320"/>
        <v>5.4</v>
      </c>
      <c r="BS29" s="24">
        <f t="shared" si="321"/>
        <v>5.4</v>
      </c>
      <c r="BT29" s="24" t="str">
        <f t="shared" si="322"/>
        <v>5.4</v>
      </c>
      <c r="BU29" s="30" t="str">
        <f t="shared" si="323"/>
        <v>D+</v>
      </c>
      <c r="BV29" s="56">
        <f t="shared" si="324"/>
        <v>1.5</v>
      </c>
      <c r="BW29" s="35" t="str">
        <f t="shared" si="325"/>
        <v>1.5</v>
      </c>
      <c r="BX29" s="53">
        <v>2</v>
      </c>
      <c r="BY29" s="70">
        <v>2</v>
      </c>
      <c r="BZ29" s="19">
        <v>7.2</v>
      </c>
      <c r="CA29" s="22">
        <v>5</v>
      </c>
      <c r="CB29" s="23"/>
      <c r="CC29" s="25">
        <f t="shared" si="326"/>
        <v>5.9</v>
      </c>
      <c r="CD29" s="26">
        <f t="shared" si="327"/>
        <v>5.9</v>
      </c>
      <c r="CE29" s="24" t="str">
        <f t="shared" si="328"/>
        <v>5.9</v>
      </c>
      <c r="CF29" s="30" t="str">
        <f t="shared" si="329"/>
        <v>C</v>
      </c>
      <c r="CG29" s="28">
        <f t="shared" si="330"/>
        <v>2</v>
      </c>
      <c r="CH29" s="35" t="str">
        <f t="shared" si="331"/>
        <v>2.0</v>
      </c>
      <c r="CI29" s="53">
        <v>3</v>
      </c>
      <c r="CJ29" s="63">
        <v>3</v>
      </c>
      <c r="CK29" s="193">
        <f t="shared" si="332"/>
        <v>17</v>
      </c>
      <c r="CL29" s="217">
        <f t="shared" si="333"/>
        <v>5.8529411764705879</v>
      </c>
      <c r="CM29" s="182">
        <f t="shared" si="334"/>
        <v>1.9705882352941178</v>
      </c>
      <c r="CN29" s="183" t="str">
        <f t="shared" si="335"/>
        <v>1.97</v>
      </c>
      <c r="CO29" s="135" t="str">
        <f t="shared" si="336"/>
        <v>Lên lớp</v>
      </c>
      <c r="CP29" s="136">
        <f t="shared" si="337"/>
        <v>17</v>
      </c>
      <c r="CQ29" s="239">
        <f t="shared" si="338"/>
        <v>5.8529411764705879</v>
      </c>
      <c r="CR29" s="137">
        <f t="shared" si="339"/>
        <v>1.9705882352941178</v>
      </c>
      <c r="CS29" s="244" t="str">
        <f t="shared" si="340"/>
        <v>1.97</v>
      </c>
      <c r="CT29" s="135" t="str">
        <f t="shared" si="341"/>
        <v>Lên lớp</v>
      </c>
      <c r="CU29" s="138" t="s">
        <v>648</v>
      </c>
      <c r="CV29" s="19">
        <v>7.4</v>
      </c>
      <c r="CW29" s="22">
        <v>8</v>
      </c>
      <c r="CX29" s="23"/>
      <c r="CY29" s="25">
        <f t="shared" si="342"/>
        <v>7.8</v>
      </c>
      <c r="CZ29" s="26">
        <f t="shared" si="343"/>
        <v>7.8</v>
      </c>
      <c r="DA29" s="26" t="str">
        <f t="shared" si="344"/>
        <v>7.8</v>
      </c>
      <c r="DB29" s="30" t="str">
        <f t="shared" si="345"/>
        <v>B</v>
      </c>
      <c r="DC29" s="56">
        <f t="shared" si="346"/>
        <v>3</v>
      </c>
      <c r="DD29" s="35" t="str">
        <f t="shared" si="347"/>
        <v>3.0</v>
      </c>
      <c r="DE29" s="53">
        <v>3</v>
      </c>
      <c r="DF29" s="63">
        <v>3</v>
      </c>
      <c r="DG29" s="19">
        <v>6</v>
      </c>
      <c r="DH29" s="22">
        <v>6</v>
      </c>
      <c r="DI29" s="23"/>
      <c r="DJ29" s="25">
        <f t="shared" si="348"/>
        <v>6</v>
      </c>
      <c r="DK29" s="26">
        <f t="shared" si="349"/>
        <v>6</v>
      </c>
      <c r="DL29" s="24" t="str">
        <f t="shared" si="350"/>
        <v>6.0</v>
      </c>
      <c r="DM29" s="30" t="str">
        <f t="shared" si="351"/>
        <v>C</v>
      </c>
      <c r="DN29" s="56">
        <f t="shared" si="352"/>
        <v>2</v>
      </c>
      <c r="DO29" s="35" t="str">
        <f t="shared" si="353"/>
        <v>2.0</v>
      </c>
      <c r="DP29" s="53">
        <v>3</v>
      </c>
      <c r="DQ29" s="63">
        <v>3</v>
      </c>
      <c r="DR29" s="19">
        <v>6.6</v>
      </c>
      <c r="DS29" s="22">
        <v>7</v>
      </c>
      <c r="DT29" s="23"/>
      <c r="DU29" s="25">
        <f t="shared" si="354"/>
        <v>6.8</v>
      </c>
      <c r="DV29" s="26">
        <f t="shared" si="355"/>
        <v>6.8</v>
      </c>
      <c r="DW29" s="26" t="str">
        <f t="shared" si="356"/>
        <v>6.8</v>
      </c>
      <c r="DX29" s="30" t="str">
        <f t="shared" si="357"/>
        <v>C+</v>
      </c>
      <c r="DY29" s="28">
        <f t="shared" si="358"/>
        <v>2.5</v>
      </c>
      <c r="DZ29" s="35" t="str">
        <f t="shared" si="359"/>
        <v>2.5</v>
      </c>
      <c r="EA29" s="53">
        <v>3</v>
      </c>
      <c r="EB29" s="63">
        <v>3</v>
      </c>
      <c r="EC29" s="19">
        <v>6.3</v>
      </c>
      <c r="ED29" s="22">
        <v>6</v>
      </c>
      <c r="EE29" s="23"/>
      <c r="EF29" s="25">
        <f t="shared" si="360"/>
        <v>6.1</v>
      </c>
      <c r="EG29" s="26">
        <f t="shared" si="361"/>
        <v>6.1</v>
      </c>
      <c r="EH29" s="24" t="str">
        <f t="shared" si="362"/>
        <v>6.1</v>
      </c>
      <c r="EI29" s="30" t="str">
        <f t="shared" si="363"/>
        <v>C</v>
      </c>
      <c r="EJ29" s="28">
        <f t="shared" si="364"/>
        <v>2</v>
      </c>
      <c r="EK29" s="35" t="str">
        <f t="shared" si="365"/>
        <v>2.0</v>
      </c>
      <c r="EL29" s="53">
        <v>2</v>
      </c>
      <c r="EM29" s="63">
        <v>2</v>
      </c>
      <c r="EN29" s="19">
        <v>8.6</v>
      </c>
      <c r="EO29" s="22">
        <v>7</v>
      </c>
      <c r="EP29" s="23"/>
      <c r="EQ29" s="25">
        <f t="shared" si="366"/>
        <v>7.6</v>
      </c>
      <c r="ER29" s="26">
        <f t="shared" si="367"/>
        <v>7.6</v>
      </c>
      <c r="ES29" s="24" t="str">
        <f t="shared" si="368"/>
        <v>7.6</v>
      </c>
      <c r="ET29" s="30" t="str">
        <f t="shared" si="369"/>
        <v>B</v>
      </c>
      <c r="EU29" s="28">
        <f t="shared" si="370"/>
        <v>3</v>
      </c>
      <c r="EV29" s="35" t="str">
        <f t="shared" si="371"/>
        <v>3.0</v>
      </c>
      <c r="EW29" s="53">
        <v>2</v>
      </c>
      <c r="EX29" s="63">
        <v>2</v>
      </c>
      <c r="EY29" s="19">
        <v>7.8</v>
      </c>
      <c r="EZ29" s="22">
        <v>6</v>
      </c>
      <c r="FA29" s="23"/>
      <c r="FB29" s="25">
        <f t="shared" si="372"/>
        <v>6.7</v>
      </c>
      <c r="FC29" s="26">
        <f t="shared" si="373"/>
        <v>6.7</v>
      </c>
      <c r="FD29" s="26" t="str">
        <f t="shared" si="374"/>
        <v>6.7</v>
      </c>
      <c r="FE29" s="30" t="str">
        <f t="shared" si="375"/>
        <v>C+</v>
      </c>
      <c r="FF29" s="28">
        <f t="shared" si="376"/>
        <v>2.5</v>
      </c>
      <c r="FG29" s="35" t="str">
        <f t="shared" si="377"/>
        <v>2.5</v>
      </c>
      <c r="FH29" s="53">
        <v>3</v>
      </c>
      <c r="FI29" s="63">
        <v>3</v>
      </c>
      <c r="FJ29" s="19">
        <v>7.7</v>
      </c>
      <c r="FK29" s="22">
        <v>9</v>
      </c>
      <c r="FL29" s="23"/>
      <c r="FM29" s="25">
        <f t="shared" si="378"/>
        <v>8.5</v>
      </c>
      <c r="FN29" s="26">
        <f t="shared" si="379"/>
        <v>8.5</v>
      </c>
      <c r="FO29" s="26" t="str">
        <f t="shared" si="380"/>
        <v>8.5</v>
      </c>
      <c r="FP29" s="30" t="str">
        <f t="shared" si="381"/>
        <v>A</v>
      </c>
      <c r="FQ29" s="28">
        <f t="shared" si="382"/>
        <v>4</v>
      </c>
      <c r="FR29" s="35" t="str">
        <f t="shared" si="383"/>
        <v>4.0</v>
      </c>
      <c r="FS29" s="53">
        <v>2</v>
      </c>
      <c r="FT29" s="63">
        <v>2</v>
      </c>
      <c r="FU29" s="19">
        <v>7.3</v>
      </c>
      <c r="FV29" s="22">
        <v>6</v>
      </c>
      <c r="FW29" s="23"/>
      <c r="FX29" s="25">
        <f t="shared" si="384"/>
        <v>6.5</v>
      </c>
      <c r="FY29" s="26">
        <f t="shared" si="385"/>
        <v>6.5</v>
      </c>
      <c r="FZ29" s="26" t="str">
        <f t="shared" si="386"/>
        <v>6.5</v>
      </c>
      <c r="GA29" s="30" t="str">
        <f t="shared" si="387"/>
        <v>C+</v>
      </c>
      <c r="GB29" s="28">
        <f t="shared" si="388"/>
        <v>2.5</v>
      </c>
      <c r="GC29" s="35" t="str">
        <f t="shared" si="389"/>
        <v>2.5</v>
      </c>
      <c r="GD29" s="53">
        <v>2</v>
      </c>
      <c r="GE29" s="63">
        <v>2</v>
      </c>
      <c r="GF29" s="181">
        <f t="shared" si="390"/>
        <v>20</v>
      </c>
      <c r="GG29" s="217">
        <f t="shared" si="391"/>
        <v>6.9650000000000007</v>
      </c>
      <c r="GH29" s="182">
        <f t="shared" si="392"/>
        <v>2.65</v>
      </c>
      <c r="GI29" s="183" t="str">
        <f t="shared" si="393"/>
        <v>2.65</v>
      </c>
      <c r="GJ29" s="135" t="str">
        <f t="shared" si="394"/>
        <v>Lên lớp</v>
      </c>
      <c r="GK29" s="136">
        <f t="shared" si="395"/>
        <v>20</v>
      </c>
      <c r="GL29" s="239">
        <f t="shared" si="396"/>
        <v>6.9650000000000007</v>
      </c>
      <c r="GM29" s="137">
        <f t="shared" si="397"/>
        <v>2.65</v>
      </c>
      <c r="GN29" s="192">
        <f t="shared" si="398"/>
        <v>37</v>
      </c>
      <c r="GO29" s="193">
        <f t="shared" si="399"/>
        <v>37</v>
      </c>
      <c r="GP29" s="183">
        <f t="shared" si="400"/>
        <v>6.4540540540540547</v>
      </c>
      <c r="GQ29" s="182">
        <f t="shared" si="401"/>
        <v>2.3378378378378377</v>
      </c>
      <c r="GR29" s="183" t="str">
        <f t="shared" si="402"/>
        <v>2.34</v>
      </c>
      <c r="GS29" s="135" t="str">
        <f t="shared" si="403"/>
        <v>Lên lớp</v>
      </c>
      <c r="GT29" s="135" t="s">
        <v>648</v>
      </c>
      <c r="GU29" s="19">
        <v>7.6</v>
      </c>
      <c r="GV29" s="22">
        <v>6</v>
      </c>
      <c r="GW29" s="23"/>
      <c r="GX29" s="17">
        <f t="shared" si="404"/>
        <v>6.6</v>
      </c>
      <c r="GY29" s="24">
        <f t="shared" si="405"/>
        <v>6.6</v>
      </c>
      <c r="GZ29" s="24" t="str">
        <f t="shared" si="406"/>
        <v>6.6</v>
      </c>
      <c r="HA29" s="30" t="str">
        <f t="shared" si="407"/>
        <v>C+</v>
      </c>
      <c r="HB29" s="28">
        <f t="shared" si="408"/>
        <v>2.5</v>
      </c>
      <c r="HC29" s="35" t="str">
        <f t="shared" si="409"/>
        <v>2.5</v>
      </c>
      <c r="HD29" s="53">
        <v>3</v>
      </c>
      <c r="HE29" s="63">
        <v>3</v>
      </c>
      <c r="HF29" s="19">
        <v>7</v>
      </c>
      <c r="HG29" s="22">
        <v>7</v>
      </c>
      <c r="HH29" s="23"/>
      <c r="HI29" s="25">
        <f t="shared" si="410"/>
        <v>7</v>
      </c>
      <c r="HJ29" s="26">
        <f t="shared" si="411"/>
        <v>7</v>
      </c>
      <c r="HK29" s="24" t="str">
        <f t="shared" si="412"/>
        <v>7.0</v>
      </c>
      <c r="HL29" s="30" t="str">
        <f t="shared" si="413"/>
        <v>B</v>
      </c>
      <c r="HM29" s="28">
        <f t="shared" si="414"/>
        <v>3</v>
      </c>
      <c r="HN29" s="35" t="str">
        <f t="shared" si="415"/>
        <v>3.0</v>
      </c>
      <c r="HO29" s="53">
        <v>2</v>
      </c>
      <c r="HP29" s="63">
        <v>2</v>
      </c>
      <c r="HQ29" s="19">
        <v>6.3</v>
      </c>
      <c r="HR29" s="22">
        <v>5</v>
      </c>
      <c r="HS29" s="23"/>
      <c r="HT29" s="25">
        <f t="shared" si="416"/>
        <v>5.5</v>
      </c>
      <c r="HU29" s="147">
        <f t="shared" si="417"/>
        <v>5.5</v>
      </c>
      <c r="HV29" s="24" t="str">
        <f t="shared" si="516"/>
        <v>5.5</v>
      </c>
      <c r="HW29" s="218" t="str">
        <f t="shared" si="418"/>
        <v>C</v>
      </c>
      <c r="HX29" s="149">
        <f t="shared" si="419"/>
        <v>2</v>
      </c>
      <c r="HY29" s="40" t="str">
        <f t="shared" si="420"/>
        <v>2.0</v>
      </c>
      <c r="HZ29" s="53">
        <v>3</v>
      </c>
      <c r="IA29" s="63">
        <v>3</v>
      </c>
      <c r="IB29" s="19">
        <v>6.3</v>
      </c>
      <c r="IC29" s="22">
        <v>5</v>
      </c>
      <c r="ID29" s="23"/>
      <c r="IE29" s="25">
        <f t="shared" si="421"/>
        <v>5.5</v>
      </c>
      <c r="IF29" s="147">
        <f t="shared" si="422"/>
        <v>5.5</v>
      </c>
      <c r="IG29" s="24" t="str">
        <f t="shared" si="517"/>
        <v>5.5</v>
      </c>
      <c r="IH29" s="218" t="str">
        <f t="shared" si="423"/>
        <v>C</v>
      </c>
      <c r="II29" s="149">
        <f t="shared" si="424"/>
        <v>2</v>
      </c>
      <c r="IJ29" s="40" t="str">
        <f t="shared" si="425"/>
        <v>2.0</v>
      </c>
      <c r="IK29" s="53">
        <v>1</v>
      </c>
      <c r="IL29" s="63">
        <v>1</v>
      </c>
      <c r="IM29" s="19">
        <v>5</v>
      </c>
      <c r="IN29" s="22">
        <v>5</v>
      </c>
      <c r="IO29" s="23"/>
      <c r="IP29" s="17">
        <f t="shared" si="426"/>
        <v>5</v>
      </c>
      <c r="IQ29" s="24">
        <f t="shared" si="427"/>
        <v>5</v>
      </c>
      <c r="IR29" s="24" t="str">
        <f t="shared" si="428"/>
        <v>5.0</v>
      </c>
      <c r="IS29" s="30" t="str">
        <f t="shared" si="429"/>
        <v>D+</v>
      </c>
      <c r="IT29" s="28">
        <f t="shared" si="430"/>
        <v>1.5</v>
      </c>
      <c r="IU29" s="35" t="str">
        <f t="shared" si="431"/>
        <v>1.5</v>
      </c>
      <c r="IV29" s="53">
        <v>2</v>
      </c>
      <c r="IW29" s="63">
        <v>2</v>
      </c>
      <c r="IX29" s="19">
        <v>8</v>
      </c>
      <c r="IY29" s="22">
        <v>6</v>
      </c>
      <c r="IZ29" s="23"/>
      <c r="JA29" s="25">
        <f t="shared" si="432"/>
        <v>6.8</v>
      </c>
      <c r="JB29" s="26">
        <f t="shared" si="433"/>
        <v>6.8</v>
      </c>
      <c r="JC29" s="24" t="str">
        <f t="shared" si="434"/>
        <v>6.8</v>
      </c>
      <c r="JD29" s="30" t="str">
        <f t="shared" si="435"/>
        <v>C+</v>
      </c>
      <c r="JE29" s="28">
        <f t="shared" si="436"/>
        <v>2.5</v>
      </c>
      <c r="JF29" s="35" t="str">
        <f t="shared" si="437"/>
        <v>2.5</v>
      </c>
      <c r="JG29" s="53">
        <v>2</v>
      </c>
      <c r="JH29" s="63">
        <v>2</v>
      </c>
      <c r="JI29" s="19">
        <v>6.4</v>
      </c>
      <c r="JJ29" s="22">
        <v>5</v>
      </c>
      <c r="JK29" s="23"/>
      <c r="JL29" s="17">
        <f t="shared" si="438"/>
        <v>5.6</v>
      </c>
      <c r="JM29" s="24">
        <f t="shared" si="439"/>
        <v>5.6</v>
      </c>
      <c r="JN29" s="24" t="str">
        <f t="shared" si="440"/>
        <v>5.6</v>
      </c>
      <c r="JO29" s="30" t="str">
        <f t="shared" si="441"/>
        <v>C</v>
      </c>
      <c r="JP29" s="28">
        <f t="shared" si="442"/>
        <v>2</v>
      </c>
      <c r="JQ29" s="35" t="str">
        <f t="shared" si="443"/>
        <v>2.0</v>
      </c>
      <c r="JR29" s="53">
        <v>2</v>
      </c>
      <c r="JS29" s="63">
        <v>2</v>
      </c>
      <c r="JT29" s="19">
        <v>5.6</v>
      </c>
      <c r="JU29" s="22">
        <v>5</v>
      </c>
      <c r="JV29" s="23"/>
      <c r="JW29" s="17">
        <f t="shared" si="444"/>
        <v>5.2</v>
      </c>
      <c r="JX29" s="24">
        <f t="shared" si="445"/>
        <v>5.2</v>
      </c>
      <c r="JY29" s="24" t="str">
        <f t="shared" si="446"/>
        <v>5.2</v>
      </c>
      <c r="JZ29" s="30" t="str">
        <f t="shared" si="447"/>
        <v>D+</v>
      </c>
      <c r="KA29" s="28">
        <f t="shared" si="448"/>
        <v>1.5</v>
      </c>
      <c r="KB29" s="35" t="str">
        <f t="shared" si="449"/>
        <v>1.5</v>
      </c>
      <c r="KC29" s="53">
        <v>1</v>
      </c>
      <c r="KD29" s="63">
        <v>1</v>
      </c>
      <c r="KE29" s="19">
        <v>7</v>
      </c>
      <c r="KF29" s="22">
        <v>9</v>
      </c>
      <c r="KG29" s="23"/>
      <c r="KH29" s="17">
        <f t="shared" si="450"/>
        <v>8.1999999999999993</v>
      </c>
      <c r="KI29" s="24">
        <f t="shared" si="451"/>
        <v>8.1999999999999993</v>
      </c>
      <c r="KJ29" s="24" t="str">
        <f t="shared" si="452"/>
        <v>8.2</v>
      </c>
      <c r="KK29" s="30" t="str">
        <f t="shared" si="453"/>
        <v>B+</v>
      </c>
      <c r="KL29" s="28">
        <f t="shared" si="454"/>
        <v>3.5</v>
      </c>
      <c r="KM29" s="35" t="str">
        <f t="shared" si="455"/>
        <v>3.5</v>
      </c>
      <c r="KN29" s="53">
        <v>2</v>
      </c>
      <c r="KO29" s="63">
        <v>2</v>
      </c>
      <c r="KP29" s="181">
        <f t="shared" si="456"/>
        <v>18</v>
      </c>
      <c r="KQ29" s="217">
        <f t="shared" si="457"/>
        <v>6.2333333333333325</v>
      </c>
      <c r="KR29" s="182">
        <f t="shared" si="458"/>
        <v>2.3333333333333335</v>
      </c>
      <c r="KS29" s="183" t="str">
        <f t="shared" si="459"/>
        <v>2.33</v>
      </c>
      <c r="KT29" s="135" t="str">
        <f t="shared" si="460"/>
        <v>Lên lớp</v>
      </c>
      <c r="KU29" s="136">
        <f t="shared" si="461"/>
        <v>18</v>
      </c>
      <c r="KV29" s="217">
        <f t="shared" si="462"/>
        <v>6.2333333333333325</v>
      </c>
      <c r="KW29" s="236">
        <f t="shared" si="463"/>
        <v>2.3333333333333335</v>
      </c>
      <c r="KX29" s="192">
        <f t="shared" si="464"/>
        <v>55</v>
      </c>
      <c r="KY29" s="193">
        <f t="shared" si="465"/>
        <v>55</v>
      </c>
      <c r="KZ29" s="183">
        <f t="shared" si="466"/>
        <v>6.3818181818181818</v>
      </c>
      <c r="LA29" s="182">
        <f t="shared" si="467"/>
        <v>2.3363636363636364</v>
      </c>
      <c r="LB29" s="183" t="str">
        <f t="shared" si="468"/>
        <v>2.34</v>
      </c>
      <c r="LC29" s="135" t="str">
        <f t="shared" si="469"/>
        <v>Lên lớp</v>
      </c>
      <c r="LD29" s="135" t="s">
        <v>648</v>
      </c>
      <c r="LE29" s="19">
        <v>6.9</v>
      </c>
      <c r="LF29" s="22">
        <v>6</v>
      </c>
      <c r="LG29" s="23"/>
      <c r="LH29" s="25">
        <f t="shared" si="470"/>
        <v>6.4</v>
      </c>
      <c r="LI29" s="147">
        <f t="shared" si="471"/>
        <v>6.4</v>
      </c>
      <c r="LJ29" s="26" t="str">
        <f t="shared" si="472"/>
        <v>6.4</v>
      </c>
      <c r="LK29" s="148" t="str">
        <f t="shared" si="473"/>
        <v>C</v>
      </c>
      <c r="LL29" s="149">
        <f t="shared" si="474"/>
        <v>2</v>
      </c>
      <c r="LM29" s="40" t="str">
        <f t="shared" si="475"/>
        <v>2.0</v>
      </c>
      <c r="LN29" s="53">
        <v>1</v>
      </c>
      <c r="LO29" s="63">
        <v>1</v>
      </c>
      <c r="LP29" s="19">
        <v>7.6</v>
      </c>
      <c r="LQ29" s="22">
        <v>5</v>
      </c>
      <c r="LR29" s="23"/>
      <c r="LS29" s="25">
        <f t="shared" si="476"/>
        <v>6</v>
      </c>
      <c r="LT29" s="147">
        <f t="shared" si="477"/>
        <v>6</v>
      </c>
      <c r="LU29" s="26" t="str">
        <f t="shared" si="478"/>
        <v>6.0</v>
      </c>
      <c r="LV29" s="148" t="str">
        <f t="shared" si="479"/>
        <v>C</v>
      </c>
      <c r="LW29" s="149">
        <f t="shared" si="480"/>
        <v>2</v>
      </c>
      <c r="LX29" s="40" t="str">
        <f t="shared" si="481"/>
        <v>2.0</v>
      </c>
      <c r="LY29" s="53">
        <v>1</v>
      </c>
      <c r="LZ29" s="63">
        <v>1</v>
      </c>
      <c r="MA29" s="19">
        <v>7</v>
      </c>
      <c r="MB29" s="22">
        <v>6</v>
      </c>
      <c r="MC29" s="23"/>
      <c r="MD29" s="25">
        <f t="shared" si="482"/>
        <v>6.4</v>
      </c>
      <c r="ME29" s="26">
        <f t="shared" si="483"/>
        <v>6.4</v>
      </c>
      <c r="MF29" s="26" t="str">
        <f t="shared" si="484"/>
        <v>6.4</v>
      </c>
      <c r="MG29" s="30" t="str">
        <f t="shared" si="485"/>
        <v>C</v>
      </c>
      <c r="MH29" s="28">
        <f t="shared" si="486"/>
        <v>2</v>
      </c>
      <c r="MI29" s="35" t="str">
        <f t="shared" si="487"/>
        <v>2.0</v>
      </c>
      <c r="MJ29" s="53">
        <v>1</v>
      </c>
      <c r="MK29" s="70">
        <v>1</v>
      </c>
      <c r="ML29" s="19">
        <v>8</v>
      </c>
      <c r="MM29" s="51">
        <v>5</v>
      </c>
      <c r="MN29" s="23"/>
      <c r="MO29" s="25">
        <f t="shared" si="488"/>
        <v>6.2</v>
      </c>
      <c r="MP29" s="26">
        <f t="shared" si="489"/>
        <v>6.2</v>
      </c>
      <c r="MQ29" s="26" t="str">
        <f t="shared" si="518"/>
        <v>6.2</v>
      </c>
      <c r="MR29" s="30" t="str">
        <f t="shared" ref="MR29:MR36" si="528">IF(MP29&gt;=8.5,"A",IF(MP29&gt;=8,"B+",IF(MP29&gt;=7,"B",IF(MP29&gt;=6.5,"C+",IF(MP29&gt;=5.5,"C",IF(MP29&gt;=5,"D+",IF(MP29&gt;=4,"D","F")))))))</f>
        <v>C</v>
      </c>
      <c r="MS29" s="28">
        <f t="shared" si="490"/>
        <v>2</v>
      </c>
      <c r="MT29" s="35" t="str">
        <f t="shared" si="491"/>
        <v>2.0</v>
      </c>
      <c r="MU29" s="53">
        <v>1</v>
      </c>
      <c r="MV29" s="63">
        <v>1</v>
      </c>
      <c r="MW29" s="19">
        <v>8</v>
      </c>
      <c r="MX29" s="51">
        <v>7.5</v>
      </c>
      <c r="MY29" s="23"/>
      <c r="MZ29" s="25">
        <f t="shared" si="492"/>
        <v>7.7</v>
      </c>
      <c r="NA29" s="26">
        <f t="shared" si="493"/>
        <v>7.7</v>
      </c>
      <c r="NB29" s="26" t="str">
        <f t="shared" si="519"/>
        <v>7.7</v>
      </c>
      <c r="NC29" s="30" t="str">
        <f t="shared" ref="NC29:NC36" si="529">IF(NA29&gt;=8.5,"A",IF(NA29&gt;=8,"B+",IF(NA29&gt;=7,"B",IF(NA29&gt;=6.5,"C+",IF(NA29&gt;=5.5,"C",IF(NA29&gt;=5,"D+",IF(NA29&gt;=4,"D","F")))))))</f>
        <v>B</v>
      </c>
      <c r="ND29" s="28">
        <f t="shared" si="494"/>
        <v>3</v>
      </c>
      <c r="NE29" s="35" t="str">
        <f t="shared" si="495"/>
        <v>3.0</v>
      </c>
      <c r="NF29" s="53">
        <v>1</v>
      </c>
      <c r="NG29" s="63">
        <v>1</v>
      </c>
      <c r="NH29" s="19">
        <v>6</v>
      </c>
      <c r="NI29" s="51">
        <v>5</v>
      </c>
      <c r="NJ29" s="23"/>
      <c r="NK29" s="25">
        <f t="shared" si="496"/>
        <v>5.4</v>
      </c>
      <c r="NL29" s="26">
        <f t="shared" si="497"/>
        <v>5.4</v>
      </c>
      <c r="NM29" s="26" t="str">
        <f t="shared" si="520"/>
        <v>5.4</v>
      </c>
      <c r="NN29" s="30" t="str">
        <f t="shared" ref="NN29:NN36" si="530">IF(NL29&gt;=8.5,"A",IF(NL29&gt;=8,"B+",IF(NL29&gt;=7,"B",IF(NL29&gt;=6.5,"C+",IF(NL29&gt;=5.5,"C",IF(NL29&gt;=5,"D+",IF(NL29&gt;=4,"D","F")))))))</f>
        <v>D+</v>
      </c>
      <c r="NO29" s="28">
        <f t="shared" si="498"/>
        <v>1.5</v>
      </c>
      <c r="NP29" s="35" t="str">
        <f t="shared" si="499"/>
        <v>1.5</v>
      </c>
      <c r="NQ29" s="53">
        <v>2</v>
      </c>
      <c r="NR29" s="63">
        <v>2</v>
      </c>
      <c r="NS29" s="19">
        <v>7</v>
      </c>
      <c r="NT29" s="51">
        <v>6</v>
      </c>
      <c r="NU29" s="23"/>
      <c r="NV29" s="25">
        <f t="shared" si="500"/>
        <v>6.4</v>
      </c>
      <c r="NW29" s="26">
        <f t="shared" si="501"/>
        <v>6.4</v>
      </c>
      <c r="NX29" s="26" t="str">
        <f t="shared" si="521"/>
        <v>6.4</v>
      </c>
      <c r="NY29" s="30" t="str">
        <f t="shared" ref="NY29:NY36" si="531">IF(NW29&gt;=8.5,"A",IF(NW29&gt;=8,"B+",IF(NW29&gt;=7,"B",IF(NW29&gt;=6.5,"C+",IF(NW29&gt;=5.5,"C",IF(NW29&gt;=5,"D+",IF(NW29&gt;=4,"D","F")))))))</f>
        <v>C</v>
      </c>
      <c r="NZ29" s="28">
        <f t="shared" si="502"/>
        <v>2</v>
      </c>
      <c r="OA29" s="35" t="str">
        <f t="shared" si="503"/>
        <v>2.0</v>
      </c>
      <c r="OB29" s="53">
        <v>1</v>
      </c>
      <c r="OC29" s="63">
        <v>1</v>
      </c>
      <c r="OD29" s="57">
        <v>7.6</v>
      </c>
      <c r="OE29" s="51">
        <v>7</v>
      </c>
      <c r="OF29" s="23"/>
      <c r="OG29" s="25">
        <f t="shared" si="522"/>
        <v>7.2</v>
      </c>
      <c r="OH29" s="26">
        <f t="shared" si="523"/>
        <v>7.2</v>
      </c>
      <c r="OI29" s="26" t="str">
        <f t="shared" si="524"/>
        <v>7.2</v>
      </c>
      <c r="OJ29" s="30" t="str">
        <f t="shared" si="525"/>
        <v>B</v>
      </c>
      <c r="OK29" s="28">
        <f t="shared" si="526"/>
        <v>3</v>
      </c>
      <c r="OL29" s="35" t="str">
        <f t="shared" si="527"/>
        <v>3.0</v>
      </c>
      <c r="OM29" s="53">
        <v>4</v>
      </c>
      <c r="ON29" s="70">
        <v>4</v>
      </c>
      <c r="OO29" s="264">
        <f t="shared" si="256"/>
        <v>12</v>
      </c>
      <c r="OP29" s="217">
        <f t="shared" si="257"/>
        <v>6.5583333333333336</v>
      </c>
      <c r="OQ29" s="182">
        <f t="shared" si="258"/>
        <v>2.3333333333333335</v>
      </c>
      <c r="OR29" s="183" t="str">
        <f t="shared" si="259"/>
        <v>2.33</v>
      </c>
      <c r="OS29" s="135" t="str">
        <f t="shared" si="260"/>
        <v>Lên lớp</v>
      </c>
      <c r="OT29" s="136">
        <f t="shared" si="261"/>
        <v>12</v>
      </c>
      <c r="OU29" s="217">
        <f t="shared" si="262"/>
        <v>6.5583333333333336</v>
      </c>
      <c r="OV29" s="236">
        <f t="shared" si="263"/>
        <v>2.3333333333333335</v>
      </c>
      <c r="OW29" s="192">
        <f t="shared" si="264"/>
        <v>67</v>
      </c>
      <c r="OX29" s="193">
        <f t="shared" si="265"/>
        <v>67</v>
      </c>
      <c r="OY29" s="183">
        <f t="shared" si="266"/>
        <v>6.4134328358208954</v>
      </c>
      <c r="OZ29" s="182">
        <f t="shared" si="267"/>
        <v>2.3358208955223883</v>
      </c>
      <c r="PA29" s="183" t="str">
        <f t="shared" si="268"/>
        <v>2.34</v>
      </c>
      <c r="PB29" s="135" t="str">
        <f t="shared" si="269"/>
        <v>Lên lớp</v>
      </c>
      <c r="PC29" s="135" t="s">
        <v>648</v>
      </c>
      <c r="PD29" s="57">
        <v>7.5</v>
      </c>
      <c r="PE29" s="51">
        <v>6.5</v>
      </c>
      <c r="PF29" s="23"/>
      <c r="PG29" s="25">
        <f t="shared" si="273"/>
        <v>6.9</v>
      </c>
      <c r="PH29" s="26">
        <f t="shared" si="274"/>
        <v>6.9</v>
      </c>
      <c r="PI29" s="26" t="str">
        <f t="shared" si="275"/>
        <v>6.9</v>
      </c>
      <c r="PJ29" s="30" t="str">
        <f t="shared" si="276"/>
        <v>C+</v>
      </c>
      <c r="PK29" s="28">
        <f t="shared" si="277"/>
        <v>2.5</v>
      </c>
      <c r="PL29" s="35" t="str">
        <f t="shared" si="278"/>
        <v>2.5</v>
      </c>
      <c r="PM29" s="53">
        <v>6</v>
      </c>
      <c r="PN29" s="63">
        <v>6</v>
      </c>
      <c r="PO29" s="19">
        <v>7.7</v>
      </c>
      <c r="PP29" s="22">
        <v>6</v>
      </c>
      <c r="PQ29" s="23"/>
      <c r="PR29" s="25">
        <f t="shared" si="510"/>
        <v>6.7</v>
      </c>
      <c r="PS29" s="26">
        <f t="shared" si="511"/>
        <v>6.7</v>
      </c>
      <c r="PT29" s="26" t="str">
        <f t="shared" si="512"/>
        <v>6.7</v>
      </c>
      <c r="PU29" s="30" t="str">
        <f t="shared" si="513"/>
        <v>C+</v>
      </c>
      <c r="PV29" s="28">
        <f t="shared" si="514"/>
        <v>2.5</v>
      </c>
      <c r="PW29" s="35" t="str">
        <f t="shared" si="515"/>
        <v>2.5</v>
      </c>
      <c r="PX29" s="53">
        <v>6</v>
      </c>
      <c r="PY29" s="63">
        <v>6</v>
      </c>
      <c r="PZ29" s="59">
        <v>7.4</v>
      </c>
      <c r="QA29" s="259">
        <v>6.8</v>
      </c>
      <c r="QB29" s="129">
        <f t="shared" si="270"/>
        <v>7</v>
      </c>
      <c r="QC29" s="24" t="str">
        <f t="shared" si="280"/>
        <v>7.0</v>
      </c>
      <c r="QD29" s="30" t="str">
        <f t="shared" si="281"/>
        <v>B</v>
      </c>
      <c r="QE29" s="28">
        <f t="shared" si="282"/>
        <v>3</v>
      </c>
      <c r="QF29" s="35" t="str">
        <f t="shared" si="283"/>
        <v>3.0</v>
      </c>
      <c r="QG29" s="260">
        <v>5</v>
      </c>
      <c r="QH29" s="261">
        <v>5</v>
      </c>
      <c r="QI29" s="262">
        <f t="shared" si="249"/>
        <v>17</v>
      </c>
      <c r="QJ29" s="217">
        <f t="shared" si="250"/>
        <v>6.8588235294117652</v>
      </c>
      <c r="QK29" s="182">
        <f t="shared" si="251"/>
        <v>2.6470588235294117</v>
      </c>
      <c r="QL29" s="183" t="str">
        <f t="shared" si="284"/>
        <v>2.65</v>
      </c>
      <c r="QM29" s="135" t="str">
        <f t="shared" si="285"/>
        <v>Lên lớp</v>
      </c>
    </row>
    <row r="30" spans="1:455" ht="18">
      <c r="A30" s="10">
        <v>5</v>
      </c>
      <c r="B30" s="10">
        <v>30</v>
      </c>
      <c r="C30" s="90" t="s">
        <v>187</v>
      </c>
      <c r="D30" s="91" t="s">
        <v>216</v>
      </c>
      <c r="E30" s="93" t="s">
        <v>217</v>
      </c>
      <c r="F30" s="308" t="s">
        <v>165</v>
      </c>
      <c r="G30" s="42"/>
      <c r="H30" s="100" t="s">
        <v>465</v>
      </c>
      <c r="I30" s="42" t="s">
        <v>18</v>
      </c>
      <c r="J30" s="98" t="s">
        <v>607</v>
      </c>
      <c r="K30" s="12">
        <v>6.3</v>
      </c>
      <c r="L30" s="24" t="str">
        <f t="shared" si="288"/>
        <v>6.3</v>
      </c>
      <c r="M30" s="30" t="str">
        <f t="shared" si="289"/>
        <v>C</v>
      </c>
      <c r="N30" s="37">
        <f t="shared" si="290"/>
        <v>2</v>
      </c>
      <c r="O30" s="35" t="str">
        <f t="shared" si="291"/>
        <v>2.0</v>
      </c>
      <c r="P30" s="11">
        <v>2</v>
      </c>
      <c r="Q30" s="14">
        <v>6.9</v>
      </c>
      <c r="R30" s="24" t="str">
        <f t="shared" si="292"/>
        <v>6.9</v>
      </c>
      <c r="S30" s="30" t="str">
        <f t="shared" si="293"/>
        <v>C+</v>
      </c>
      <c r="T30" s="37">
        <f t="shared" si="294"/>
        <v>2.5</v>
      </c>
      <c r="U30" s="35" t="str">
        <f t="shared" si="295"/>
        <v>2.5</v>
      </c>
      <c r="V30" s="11">
        <v>3</v>
      </c>
      <c r="W30" s="19">
        <v>7.2</v>
      </c>
      <c r="X30" s="22">
        <v>6</v>
      </c>
      <c r="Y30" s="23"/>
      <c r="Z30" s="25">
        <f t="shared" si="296"/>
        <v>6.5</v>
      </c>
      <c r="AA30" s="26">
        <f t="shared" si="297"/>
        <v>6.5</v>
      </c>
      <c r="AB30" s="24" t="str">
        <f t="shared" si="298"/>
        <v>6.5</v>
      </c>
      <c r="AC30" s="30" t="str">
        <f t="shared" si="299"/>
        <v>C+</v>
      </c>
      <c r="AD30" s="28">
        <f t="shared" si="300"/>
        <v>2.5</v>
      </c>
      <c r="AE30" s="35" t="str">
        <f t="shared" si="301"/>
        <v>2.5</v>
      </c>
      <c r="AF30" s="53">
        <v>4</v>
      </c>
      <c r="AG30" s="63">
        <v>4</v>
      </c>
      <c r="AH30" s="19">
        <v>8</v>
      </c>
      <c r="AI30" s="22">
        <v>8</v>
      </c>
      <c r="AJ30" s="23"/>
      <c r="AK30" s="25">
        <f t="shared" si="302"/>
        <v>8</v>
      </c>
      <c r="AL30" s="26">
        <f t="shared" si="303"/>
        <v>8</v>
      </c>
      <c r="AM30" s="24" t="str">
        <f t="shared" si="304"/>
        <v>8.0</v>
      </c>
      <c r="AN30" s="30" t="str">
        <f t="shared" si="305"/>
        <v>B+</v>
      </c>
      <c r="AO30" s="28">
        <f t="shared" si="306"/>
        <v>3.5</v>
      </c>
      <c r="AP30" s="35" t="str">
        <f t="shared" si="307"/>
        <v>3.5</v>
      </c>
      <c r="AQ30" s="66">
        <v>2</v>
      </c>
      <c r="AR30" s="68">
        <v>2</v>
      </c>
      <c r="AS30" s="19">
        <v>5</v>
      </c>
      <c r="AT30" s="22">
        <v>3</v>
      </c>
      <c r="AU30" s="23">
        <v>4</v>
      </c>
      <c r="AV30" s="25">
        <f t="shared" si="308"/>
        <v>3.8</v>
      </c>
      <c r="AW30" s="26">
        <f t="shared" si="309"/>
        <v>4.4000000000000004</v>
      </c>
      <c r="AX30" s="24" t="str">
        <f t="shared" si="310"/>
        <v>4.4</v>
      </c>
      <c r="AY30" s="30" t="str">
        <f t="shared" si="311"/>
        <v>D</v>
      </c>
      <c r="AZ30" s="28">
        <f t="shared" si="312"/>
        <v>1</v>
      </c>
      <c r="BA30" s="35" t="str">
        <f t="shared" si="313"/>
        <v>1.0</v>
      </c>
      <c r="BB30" s="53">
        <v>3</v>
      </c>
      <c r="BC30" s="63">
        <v>3</v>
      </c>
      <c r="BD30" s="19">
        <v>7</v>
      </c>
      <c r="BE30" s="22">
        <v>6</v>
      </c>
      <c r="BF30" s="23"/>
      <c r="BG30" s="17">
        <f t="shared" si="314"/>
        <v>6.4</v>
      </c>
      <c r="BH30" s="24">
        <f t="shared" si="315"/>
        <v>6.4</v>
      </c>
      <c r="BI30" s="24" t="str">
        <f t="shared" si="316"/>
        <v>6.4</v>
      </c>
      <c r="BJ30" s="30" t="str">
        <f t="shared" si="317"/>
        <v>C</v>
      </c>
      <c r="BK30" s="28">
        <f t="shared" si="318"/>
        <v>2</v>
      </c>
      <c r="BL30" s="35" t="str">
        <f t="shared" si="319"/>
        <v>2.0</v>
      </c>
      <c r="BM30" s="53">
        <v>3</v>
      </c>
      <c r="BN30" s="63">
        <v>3</v>
      </c>
      <c r="BO30" s="19">
        <v>5.7</v>
      </c>
      <c r="BP30" s="22">
        <v>5</v>
      </c>
      <c r="BQ30" s="23"/>
      <c r="BR30" s="17">
        <f t="shared" si="320"/>
        <v>5.3</v>
      </c>
      <c r="BS30" s="24">
        <f t="shared" si="321"/>
        <v>5.3</v>
      </c>
      <c r="BT30" s="24" t="str">
        <f t="shared" si="322"/>
        <v>5.3</v>
      </c>
      <c r="BU30" s="30" t="str">
        <f t="shared" si="323"/>
        <v>D+</v>
      </c>
      <c r="BV30" s="56">
        <f t="shared" si="324"/>
        <v>1.5</v>
      </c>
      <c r="BW30" s="35" t="str">
        <f t="shared" si="325"/>
        <v>1.5</v>
      </c>
      <c r="BX30" s="53">
        <v>2</v>
      </c>
      <c r="BY30" s="70">
        <v>2</v>
      </c>
      <c r="BZ30" s="19">
        <v>6.2</v>
      </c>
      <c r="CA30" s="22">
        <v>6</v>
      </c>
      <c r="CB30" s="23"/>
      <c r="CC30" s="25">
        <f t="shared" si="326"/>
        <v>6.1</v>
      </c>
      <c r="CD30" s="26">
        <f t="shared" si="327"/>
        <v>6.1</v>
      </c>
      <c r="CE30" s="24" t="str">
        <f t="shared" si="328"/>
        <v>6.1</v>
      </c>
      <c r="CF30" s="30" t="str">
        <f t="shared" si="329"/>
        <v>C</v>
      </c>
      <c r="CG30" s="28">
        <f t="shared" si="330"/>
        <v>2</v>
      </c>
      <c r="CH30" s="35" t="str">
        <f t="shared" si="331"/>
        <v>2.0</v>
      </c>
      <c r="CI30" s="53">
        <v>3</v>
      </c>
      <c r="CJ30" s="63">
        <v>3</v>
      </c>
      <c r="CK30" s="193">
        <f t="shared" si="332"/>
        <v>17</v>
      </c>
      <c r="CL30" s="217">
        <f t="shared" si="333"/>
        <v>6.0764705882352938</v>
      </c>
      <c r="CM30" s="182">
        <f t="shared" si="334"/>
        <v>2.0588235294117645</v>
      </c>
      <c r="CN30" s="183" t="str">
        <f t="shared" si="335"/>
        <v>2.06</v>
      </c>
      <c r="CO30" s="135" t="str">
        <f t="shared" si="336"/>
        <v>Lên lớp</v>
      </c>
      <c r="CP30" s="136">
        <f t="shared" si="337"/>
        <v>17</v>
      </c>
      <c r="CQ30" s="239">
        <f t="shared" si="338"/>
        <v>6.0764705882352938</v>
      </c>
      <c r="CR30" s="137">
        <f t="shared" si="339"/>
        <v>2.0588235294117645</v>
      </c>
      <c r="CS30" s="244" t="str">
        <f t="shared" si="340"/>
        <v>2.06</v>
      </c>
      <c r="CT30" s="135" t="str">
        <f t="shared" si="341"/>
        <v>Lên lớp</v>
      </c>
      <c r="CU30" s="138" t="s">
        <v>648</v>
      </c>
      <c r="CV30" s="19">
        <v>6.6</v>
      </c>
      <c r="CW30" s="22">
        <v>8</v>
      </c>
      <c r="CX30" s="23"/>
      <c r="CY30" s="25">
        <f t="shared" si="342"/>
        <v>7.4</v>
      </c>
      <c r="CZ30" s="26">
        <f t="shared" si="343"/>
        <v>7.4</v>
      </c>
      <c r="DA30" s="26" t="str">
        <f t="shared" si="344"/>
        <v>7.4</v>
      </c>
      <c r="DB30" s="30" t="str">
        <f t="shared" si="345"/>
        <v>B</v>
      </c>
      <c r="DC30" s="56">
        <f t="shared" si="346"/>
        <v>3</v>
      </c>
      <c r="DD30" s="35" t="str">
        <f t="shared" si="347"/>
        <v>3.0</v>
      </c>
      <c r="DE30" s="53">
        <v>3</v>
      </c>
      <c r="DF30" s="63">
        <v>3</v>
      </c>
      <c r="DG30" s="19">
        <v>6.1</v>
      </c>
      <c r="DH30" s="22">
        <v>5</v>
      </c>
      <c r="DI30" s="23"/>
      <c r="DJ30" s="25">
        <f t="shared" si="348"/>
        <v>5.4</v>
      </c>
      <c r="DK30" s="26">
        <f t="shared" si="349"/>
        <v>5.4</v>
      </c>
      <c r="DL30" s="24" t="str">
        <f t="shared" si="350"/>
        <v>5.4</v>
      </c>
      <c r="DM30" s="30" t="str">
        <f t="shared" si="351"/>
        <v>D+</v>
      </c>
      <c r="DN30" s="56">
        <f t="shared" si="352"/>
        <v>1.5</v>
      </c>
      <c r="DO30" s="35" t="str">
        <f t="shared" si="353"/>
        <v>1.5</v>
      </c>
      <c r="DP30" s="53">
        <v>3</v>
      </c>
      <c r="DQ30" s="63">
        <v>3</v>
      </c>
      <c r="DR30" s="19">
        <v>6.7</v>
      </c>
      <c r="DS30" s="22">
        <v>7</v>
      </c>
      <c r="DT30" s="23"/>
      <c r="DU30" s="25">
        <f t="shared" si="354"/>
        <v>6.9</v>
      </c>
      <c r="DV30" s="26">
        <f t="shared" si="355"/>
        <v>6.9</v>
      </c>
      <c r="DW30" s="26" t="str">
        <f t="shared" si="356"/>
        <v>6.9</v>
      </c>
      <c r="DX30" s="30" t="str">
        <f t="shared" si="357"/>
        <v>C+</v>
      </c>
      <c r="DY30" s="28">
        <f t="shared" si="358"/>
        <v>2.5</v>
      </c>
      <c r="DZ30" s="35" t="str">
        <f t="shared" si="359"/>
        <v>2.5</v>
      </c>
      <c r="EA30" s="53">
        <v>3</v>
      </c>
      <c r="EB30" s="63">
        <v>3</v>
      </c>
      <c r="EC30" s="19">
        <v>7.3</v>
      </c>
      <c r="ED30" s="22">
        <v>6</v>
      </c>
      <c r="EE30" s="23"/>
      <c r="EF30" s="25">
        <f t="shared" si="360"/>
        <v>6.5</v>
      </c>
      <c r="EG30" s="26">
        <f t="shared" si="361"/>
        <v>6.5</v>
      </c>
      <c r="EH30" s="24" t="str">
        <f t="shared" si="362"/>
        <v>6.5</v>
      </c>
      <c r="EI30" s="30" t="str">
        <f t="shared" si="363"/>
        <v>C+</v>
      </c>
      <c r="EJ30" s="28">
        <f t="shared" si="364"/>
        <v>2.5</v>
      </c>
      <c r="EK30" s="35" t="str">
        <f t="shared" si="365"/>
        <v>2.5</v>
      </c>
      <c r="EL30" s="53">
        <v>2</v>
      </c>
      <c r="EM30" s="63">
        <v>2</v>
      </c>
      <c r="EN30" s="19">
        <v>6.1</v>
      </c>
      <c r="EO30" s="22">
        <v>8</v>
      </c>
      <c r="EP30" s="23"/>
      <c r="EQ30" s="25">
        <f t="shared" si="366"/>
        <v>7.2</v>
      </c>
      <c r="ER30" s="26">
        <f t="shared" si="367"/>
        <v>7.2</v>
      </c>
      <c r="ES30" s="24" t="str">
        <f t="shared" si="368"/>
        <v>7.2</v>
      </c>
      <c r="ET30" s="30" t="str">
        <f t="shared" si="369"/>
        <v>B</v>
      </c>
      <c r="EU30" s="28">
        <f t="shared" si="370"/>
        <v>3</v>
      </c>
      <c r="EV30" s="35" t="str">
        <f t="shared" si="371"/>
        <v>3.0</v>
      </c>
      <c r="EW30" s="53">
        <v>2</v>
      </c>
      <c r="EX30" s="63">
        <v>2</v>
      </c>
      <c r="EY30" s="19">
        <v>8</v>
      </c>
      <c r="EZ30" s="22">
        <v>8</v>
      </c>
      <c r="FA30" s="23"/>
      <c r="FB30" s="25">
        <f t="shared" si="372"/>
        <v>8</v>
      </c>
      <c r="FC30" s="26">
        <f t="shared" si="373"/>
        <v>8</v>
      </c>
      <c r="FD30" s="26" t="str">
        <f t="shared" si="374"/>
        <v>8.0</v>
      </c>
      <c r="FE30" s="30" t="str">
        <f t="shared" si="375"/>
        <v>B+</v>
      </c>
      <c r="FF30" s="28">
        <f t="shared" si="376"/>
        <v>3.5</v>
      </c>
      <c r="FG30" s="35" t="str">
        <f t="shared" si="377"/>
        <v>3.5</v>
      </c>
      <c r="FH30" s="53">
        <v>3</v>
      </c>
      <c r="FI30" s="63">
        <v>3</v>
      </c>
      <c r="FJ30" s="19">
        <v>6.7</v>
      </c>
      <c r="FK30" s="22">
        <v>9</v>
      </c>
      <c r="FL30" s="23"/>
      <c r="FM30" s="25">
        <f t="shared" si="378"/>
        <v>8.1</v>
      </c>
      <c r="FN30" s="26">
        <f t="shared" si="379"/>
        <v>8.1</v>
      </c>
      <c r="FO30" s="26" t="str">
        <f t="shared" si="380"/>
        <v>8.1</v>
      </c>
      <c r="FP30" s="30" t="str">
        <f t="shared" si="381"/>
        <v>B+</v>
      </c>
      <c r="FQ30" s="28">
        <f t="shared" si="382"/>
        <v>3.5</v>
      </c>
      <c r="FR30" s="35" t="str">
        <f t="shared" si="383"/>
        <v>3.5</v>
      </c>
      <c r="FS30" s="53">
        <v>2</v>
      </c>
      <c r="FT30" s="63">
        <v>2</v>
      </c>
      <c r="FU30" s="19">
        <v>7</v>
      </c>
      <c r="FV30" s="22">
        <v>5</v>
      </c>
      <c r="FW30" s="23"/>
      <c r="FX30" s="25">
        <f t="shared" si="384"/>
        <v>5.8</v>
      </c>
      <c r="FY30" s="26">
        <f t="shared" si="385"/>
        <v>5.8</v>
      </c>
      <c r="FZ30" s="26" t="str">
        <f t="shared" si="386"/>
        <v>5.8</v>
      </c>
      <c r="GA30" s="30" t="str">
        <f t="shared" si="387"/>
        <v>C</v>
      </c>
      <c r="GB30" s="28">
        <f t="shared" si="388"/>
        <v>2</v>
      </c>
      <c r="GC30" s="35" t="str">
        <f t="shared" si="389"/>
        <v>2.0</v>
      </c>
      <c r="GD30" s="53">
        <v>2</v>
      </c>
      <c r="GE30" s="63">
        <v>2</v>
      </c>
      <c r="GF30" s="181">
        <f t="shared" si="390"/>
        <v>20</v>
      </c>
      <c r="GG30" s="217">
        <f t="shared" si="391"/>
        <v>6.9150000000000009</v>
      </c>
      <c r="GH30" s="182">
        <f t="shared" si="392"/>
        <v>2.6749999999999998</v>
      </c>
      <c r="GI30" s="183" t="str">
        <f t="shared" si="393"/>
        <v>2.68</v>
      </c>
      <c r="GJ30" s="135" t="str">
        <f t="shared" si="394"/>
        <v>Lên lớp</v>
      </c>
      <c r="GK30" s="136">
        <f t="shared" si="395"/>
        <v>20</v>
      </c>
      <c r="GL30" s="239">
        <f t="shared" si="396"/>
        <v>6.9150000000000009</v>
      </c>
      <c r="GM30" s="137">
        <f t="shared" si="397"/>
        <v>2.6749999999999998</v>
      </c>
      <c r="GN30" s="192">
        <f t="shared" si="398"/>
        <v>37</v>
      </c>
      <c r="GO30" s="193">
        <f t="shared" si="399"/>
        <v>37</v>
      </c>
      <c r="GP30" s="183">
        <f t="shared" si="400"/>
        <v>6.5297297297297305</v>
      </c>
      <c r="GQ30" s="182">
        <f t="shared" si="401"/>
        <v>2.3918918918918921</v>
      </c>
      <c r="GR30" s="183" t="str">
        <f t="shared" si="402"/>
        <v>2.39</v>
      </c>
      <c r="GS30" s="135" t="str">
        <f t="shared" si="403"/>
        <v>Lên lớp</v>
      </c>
      <c r="GT30" s="135" t="s">
        <v>648</v>
      </c>
      <c r="GU30" s="19">
        <v>7.1</v>
      </c>
      <c r="GV30" s="22">
        <v>7</v>
      </c>
      <c r="GW30" s="23"/>
      <c r="GX30" s="17">
        <f t="shared" si="404"/>
        <v>7</v>
      </c>
      <c r="GY30" s="24">
        <f t="shared" si="405"/>
        <v>7</v>
      </c>
      <c r="GZ30" s="24" t="str">
        <f t="shared" si="406"/>
        <v>7.0</v>
      </c>
      <c r="HA30" s="30" t="str">
        <f t="shared" si="407"/>
        <v>B</v>
      </c>
      <c r="HB30" s="28">
        <f t="shared" si="408"/>
        <v>3</v>
      </c>
      <c r="HC30" s="35" t="str">
        <f t="shared" si="409"/>
        <v>3.0</v>
      </c>
      <c r="HD30" s="53">
        <v>3</v>
      </c>
      <c r="HE30" s="63">
        <v>3</v>
      </c>
      <c r="HF30" s="19">
        <v>7</v>
      </c>
      <c r="HG30" s="22">
        <v>8</v>
      </c>
      <c r="HH30" s="23"/>
      <c r="HI30" s="25">
        <f t="shared" si="410"/>
        <v>7.6</v>
      </c>
      <c r="HJ30" s="26">
        <f t="shared" si="411"/>
        <v>7.6</v>
      </c>
      <c r="HK30" s="24" t="str">
        <f t="shared" si="412"/>
        <v>7.6</v>
      </c>
      <c r="HL30" s="30" t="str">
        <f t="shared" si="413"/>
        <v>B</v>
      </c>
      <c r="HM30" s="28">
        <f t="shared" si="414"/>
        <v>3</v>
      </c>
      <c r="HN30" s="35" t="str">
        <f t="shared" si="415"/>
        <v>3.0</v>
      </c>
      <c r="HO30" s="53">
        <v>2</v>
      </c>
      <c r="HP30" s="63">
        <v>2</v>
      </c>
      <c r="HQ30" s="19">
        <v>7.1</v>
      </c>
      <c r="HR30" s="22">
        <v>4</v>
      </c>
      <c r="HS30" s="23"/>
      <c r="HT30" s="25">
        <f t="shared" si="416"/>
        <v>5.2</v>
      </c>
      <c r="HU30" s="147">
        <f t="shared" si="417"/>
        <v>5.2</v>
      </c>
      <c r="HV30" s="24" t="str">
        <f t="shared" si="516"/>
        <v>5.2</v>
      </c>
      <c r="HW30" s="218" t="str">
        <f t="shared" si="418"/>
        <v>D+</v>
      </c>
      <c r="HX30" s="149">
        <f t="shared" si="419"/>
        <v>1.5</v>
      </c>
      <c r="HY30" s="40" t="str">
        <f t="shared" si="420"/>
        <v>1.5</v>
      </c>
      <c r="HZ30" s="53">
        <v>3</v>
      </c>
      <c r="IA30" s="63">
        <v>3</v>
      </c>
      <c r="IB30" s="19">
        <v>6.7</v>
      </c>
      <c r="IC30" s="22">
        <v>5</v>
      </c>
      <c r="ID30" s="23"/>
      <c r="IE30" s="25">
        <f t="shared" si="421"/>
        <v>5.7</v>
      </c>
      <c r="IF30" s="147">
        <f t="shared" si="422"/>
        <v>5.7</v>
      </c>
      <c r="IG30" s="26" t="str">
        <f t="shared" si="517"/>
        <v>5.7</v>
      </c>
      <c r="IH30" s="218" t="str">
        <f t="shared" si="423"/>
        <v>C</v>
      </c>
      <c r="II30" s="149">
        <f t="shared" si="424"/>
        <v>2</v>
      </c>
      <c r="IJ30" s="40" t="str">
        <f t="shared" si="425"/>
        <v>2.0</v>
      </c>
      <c r="IK30" s="53">
        <v>1</v>
      </c>
      <c r="IL30" s="63">
        <v>1</v>
      </c>
      <c r="IM30" s="19">
        <v>5</v>
      </c>
      <c r="IN30" s="22">
        <v>7</v>
      </c>
      <c r="IO30" s="23"/>
      <c r="IP30" s="25">
        <f t="shared" si="426"/>
        <v>6.2</v>
      </c>
      <c r="IQ30" s="26">
        <f t="shared" si="427"/>
        <v>6.2</v>
      </c>
      <c r="IR30" s="24" t="str">
        <f t="shared" si="428"/>
        <v>6.2</v>
      </c>
      <c r="IS30" s="30" t="str">
        <f t="shared" si="429"/>
        <v>C</v>
      </c>
      <c r="IT30" s="28">
        <f t="shared" si="430"/>
        <v>2</v>
      </c>
      <c r="IU30" s="35" t="str">
        <f t="shared" si="431"/>
        <v>2.0</v>
      </c>
      <c r="IV30" s="53">
        <v>2</v>
      </c>
      <c r="IW30" s="63">
        <v>2</v>
      </c>
      <c r="IX30" s="19">
        <v>6.6</v>
      </c>
      <c r="IY30" s="22">
        <v>8</v>
      </c>
      <c r="IZ30" s="23"/>
      <c r="JA30" s="25">
        <f t="shared" si="432"/>
        <v>7.4</v>
      </c>
      <c r="JB30" s="26">
        <f t="shared" si="433"/>
        <v>7.4</v>
      </c>
      <c r="JC30" s="24" t="str">
        <f t="shared" si="434"/>
        <v>7.4</v>
      </c>
      <c r="JD30" s="30" t="str">
        <f t="shared" si="435"/>
        <v>B</v>
      </c>
      <c r="JE30" s="28">
        <f t="shared" si="436"/>
        <v>3</v>
      </c>
      <c r="JF30" s="35" t="str">
        <f t="shared" si="437"/>
        <v>3.0</v>
      </c>
      <c r="JG30" s="53">
        <v>2</v>
      </c>
      <c r="JH30" s="63">
        <v>2</v>
      </c>
      <c r="JI30" s="19">
        <v>7.8</v>
      </c>
      <c r="JJ30" s="22">
        <v>5</v>
      </c>
      <c r="JK30" s="23"/>
      <c r="JL30" s="25">
        <f t="shared" si="438"/>
        <v>6.1</v>
      </c>
      <c r="JM30" s="26">
        <f t="shared" si="439"/>
        <v>6.1</v>
      </c>
      <c r="JN30" s="24" t="str">
        <f t="shared" si="440"/>
        <v>6.1</v>
      </c>
      <c r="JO30" s="30" t="str">
        <f t="shared" si="441"/>
        <v>C</v>
      </c>
      <c r="JP30" s="28">
        <f t="shared" si="442"/>
        <v>2</v>
      </c>
      <c r="JQ30" s="35" t="str">
        <f t="shared" si="443"/>
        <v>2.0</v>
      </c>
      <c r="JR30" s="53">
        <v>2</v>
      </c>
      <c r="JS30" s="63">
        <v>2</v>
      </c>
      <c r="JT30" s="19">
        <v>7.6</v>
      </c>
      <c r="JU30" s="22">
        <v>6</v>
      </c>
      <c r="JV30" s="23"/>
      <c r="JW30" s="25">
        <f t="shared" si="444"/>
        <v>6.6</v>
      </c>
      <c r="JX30" s="26">
        <f t="shared" si="445"/>
        <v>6.6</v>
      </c>
      <c r="JY30" s="24" t="str">
        <f t="shared" si="446"/>
        <v>6.6</v>
      </c>
      <c r="JZ30" s="30" t="str">
        <f t="shared" si="447"/>
        <v>C+</v>
      </c>
      <c r="KA30" s="28">
        <f t="shared" si="448"/>
        <v>2.5</v>
      </c>
      <c r="KB30" s="35" t="str">
        <f t="shared" si="449"/>
        <v>2.5</v>
      </c>
      <c r="KC30" s="53">
        <v>1</v>
      </c>
      <c r="KD30" s="63">
        <v>1</v>
      </c>
      <c r="KE30" s="19">
        <v>7</v>
      </c>
      <c r="KF30" s="22">
        <v>9</v>
      </c>
      <c r="KG30" s="23"/>
      <c r="KH30" s="25">
        <f t="shared" si="450"/>
        <v>8.1999999999999993</v>
      </c>
      <c r="KI30" s="26">
        <f t="shared" si="451"/>
        <v>8.1999999999999993</v>
      </c>
      <c r="KJ30" s="24" t="str">
        <f t="shared" si="452"/>
        <v>8.2</v>
      </c>
      <c r="KK30" s="30" t="str">
        <f t="shared" si="453"/>
        <v>B+</v>
      </c>
      <c r="KL30" s="28">
        <f t="shared" si="454"/>
        <v>3.5</v>
      </c>
      <c r="KM30" s="35" t="str">
        <f t="shared" si="455"/>
        <v>3.5</v>
      </c>
      <c r="KN30" s="53">
        <v>2</v>
      </c>
      <c r="KO30" s="63">
        <v>2</v>
      </c>
      <c r="KP30" s="181">
        <f t="shared" si="456"/>
        <v>18</v>
      </c>
      <c r="KQ30" s="217">
        <f t="shared" si="457"/>
        <v>6.6611111111111114</v>
      </c>
      <c r="KR30" s="182">
        <f t="shared" si="458"/>
        <v>2.5</v>
      </c>
      <c r="KS30" s="183" t="str">
        <f t="shared" si="459"/>
        <v>2.50</v>
      </c>
      <c r="KT30" s="135" t="str">
        <f t="shared" si="460"/>
        <v>Lên lớp</v>
      </c>
      <c r="KU30" s="136">
        <f t="shared" si="461"/>
        <v>18</v>
      </c>
      <c r="KV30" s="217">
        <f t="shared" si="462"/>
        <v>6.6611111111111114</v>
      </c>
      <c r="KW30" s="236">
        <f t="shared" si="463"/>
        <v>2.5</v>
      </c>
      <c r="KX30" s="192">
        <f t="shared" si="464"/>
        <v>55</v>
      </c>
      <c r="KY30" s="193">
        <f t="shared" si="465"/>
        <v>55</v>
      </c>
      <c r="KZ30" s="183">
        <f t="shared" si="466"/>
        <v>6.5727272727272723</v>
      </c>
      <c r="LA30" s="182">
        <f t="shared" si="467"/>
        <v>2.4272727272727272</v>
      </c>
      <c r="LB30" s="183" t="str">
        <f t="shared" si="468"/>
        <v>2.43</v>
      </c>
      <c r="LC30" s="135" t="str">
        <f t="shared" si="469"/>
        <v>Lên lớp</v>
      </c>
      <c r="LD30" s="135" t="s">
        <v>648</v>
      </c>
      <c r="LE30" s="19">
        <v>7</v>
      </c>
      <c r="LF30" s="22">
        <v>7</v>
      </c>
      <c r="LG30" s="23"/>
      <c r="LH30" s="25">
        <f t="shared" si="470"/>
        <v>7</v>
      </c>
      <c r="LI30" s="147">
        <f t="shared" si="471"/>
        <v>7</v>
      </c>
      <c r="LJ30" s="26" t="str">
        <f t="shared" si="472"/>
        <v>7.0</v>
      </c>
      <c r="LK30" s="148" t="str">
        <f t="shared" si="473"/>
        <v>B</v>
      </c>
      <c r="LL30" s="149">
        <f t="shared" si="474"/>
        <v>3</v>
      </c>
      <c r="LM30" s="40" t="str">
        <f t="shared" si="475"/>
        <v>3.0</v>
      </c>
      <c r="LN30" s="53">
        <v>1</v>
      </c>
      <c r="LO30" s="63">
        <v>1</v>
      </c>
      <c r="LP30" s="19">
        <v>6.7</v>
      </c>
      <c r="LQ30" s="22">
        <v>7</v>
      </c>
      <c r="LR30" s="23"/>
      <c r="LS30" s="25">
        <f t="shared" si="476"/>
        <v>6.9</v>
      </c>
      <c r="LT30" s="147">
        <f t="shared" si="477"/>
        <v>6.9</v>
      </c>
      <c r="LU30" s="26" t="str">
        <f t="shared" si="478"/>
        <v>6.9</v>
      </c>
      <c r="LV30" s="148" t="str">
        <f t="shared" si="479"/>
        <v>C+</v>
      </c>
      <c r="LW30" s="149">
        <f t="shared" si="480"/>
        <v>2.5</v>
      </c>
      <c r="LX30" s="40" t="str">
        <f t="shared" si="481"/>
        <v>2.5</v>
      </c>
      <c r="LY30" s="53">
        <v>1</v>
      </c>
      <c r="LZ30" s="63">
        <v>1</v>
      </c>
      <c r="MA30" s="19">
        <v>7.3</v>
      </c>
      <c r="MB30" s="22">
        <v>8</v>
      </c>
      <c r="MC30" s="23"/>
      <c r="MD30" s="25">
        <f t="shared" si="482"/>
        <v>7.7</v>
      </c>
      <c r="ME30" s="26">
        <f t="shared" si="483"/>
        <v>7.7</v>
      </c>
      <c r="MF30" s="26" t="str">
        <f t="shared" si="484"/>
        <v>7.7</v>
      </c>
      <c r="MG30" s="30" t="str">
        <f t="shared" si="485"/>
        <v>B</v>
      </c>
      <c r="MH30" s="28">
        <f t="shared" si="486"/>
        <v>3</v>
      </c>
      <c r="MI30" s="35" t="str">
        <f t="shared" si="487"/>
        <v>3.0</v>
      </c>
      <c r="MJ30" s="53">
        <v>1</v>
      </c>
      <c r="MK30" s="70">
        <v>1</v>
      </c>
      <c r="ML30" s="19">
        <v>6</v>
      </c>
      <c r="MM30" s="51">
        <v>7.5</v>
      </c>
      <c r="MN30" s="23"/>
      <c r="MO30" s="25">
        <f t="shared" si="488"/>
        <v>6.9</v>
      </c>
      <c r="MP30" s="26">
        <f t="shared" si="489"/>
        <v>6.9</v>
      </c>
      <c r="MQ30" s="26" t="str">
        <f t="shared" si="518"/>
        <v>6.9</v>
      </c>
      <c r="MR30" s="30" t="str">
        <f t="shared" si="528"/>
        <v>C+</v>
      </c>
      <c r="MS30" s="28">
        <f t="shared" si="490"/>
        <v>2.5</v>
      </c>
      <c r="MT30" s="35" t="str">
        <f t="shared" si="491"/>
        <v>2.5</v>
      </c>
      <c r="MU30" s="53">
        <v>1</v>
      </c>
      <c r="MV30" s="63">
        <v>1</v>
      </c>
      <c r="MW30" s="19">
        <v>7</v>
      </c>
      <c r="MX30" s="51">
        <v>7</v>
      </c>
      <c r="MY30" s="23"/>
      <c r="MZ30" s="25">
        <f t="shared" si="492"/>
        <v>7</v>
      </c>
      <c r="NA30" s="26">
        <f t="shared" si="493"/>
        <v>7</v>
      </c>
      <c r="NB30" s="26" t="str">
        <f t="shared" si="519"/>
        <v>7.0</v>
      </c>
      <c r="NC30" s="30" t="str">
        <f t="shared" si="529"/>
        <v>B</v>
      </c>
      <c r="ND30" s="28">
        <f t="shared" si="494"/>
        <v>3</v>
      </c>
      <c r="NE30" s="35" t="str">
        <f t="shared" si="495"/>
        <v>3.0</v>
      </c>
      <c r="NF30" s="53">
        <v>1</v>
      </c>
      <c r="NG30" s="63">
        <v>1</v>
      </c>
      <c r="NH30" s="19">
        <v>7</v>
      </c>
      <c r="NI30" s="51">
        <v>6.5</v>
      </c>
      <c r="NJ30" s="23"/>
      <c r="NK30" s="25">
        <f t="shared" si="496"/>
        <v>6.7</v>
      </c>
      <c r="NL30" s="26">
        <f t="shared" si="497"/>
        <v>6.7</v>
      </c>
      <c r="NM30" s="26" t="str">
        <f t="shared" si="520"/>
        <v>6.7</v>
      </c>
      <c r="NN30" s="30" t="str">
        <f t="shared" si="530"/>
        <v>C+</v>
      </c>
      <c r="NO30" s="28">
        <f t="shared" si="498"/>
        <v>2.5</v>
      </c>
      <c r="NP30" s="35" t="str">
        <f t="shared" si="499"/>
        <v>2.5</v>
      </c>
      <c r="NQ30" s="53">
        <v>2</v>
      </c>
      <c r="NR30" s="63">
        <v>2</v>
      </c>
      <c r="NS30" s="19">
        <v>7</v>
      </c>
      <c r="NT30" s="51">
        <v>7</v>
      </c>
      <c r="NU30" s="23"/>
      <c r="NV30" s="25">
        <f t="shared" si="500"/>
        <v>7</v>
      </c>
      <c r="NW30" s="26">
        <f t="shared" si="501"/>
        <v>7</v>
      </c>
      <c r="NX30" s="26" t="str">
        <f t="shared" si="521"/>
        <v>7.0</v>
      </c>
      <c r="NY30" s="30" t="str">
        <f t="shared" si="531"/>
        <v>B</v>
      </c>
      <c r="NZ30" s="28">
        <f t="shared" si="502"/>
        <v>3</v>
      </c>
      <c r="OA30" s="35" t="str">
        <f t="shared" si="503"/>
        <v>3.0</v>
      </c>
      <c r="OB30" s="53">
        <v>1</v>
      </c>
      <c r="OC30" s="63">
        <v>1</v>
      </c>
      <c r="OD30" s="57">
        <v>8.8000000000000007</v>
      </c>
      <c r="OE30" s="51">
        <v>8.4</v>
      </c>
      <c r="OF30" s="23"/>
      <c r="OG30" s="25">
        <f t="shared" si="522"/>
        <v>8.6</v>
      </c>
      <c r="OH30" s="26">
        <f t="shared" si="523"/>
        <v>8.6</v>
      </c>
      <c r="OI30" s="26" t="str">
        <f t="shared" si="524"/>
        <v>8.6</v>
      </c>
      <c r="OJ30" s="30" t="str">
        <f t="shared" si="525"/>
        <v>A</v>
      </c>
      <c r="OK30" s="28">
        <f t="shared" si="526"/>
        <v>4</v>
      </c>
      <c r="OL30" s="35" t="str">
        <f t="shared" si="527"/>
        <v>4.0</v>
      </c>
      <c r="OM30" s="53">
        <v>4</v>
      </c>
      <c r="ON30" s="70">
        <v>4</v>
      </c>
      <c r="OO30" s="264">
        <f t="shared" si="256"/>
        <v>12</v>
      </c>
      <c r="OP30" s="217">
        <f t="shared" si="257"/>
        <v>7.5249999999999995</v>
      </c>
      <c r="OQ30" s="182">
        <f t="shared" si="258"/>
        <v>3.1666666666666665</v>
      </c>
      <c r="OR30" s="183" t="str">
        <f t="shared" si="259"/>
        <v>3.17</v>
      </c>
      <c r="OS30" s="135" t="str">
        <f t="shared" si="260"/>
        <v>Lên lớp</v>
      </c>
      <c r="OT30" s="136">
        <f t="shared" si="261"/>
        <v>12</v>
      </c>
      <c r="OU30" s="217">
        <f t="shared" si="262"/>
        <v>7.5249999999999995</v>
      </c>
      <c r="OV30" s="236">
        <f t="shared" si="263"/>
        <v>3.1666666666666665</v>
      </c>
      <c r="OW30" s="192">
        <f t="shared" si="264"/>
        <v>67</v>
      </c>
      <c r="OX30" s="193">
        <f t="shared" si="265"/>
        <v>67</v>
      </c>
      <c r="OY30" s="183">
        <f t="shared" si="266"/>
        <v>6.7432835820895525</v>
      </c>
      <c r="OZ30" s="182">
        <f t="shared" si="267"/>
        <v>2.5597014925373136</v>
      </c>
      <c r="PA30" s="183" t="str">
        <f t="shared" si="268"/>
        <v>2.56</v>
      </c>
      <c r="PB30" s="135" t="str">
        <f t="shared" si="269"/>
        <v>Lên lớp</v>
      </c>
      <c r="PC30" s="135" t="s">
        <v>648</v>
      </c>
      <c r="PD30" s="57">
        <v>8</v>
      </c>
      <c r="PE30" s="22">
        <v>8</v>
      </c>
      <c r="PF30" s="23"/>
      <c r="PG30" s="25">
        <f t="shared" si="273"/>
        <v>8</v>
      </c>
      <c r="PH30" s="26">
        <f t="shared" si="274"/>
        <v>8</v>
      </c>
      <c r="PI30" s="26" t="str">
        <f t="shared" si="275"/>
        <v>8.0</v>
      </c>
      <c r="PJ30" s="30" t="str">
        <f t="shared" si="276"/>
        <v>B+</v>
      </c>
      <c r="PK30" s="28">
        <f t="shared" si="277"/>
        <v>3.5</v>
      </c>
      <c r="PL30" s="35" t="str">
        <f t="shared" si="278"/>
        <v>3.5</v>
      </c>
      <c r="PM30" s="53">
        <v>6</v>
      </c>
      <c r="PN30" s="63">
        <v>6</v>
      </c>
      <c r="PO30" s="19">
        <v>7</v>
      </c>
      <c r="PP30" s="22">
        <v>5</v>
      </c>
      <c r="PQ30" s="23"/>
      <c r="PR30" s="25">
        <f t="shared" si="510"/>
        <v>5.8</v>
      </c>
      <c r="PS30" s="26">
        <f t="shared" si="511"/>
        <v>5.8</v>
      </c>
      <c r="PT30" s="26" t="str">
        <f t="shared" si="512"/>
        <v>5.8</v>
      </c>
      <c r="PU30" s="30" t="str">
        <f t="shared" si="513"/>
        <v>C</v>
      </c>
      <c r="PV30" s="28">
        <f t="shared" si="514"/>
        <v>2</v>
      </c>
      <c r="PW30" s="35" t="str">
        <f t="shared" si="515"/>
        <v>2.0</v>
      </c>
      <c r="PX30" s="53">
        <v>6</v>
      </c>
      <c r="PY30" s="63">
        <v>6</v>
      </c>
      <c r="PZ30" s="59">
        <v>7.3</v>
      </c>
      <c r="QA30" s="259">
        <v>7.5</v>
      </c>
      <c r="QB30" s="129">
        <f t="shared" si="270"/>
        <v>7.4</v>
      </c>
      <c r="QC30" s="24" t="str">
        <f t="shared" si="280"/>
        <v>7.4</v>
      </c>
      <c r="QD30" s="30" t="str">
        <f t="shared" si="281"/>
        <v>B</v>
      </c>
      <c r="QE30" s="28">
        <f t="shared" si="282"/>
        <v>3</v>
      </c>
      <c r="QF30" s="35" t="str">
        <f t="shared" si="283"/>
        <v>3.0</v>
      </c>
      <c r="QG30" s="260">
        <v>5</v>
      </c>
      <c r="QH30" s="261">
        <v>5</v>
      </c>
      <c r="QI30" s="262">
        <f t="shared" si="249"/>
        <v>17</v>
      </c>
      <c r="QJ30" s="217">
        <f t="shared" si="250"/>
        <v>7.0470588235294116</v>
      </c>
      <c r="QK30" s="182">
        <f t="shared" si="251"/>
        <v>2.8235294117647061</v>
      </c>
      <c r="QL30" s="183" t="str">
        <f t="shared" si="284"/>
        <v>2.82</v>
      </c>
      <c r="QM30" s="135" t="str">
        <f t="shared" si="285"/>
        <v>Lên lớp</v>
      </c>
    </row>
    <row r="31" spans="1:455" ht="18">
      <c r="A31" s="10">
        <v>6</v>
      </c>
      <c r="B31" s="10">
        <v>31</v>
      </c>
      <c r="C31" s="90" t="s">
        <v>187</v>
      </c>
      <c r="D31" s="91" t="s">
        <v>218</v>
      </c>
      <c r="E31" s="93" t="s">
        <v>162</v>
      </c>
      <c r="F31" s="308" t="s">
        <v>219</v>
      </c>
      <c r="G31" s="42"/>
      <c r="H31" s="100" t="s">
        <v>466</v>
      </c>
      <c r="I31" s="42" t="s">
        <v>18</v>
      </c>
      <c r="J31" s="98" t="s">
        <v>608</v>
      </c>
      <c r="K31" s="12">
        <v>6.3</v>
      </c>
      <c r="L31" s="24" t="str">
        <f t="shared" si="288"/>
        <v>6.3</v>
      </c>
      <c r="M31" s="30" t="str">
        <f t="shared" si="289"/>
        <v>C</v>
      </c>
      <c r="N31" s="37">
        <f t="shared" si="290"/>
        <v>2</v>
      </c>
      <c r="O31" s="35" t="str">
        <f t="shared" si="291"/>
        <v>2.0</v>
      </c>
      <c r="P31" s="11">
        <v>2</v>
      </c>
      <c r="Q31" s="14">
        <v>7.5</v>
      </c>
      <c r="R31" s="24" t="str">
        <f t="shared" si="292"/>
        <v>7.5</v>
      </c>
      <c r="S31" s="30" t="str">
        <f t="shared" si="293"/>
        <v>B</v>
      </c>
      <c r="T31" s="37">
        <f t="shared" si="294"/>
        <v>3</v>
      </c>
      <c r="U31" s="35" t="str">
        <f t="shared" si="295"/>
        <v>3.0</v>
      </c>
      <c r="V31" s="11">
        <v>3</v>
      </c>
      <c r="W31" s="19">
        <v>7.7</v>
      </c>
      <c r="X31" s="22">
        <v>8</v>
      </c>
      <c r="Y31" s="23"/>
      <c r="Z31" s="17">
        <f t="shared" si="296"/>
        <v>7.9</v>
      </c>
      <c r="AA31" s="24">
        <f t="shared" si="297"/>
        <v>7.9</v>
      </c>
      <c r="AB31" s="24" t="str">
        <f t="shared" si="298"/>
        <v>7.9</v>
      </c>
      <c r="AC31" s="30" t="str">
        <f t="shared" si="299"/>
        <v>B</v>
      </c>
      <c r="AD31" s="28">
        <f t="shared" si="300"/>
        <v>3</v>
      </c>
      <c r="AE31" s="35" t="str">
        <f t="shared" si="301"/>
        <v>3.0</v>
      </c>
      <c r="AF31" s="53">
        <v>4</v>
      </c>
      <c r="AG31" s="63">
        <v>4</v>
      </c>
      <c r="AH31" s="19">
        <v>6.3</v>
      </c>
      <c r="AI31" s="22">
        <v>9</v>
      </c>
      <c r="AJ31" s="23"/>
      <c r="AK31" s="25">
        <f t="shared" si="302"/>
        <v>7.9</v>
      </c>
      <c r="AL31" s="26">
        <f t="shared" si="303"/>
        <v>7.9</v>
      </c>
      <c r="AM31" s="24" t="str">
        <f t="shared" si="304"/>
        <v>7.9</v>
      </c>
      <c r="AN31" s="30" t="str">
        <f t="shared" si="305"/>
        <v>B</v>
      </c>
      <c r="AO31" s="28">
        <f t="shared" si="306"/>
        <v>3</v>
      </c>
      <c r="AP31" s="35" t="str">
        <f t="shared" si="307"/>
        <v>3.0</v>
      </c>
      <c r="AQ31" s="66">
        <v>2</v>
      </c>
      <c r="AR31" s="68">
        <v>2</v>
      </c>
      <c r="AS31" s="19">
        <v>5</v>
      </c>
      <c r="AT31" s="22">
        <v>4</v>
      </c>
      <c r="AU31" s="23"/>
      <c r="AV31" s="25">
        <f t="shared" si="308"/>
        <v>4.4000000000000004</v>
      </c>
      <c r="AW31" s="26">
        <f t="shared" si="309"/>
        <v>4.4000000000000004</v>
      </c>
      <c r="AX31" s="24" t="str">
        <f t="shared" si="310"/>
        <v>4.4</v>
      </c>
      <c r="AY31" s="30" t="str">
        <f t="shared" si="311"/>
        <v>D</v>
      </c>
      <c r="AZ31" s="28">
        <f t="shared" si="312"/>
        <v>1</v>
      </c>
      <c r="BA31" s="35" t="str">
        <f t="shared" si="313"/>
        <v>1.0</v>
      </c>
      <c r="BB31" s="53">
        <v>3</v>
      </c>
      <c r="BC31" s="63">
        <v>3</v>
      </c>
      <c r="BD31" s="19">
        <v>6.4</v>
      </c>
      <c r="BE31" s="22">
        <v>6</v>
      </c>
      <c r="BF31" s="23"/>
      <c r="BG31" s="17">
        <f t="shared" si="314"/>
        <v>6.2</v>
      </c>
      <c r="BH31" s="24">
        <f t="shared" si="315"/>
        <v>6.2</v>
      </c>
      <c r="BI31" s="24" t="str">
        <f t="shared" si="316"/>
        <v>6.2</v>
      </c>
      <c r="BJ31" s="30" t="str">
        <f t="shared" si="317"/>
        <v>C</v>
      </c>
      <c r="BK31" s="28">
        <f t="shared" si="318"/>
        <v>2</v>
      </c>
      <c r="BL31" s="35" t="str">
        <f t="shared" si="319"/>
        <v>2.0</v>
      </c>
      <c r="BM31" s="53">
        <v>3</v>
      </c>
      <c r="BN31" s="63">
        <v>3</v>
      </c>
      <c r="BO31" s="19">
        <v>6</v>
      </c>
      <c r="BP31" s="22">
        <v>5</v>
      </c>
      <c r="BQ31" s="23"/>
      <c r="BR31" s="17">
        <f t="shared" si="320"/>
        <v>5.4</v>
      </c>
      <c r="BS31" s="24">
        <f t="shared" si="321"/>
        <v>5.4</v>
      </c>
      <c r="BT31" s="24" t="str">
        <f t="shared" si="322"/>
        <v>5.4</v>
      </c>
      <c r="BU31" s="30" t="str">
        <f t="shared" si="323"/>
        <v>D+</v>
      </c>
      <c r="BV31" s="56">
        <f t="shared" si="324"/>
        <v>1.5</v>
      </c>
      <c r="BW31" s="35" t="str">
        <f t="shared" si="325"/>
        <v>1.5</v>
      </c>
      <c r="BX31" s="53">
        <v>2</v>
      </c>
      <c r="BY31" s="70">
        <v>2</v>
      </c>
      <c r="BZ31" s="19">
        <v>6.2</v>
      </c>
      <c r="CA31" s="22">
        <v>5</v>
      </c>
      <c r="CB31" s="23"/>
      <c r="CC31" s="25">
        <f t="shared" si="326"/>
        <v>5.5</v>
      </c>
      <c r="CD31" s="26">
        <f t="shared" si="327"/>
        <v>5.5</v>
      </c>
      <c r="CE31" s="24" t="str">
        <f t="shared" si="328"/>
        <v>5.5</v>
      </c>
      <c r="CF31" s="30" t="str">
        <f t="shared" si="329"/>
        <v>C</v>
      </c>
      <c r="CG31" s="28">
        <f t="shared" si="330"/>
        <v>2</v>
      </c>
      <c r="CH31" s="35" t="str">
        <f t="shared" si="331"/>
        <v>2.0</v>
      </c>
      <c r="CI31" s="53">
        <v>3</v>
      </c>
      <c r="CJ31" s="63">
        <v>3</v>
      </c>
      <c r="CK31" s="193">
        <f t="shared" si="332"/>
        <v>17</v>
      </c>
      <c r="CL31" s="217">
        <f t="shared" si="333"/>
        <v>6.264705882352942</v>
      </c>
      <c r="CM31" s="182">
        <f t="shared" si="334"/>
        <v>2.1176470588235294</v>
      </c>
      <c r="CN31" s="183" t="str">
        <f t="shared" si="335"/>
        <v>2.12</v>
      </c>
      <c r="CO31" s="135" t="str">
        <f t="shared" si="336"/>
        <v>Lên lớp</v>
      </c>
      <c r="CP31" s="136">
        <f t="shared" si="337"/>
        <v>17</v>
      </c>
      <c r="CQ31" s="239">
        <f t="shared" si="338"/>
        <v>6.264705882352942</v>
      </c>
      <c r="CR31" s="137">
        <f t="shared" si="339"/>
        <v>2.1176470588235294</v>
      </c>
      <c r="CS31" s="244" t="str">
        <f t="shared" si="340"/>
        <v>2.12</v>
      </c>
      <c r="CT31" s="135" t="str">
        <f t="shared" si="341"/>
        <v>Lên lớp</v>
      </c>
      <c r="CU31" s="138" t="s">
        <v>648</v>
      </c>
      <c r="CV31" s="19">
        <v>5</v>
      </c>
      <c r="CW31" s="22">
        <v>6</v>
      </c>
      <c r="CX31" s="23"/>
      <c r="CY31" s="25">
        <f t="shared" si="342"/>
        <v>5.6</v>
      </c>
      <c r="CZ31" s="26">
        <f t="shared" si="343"/>
        <v>5.6</v>
      </c>
      <c r="DA31" s="26" t="str">
        <f t="shared" si="344"/>
        <v>5.6</v>
      </c>
      <c r="DB31" s="30" t="str">
        <f t="shared" si="345"/>
        <v>C</v>
      </c>
      <c r="DC31" s="56">
        <f t="shared" si="346"/>
        <v>2</v>
      </c>
      <c r="DD31" s="35" t="str">
        <f t="shared" si="347"/>
        <v>2.0</v>
      </c>
      <c r="DE31" s="53">
        <v>3</v>
      </c>
      <c r="DF31" s="63">
        <v>3</v>
      </c>
      <c r="DG31" s="19">
        <v>5.4</v>
      </c>
      <c r="DH31" s="22">
        <v>6</v>
      </c>
      <c r="DI31" s="23"/>
      <c r="DJ31" s="25">
        <f t="shared" si="348"/>
        <v>5.8</v>
      </c>
      <c r="DK31" s="26">
        <f t="shared" si="349"/>
        <v>5.8</v>
      </c>
      <c r="DL31" s="26" t="str">
        <f t="shared" si="350"/>
        <v>5.8</v>
      </c>
      <c r="DM31" s="30" t="str">
        <f t="shared" si="351"/>
        <v>C</v>
      </c>
      <c r="DN31" s="56">
        <f t="shared" si="352"/>
        <v>2</v>
      </c>
      <c r="DO31" s="35" t="str">
        <f t="shared" si="353"/>
        <v>2.0</v>
      </c>
      <c r="DP31" s="53">
        <v>3</v>
      </c>
      <c r="DQ31" s="63">
        <v>3</v>
      </c>
      <c r="DR31" s="19">
        <v>6.7</v>
      </c>
      <c r="DS31" s="22">
        <v>7</v>
      </c>
      <c r="DT31" s="23"/>
      <c r="DU31" s="25">
        <f t="shared" si="354"/>
        <v>6.9</v>
      </c>
      <c r="DV31" s="26">
        <f t="shared" si="355"/>
        <v>6.9</v>
      </c>
      <c r="DW31" s="26" t="str">
        <f t="shared" si="356"/>
        <v>6.9</v>
      </c>
      <c r="DX31" s="30" t="str">
        <f t="shared" si="357"/>
        <v>C+</v>
      </c>
      <c r="DY31" s="28">
        <f t="shared" si="358"/>
        <v>2.5</v>
      </c>
      <c r="DZ31" s="35" t="str">
        <f t="shared" si="359"/>
        <v>2.5</v>
      </c>
      <c r="EA31" s="53">
        <v>3</v>
      </c>
      <c r="EB31" s="63">
        <v>3</v>
      </c>
      <c r="EC31" s="19">
        <v>8</v>
      </c>
      <c r="ED31" s="22">
        <v>7</v>
      </c>
      <c r="EE31" s="23"/>
      <c r="EF31" s="25">
        <f t="shared" si="360"/>
        <v>7.4</v>
      </c>
      <c r="EG31" s="26">
        <f t="shared" si="361"/>
        <v>7.4</v>
      </c>
      <c r="EH31" s="26" t="str">
        <f t="shared" si="362"/>
        <v>7.4</v>
      </c>
      <c r="EI31" s="30" t="str">
        <f t="shared" si="363"/>
        <v>B</v>
      </c>
      <c r="EJ31" s="28">
        <f t="shared" si="364"/>
        <v>3</v>
      </c>
      <c r="EK31" s="35" t="str">
        <f t="shared" si="365"/>
        <v>3.0</v>
      </c>
      <c r="EL31" s="53">
        <v>2</v>
      </c>
      <c r="EM31" s="63">
        <v>2</v>
      </c>
      <c r="EN31" s="19">
        <v>5.7</v>
      </c>
      <c r="EO31" s="22">
        <v>7</v>
      </c>
      <c r="EP31" s="23"/>
      <c r="EQ31" s="25">
        <f t="shared" si="366"/>
        <v>6.5</v>
      </c>
      <c r="ER31" s="26">
        <f t="shared" si="367"/>
        <v>6.5</v>
      </c>
      <c r="ES31" s="26" t="str">
        <f t="shared" si="368"/>
        <v>6.5</v>
      </c>
      <c r="ET31" s="30" t="str">
        <f t="shared" si="369"/>
        <v>C+</v>
      </c>
      <c r="EU31" s="28">
        <f t="shared" si="370"/>
        <v>2.5</v>
      </c>
      <c r="EV31" s="35" t="str">
        <f t="shared" si="371"/>
        <v>2.5</v>
      </c>
      <c r="EW31" s="53">
        <v>2</v>
      </c>
      <c r="EX31" s="63">
        <v>2</v>
      </c>
      <c r="EY31" s="19">
        <v>7.5</v>
      </c>
      <c r="EZ31" s="22">
        <v>6</v>
      </c>
      <c r="FA31" s="23"/>
      <c r="FB31" s="25">
        <f t="shared" si="372"/>
        <v>6.6</v>
      </c>
      <c r="FC31" s="26">
        <f t="shared" si="373"/>
        <v>6.6</v>
      </c>
      <c r="FD31" s="26" t="str">
        <f t="shared" si="374"/>
        <v>6.6</v>
      </c>
      <c r="FE31" s="30" t="str">
        <f t="shared" si="375"/>
        <v>C+</v>
      </c>
      <c r="FF31" s="28">
        <f t="shared" si="376"/>
        <v>2.5</v>
      </c>
      <c r="FG31" s="35" t="str">
        <f t="shared" si="377"/>
        <v>2.5</v>
      </c>
      <c r="FH31" s="53">
        <v>3</v>
      </c>
      <c r="FI31" s="63">
        <v>3</v>
      </c>
      <c r="FJ31" s="19">
        <v>7</v>
      </c>
      <c r="FK31" s="22">
        <v>7</v>
      </c>
      <c r="FL31" s="23"/>
      <c r="FM31" s="25">
        <f t="shared" si="378"/>
        <v>7</v>
      </c>
      <c r="FN31" s="26">
        <f t="shared" si="379"/>
        <v>7</v>
      </c>
      <c r="FO31" s="26" t="str">
        <f t="shared" si="380"/>
        <v>7.0</v>
      </c>
      <c r="FP31" s="30" t="str">
        <f t="shared" si="381"/>
        <v>B</v>
      </c>
      <c r="FQ31" s="28">
        <f t="shared" si="382"/>
        <v>3</v>
      </c>
      <c r="FR31" s="35" t="str">
        <f t="shared" si="383"/>
        <v>3.0</v>
      </c>
      <c r="FS31" s="53">
        <v>2</v>
      </c>
      <c r="FT31" s="63">
        <v>2</v>
      </c>
      <c r="FU31" s="19">
        <v>6.3</v>
      </c>
      <c r="FV31" s="22">
        <v>7</v>
      </c>
      <c r="FW31" s="23"/>
      <c r="FX31" s="25">
        <f t="shared" si="384"/>
        <v>6.7</v>
      </c>
      <c r="FY31" s="26">
        <f t="shared" si="385"/>
        <v>6.7</v>
      </c>
      <c r="FZ31" s="26" t="str">
        <f t="shared" si="386"/>
        <v>6.7</v>
      </c>
      <c r="GA31" s="30" t="str">
        <f t="shared" si="387"/>
        <v>C+</v>
      </c>
      <c r="GB31" s="28">
        <f t="shared" si="388"/>
        <v>2.5</v>
      </c>
      <c r="GC31" s="35" t="str">
        <f t="shared" si="389"/>
        <v>2.5</v>
      </c>
      <c r="GD31" s="53">
        <v>2</v>
      </c>
      <c r="GE31" s="63">
        <v>2</v>
      </c>
      <c r="GF31" s="181">
        <f t="shared" si="390"/>
        <v>20</v>
      </c>
      <c r="GG31" s="217">
        <f t="shared" si="391"/>
        <v>6.4950000000000001</v>
      </c>
      <c r="GH31" s="182">
        <f t="shared" si="392"/>
        <v>2.4500000000000002</v>
      </c>
      <c r="GI31" s="183" t="str">
        <f t="shared" si="393"/>
        <v>2.45</v>
      </c>
      <c r="GJ31" s="135" t="str">
        <f t="shared" si="394"/>
        <v>Lên lớp</v>
      </c>
      <c r="GK31" s="136">
        <f t="shared" si="395"/>
        <v>20</v>
      </c>
      <c r="GL31" s="239">
        <f t="shared" si="396"/>
        <v>6.4950000000000001</v>
      </c>
      <c r="GM31" s="137">
        <f t="shared" si="397"/>
        <v>2.4500000000000002</v>
      </c>
      <c r="GN31" s="192">
        <f t="shared" si="398"/>
        <v>37</v>
      </c>
      <c r="GO31" s="193">
        <f t="shared" si="399"/>
        <v>37</v>
      </c>
      <c r="GP31" s="183">
        <f t="shared" si="400"/>
        <v>6.3891891891891905</v>
      </c>
      <c r="GQ31" s="182">
        <f t="shared" si="401"/>
        <v>2.2972972972972974</v>
      </c>
      <c r="GR31" s="183" t="str">
        <f t="shared" si="402"/>
        <v>2.30</v>
      </c>
      <c r="GS31" s="135" t="str">
        <f t="shared" si="403"/>
        <v>Lên lớp</v>
      </c>
      <c r="GT31" s="135" t="s">
        <v>648</v>
      </c>
      <c r="GU31" s="19">
        <v>6.9</v>
      </c>
      <c r="GV31" s="22">
        <v>7</v>
      </c>
      <c r="GW31" s="23"/>
      <c r="GX31" s="25">
        <f t="shared" si="404"/>
        <v>7</v>
      </c>
      <c r="GY31" s="26">
        <f t="shared" si="405"/>
        <v>7</v>
      </c>
      <c r="GZ31" s="26" t="str">
        <f t="shared" si="406"/>
        <v>7.0</v>
      </c>
      <c r="HA31" s="30" t="str">
        <f t="shared" si="407"/>
        <v>B</v>
      </c>
      <c r="HB31" s="28">
        <f t="shared" si="408"/>
        <v>3</v>
      </c>
      <c r="HC31" s="35" t="str">
        <f t="shared" si="409"/>
        <v>3.0</v>
      </c>
      <c r="HD31" s="53">
        <v>3</v>
      </c>
      <c r="HE31" s="63">
        <v>3</v>
      </c>
      <c r="HF31" s="19">
        <v>6.4</v>
      </c>
      <c r="HG31" s="22">
        <v>8</v>
      </c>
      <c r="HH31" s="23"/>
      <c r="HI31" s="25">
        <f t="shared" si="410"/>
        <v>7.4</v>
      </c>
      <c r="HJ31" s="26">
        <f t="shared" si="411"/>
        <v>7.4</v>
      </c>
      <c r="HK31" s="26" t="str">
        <f t="shared" si="412"/>
        <v>7.4</v>
      </c>
      <c r="HL31" s="30" t="str">
        <f t="shared" si="413"/>
        <v>B</v>
      </c>
      <c r="HM31" s="28">
        <f t="shared" si="414"/>
        <v>3</v>
      </c>
      <c r="HN31" s="35" t="str">
        <f t="shared" si="415"/>
        <v>3.0</v>
      </c>
      <c r="HO31" s="53">
        <v>2</v>
      </c>
      <c r="HP31" s="63">
        <v>2</v>
      </c>
      <c r="HQ31" s="19">
        <v>6</v>
      </c>
      <c r="HR31" s="22">
        <v>6</v>
      </c>
      <c r="HS31" s="23"/>
      <c r="HT31" s="25">
        <f t="shared" si="416"/>
        <v>6</v>
      </c>
      <c r="HU31" s="147">
        <f t="shared" si="417"/>
        <v>6</v>
      </c>
      <c r="HV31" s="24" t="str">
        <f t="shared" si="516"/>
        <v>6.0</v>
      </c>
      <c r="HW31" s="218" t="str">
        <f t="shared" si="418"/>
        <v>C</v>
      </c>
      <c r="HX31" s="149">
        <f t="shared" si="419"/>
        <v>2</v>
      </c>
      <c r="HY31" s="40" t="str">
        <f t="shared" si="420"/>
        <v>2.0</v>
      </c>
      <c r="HZ31" s="53">
        <v>3</v>
      </c>
      <c r="IA31" s="63">
        <v>3</v>
      </c>
      <c r="IB31" s="19">
        <v>6.7</v>
      </c>
      <c r="IC31" s="22">
        <v>6</v>
      </c>
      <c r="ID31" s="23"/>
      <c r="IE31" s="25">
        <f t="shared" si="421"/>
        <v>6.3</v>
      </c>
      <c r="IF31" s="147">
        <f t="shared" si="422"/>
        <v>6.3</v>
      </c>
      <c r="IG31" s="24" t="str">
        <f t="shared" si="517"/>
        <v>6.3</v>
      </c>
      <c r="IH31" s="218" t="str">
        <f t="shared" si="423"/>
        <v>C</v>
      </c>
      <c r="II31" s="149">
        <f t="shared" si="424"/>
        <v>2</v>
      </c>
      <c r="IJ31" s="40" t="str">
        <f t="shared" si="425"/>
        <v>2.0</v>
      </c>
      <c r="IK31" s="53">
        <v>1</v>
      </c>
      <c r="IL31" s="63">
        <v>1</v>
      </c>
      <c r="IM31" s="19">
        <v>5.6</v>
      </c>
      <c r="IN31" s="22">
        <v>8</v>
      </c>
      <c r="IO31" s="23"/>
      <c r="IP31" s="17">
        <f t="shared" si="426"/>
        <v>7</v>
      </c>
      <c r="IQ31" s="24">
        <f t="shared" si="427"/>
        <v>7</v>
      </c>
      <c r="IR31" s="24" t="str">
        <f t="shared" si="428"/>
        <v>7.0</v>
      </c>
      <c r="IS31" s="30" t="str">
        <f t="shared" si="429"/>
        <v>B</v>
      </c>
      <c r="IT31" s="28">
        <f t="shared" si="430"/>
        <v>3</v>
      </c>
      <c r="IU31" s="35" t="str">
        <f t="shared" si="431"/>
        <v>3.0</v>
      </c>
      <c r="IV31" s="53">
        <v>2</v>
      </c>
      <c r="IW31" s="63">
        <v>2</v>
      </c>
      <c r="IX31" s="19">
        <v>7</v>
      </c>
      <c r="IY31" s="22">
        <v>7</v>
      </c>
      <c r="IZ31" s="23"/>
      <c r="JA31" s="25">
        <f t="shared" si="432"/>
        <v>7</v>
      </c>
      <c r="JB31" s="26">
        <f t="shared" si="433"/>
        <v>7</v>
      </c>
      <c r="JC31" s="24" t="str">
        <f t="shared" si="434"/>
        <v>7.0</v>
      </c>
      <c r="JD31" s="30" t="str">
        <f t="shared" si="435"/>
        <v>B</v>
      </c>
      <c r="JE31" s="28">
        <f t="shared" si="436"/>
        <v>3</v>
      </c>
      <c r="JF31" s="35" t="str">
        <f t="shared" si="437"/>
        <v>3.0</v>
      </c>
      <c r="JG31" s="53">
        <v>2</v>
      </c>
      <c r="JH31" s="63">
        <v>2</v>
      </c>
      <c r="JI31" s="19">
        <v>7.8</v>
      </c>
      <c r="JJ31" s="22">
        <v>6</v>
      </c>
      <c r="JK31" s="23"/>
      <c r="JL31" s="17">
        <f t="shared" si="438"/>
        <v>6.7</v>
      </c>
      <c r="JM31" s="24">
        <f t="shared" si="439"/>
        <v>6.7</v>
      </c>
      <c r="JN31" s="24" t="str">
        <f t="shared" si="440"/>
        <v>6.7</v>
      </c>
      <c r="JO31" s="30" t="str">
        <f t="shared" si="441"/>
        <v>C+</v>
      </c>
      <c r="JP31" s="28">
        <f t="shared" si="442"/>
        <v>2.5</v>
      </c>
      <c r="JQ31" s="35" t="str">
        <f t="shared" si="443"/>
        <v>2.5</v>
      </c>
      <c r="JR31" s="53">
        <v>2</v>
      </c>
      <c r="JS31" s="63">
        <v>2</v>
      </c>
      <c r="JT31" s="19">
        <v>7.2</v>
      </c>
      <c r="JU31" s="22">
        <v>5</v>
      </c>
      <c r="JV31" s="23"/>
      <c r="JW31" s="17">
        <f t="shared" si="444"/>
        <v>5.9</v>
      </c>
      <c r="JX31" s="24">
        <f t="shared" si="445"/>
        <v>5.9</v>
      </c>
      <c r="JY31" s="24" t="str">
        <f t="shared" si="446"/>
        <v>5.9</v>
      </c>
      <c r="JZ31" s="30" t="str">
        <f t="shared" si="447"/>
        <v>C</v>
      </c>
      <c r="KA31" s="28">
        <f t="shared" si="448"/>
        <v>2</v>
      </c>
      <c r="KB31" s="35" t="str">
        <f t="shared" si="449"/>
        <v>2.0</v>
      </c>
      <c r="KC31" s="53">
        <v>1</v>
      </c>
      <c r="KD31" s="63">
        <v>1</v>
      </c>
      <c r="KE31" s="19">
        <v>7.7</v>
      </c>
      <c r="KF31" s="22">
        <v>9</v>
      </c>
      <c r="KG31" s="23"/>
      <c r="KH31" s="17">
        <f t="shared" si="450"/>
        <v>8.5</v>
      </c>
      <c r="KI31" s="24">
        <f t="shared" si="451"/>
        <v>8.5</v>
      </c>
      <c r="KJ31" s="24" t="str">
        <f t="shared" si="452"/>
        <v>8.5</v>
      </c>
      <c r="KK31" s="30" t="str">
        <f t="shared" si="453"/>
        <v>A</v>
      </c>
      <c r="KL31" s="28">
        <f t="shared" si="454"/>
        <v>4</v>
      </c>
      <c r="KM31" s="35" t="str">
        <f t="shared" si="455"/>
        <v>4.0</v>
      </c>
      <c r="KN31" s="53">
        <v>2</v>
      </c>
      <c r="KO31" s="63">
        <v>2</v>
      </c>
      <c r="KP31" s="181">
        <f t="shared" si="456"/>
        <v>18</v>
      </c>
      <c r="KQ31" s="217">
        <f t="shared" si="457"/>
        <v>6.9111111111111114</v>
      </c>
      <c r="KR31" s="182">
        <f t="shared" si="458"/>
        <v>2.7777777777777777</v>
      </c>
      <c r="KS31" s="183" t="str">
        <f t="shared" si="459"/>
        <v>2.78</v>
      </c>
      <c r="KT31" s="135" t="str">
        <f t="shared" si="460"/>
        <v>Lên lớp</v>
      </c>
      <c r="KU31" s="136">
        <f t="shared" si="461"/>
        <v>18</v>
      </c>
      <c r="KV31" s="217">
        <f t="shared" si="462"/>
        <v>6.9111111111111114</v>
      </c>
      <c r="KW31" s="236">
        <f t="shared" si="463"/>
        <v>2.7777777777777777</v>
      </c>
      <c r="KX31" s="192">
        <f t="shared" si="464"/>
        <v>55</v>
      </c>
      <c r="KY31" s="193">
        <f t="shared" si="465"/>
        <v>55</v>
      </c>
      <c r="KZ31" s="183">
        <f t="shared" si="466"/>
        <v>6.5600000000000014</v>
      </c>
      <c r="LA31" s="182">
        <f t="shared" si="467"/>
        <v>2.4545454545454546</v>
      </c>
      <c r="LB31" s="183" t="str">
        <f t="shared" si="468"/>
        <v>2.45</v>
      </c>
      <c r="LC31" s="135" t="str">
        <f t="shared" si="469"/>
        <v>Lên lớp</v>
      </c>
      <c r="LD31" s="135" t="s">
        <v>648</v>
      </c>
      <c r="LE31" s="19">
        <v>6.8</v>
      </c>
      <c r="LF31" s="22">
        <v>7</v>
      </c>
      <c r="LG31" s="23"/>
      <c r="LH31" s="25">
        <f t="shared" si="470"/>
        <v>6.9</v>
      </c>
      <c r="LI31" s="147">
        <f t="shared" si="471"/>
        <v>6.9</v>
      </c>
      <c r="LJ31" s="26" t="str">
        <f t="shared" si="472"/>
        <v>6.9</v>
      </c>
      <c r="LK31" s="148" t="str">
        <f t="shared" si="473"/>
        <v>C+</v>
      </c>
      <c r="LL31" s="149">
        <f t="shared" si="474"/>
        <v>2.5</v>
      </c>
      <c r="LM31" s="40" t="str">
        <f t="shared" si="475"/>
        <v>2.5</v>
      </c>
      <c r="LN31" s="53">
        <v>1</v>
      </c>
      <c r="LO31" s="63">
        <v>1</v>
      </c>
      <c r="LP31" s="19">
        <v>6.9</v>
      </c>
      <c r="LQ31" s="22">
        <v>6</v>
      </c>
      <c r="LR31" s="23"/>
      <c r="LS31" s="25">
        <f t="shared" si="476"/>
        <v>6.4</v>
      </c>
      <c r="LT31" s="147">
        <f t="shared" si="477"/>
        <v>6.4</v>
      </c>
      <c r="LU31" s="26" t="str">
        <f t="shared" si="478"/>
        <v>6.4</v>
      </c>
      <c r="LV31" s="148" t="str">
        <f t="shared" si="479"/>
        <v>C</v>
      </c>
      <c r="LW31" s="149">
        <f t="shared" si="480"/>
        <v>2</v>
      </c>
      <c r="LX31" s="40" t="str">
        <f t="shared" si="481"/>
        <v>2.0</v>
      </c>
      <c r="LY31" s="53">
        <v>1</v>
      </c>
      <c r="LZ31" s="63">
        <v>1</v>
      </c>
      <c r="MA31" s="19">
        <v>7</v>
      </c>
      <c r="MB31" s="44"/>
      <c r="MC31" s="23">
        <v>7</v>
      </c>
      <c r="MD31" s="25">
        <f t="shared" si="482"/>
        <v>2.8</v>
      </c>
      <c r="ME31" s="26">
        <f t="shared" si="483"/>
        <v>7</v>
      </c>
      <c r="MF31" s="26" t="str">
        <f t="shared" si="484"/>
        <v>7.0</v>
      </c>
      <c r="MG31" s="30" t="str">
        <f t="shared" si="485"/>
        <v>B</v>
      </c>
      <c r="MH31" s="28">
        <f t="shared" si="486"/>
        <v>3</v>
      </c>
      <c r="MI31" s="35" t="str">
        <f t="shared" si="487"/>
        <v>3.0</v>
      </c>
      <c r="MJ31" s="53">
        <v>1</v>
      </c>
      <c r="MK31" s="70">
        <v>1</v>
      </c>
      <c r="ML31" s="19">
        <v>7</v>
      </c>
      <c r="MM31" s="51">
        <v>7.1</v>
      </c>
      <c r="MN31" s="23"/>
      <c r="MO31" s="25">
        <f t="shared" si="488"/>
        <v>7.1</v>
      </c>
      <c r="MP31" s="26">
        <f t="shared" si="489"/>
        <v>7.1</v>
      </c>
      <c r="MQ31" s="26" t="str">
        <f t="shared" si="518"/>
        <v>7.1</v>
      </c>
      <c r="MR31" s="30" t="str">
        <f t="shared" si="528"/>
        <v>B</v>
      </c>
      <c r="MS31" s="28">
        <f t="shared" si="490"/>
        <v>3</v>
      </c>
      <c r="MT31" s="35" t="str">
        <f t="shared" si="491"/>
        <v>3.0</v>
      </c>
      <c r="MU31" s="53">
        <v>1</v>
      </c>
      <c r="MV31" s="63">
        <v>1</v>
      </c>
      <c r="MW31" s="19">
        <v>7</v>
      </c>
      <c r="MX31" s="51">
        <v>7</v>
      </c>
      <c r="MY31" s="23"/>
      <c r="MZ31" s="25">
        <f t="shared" si="492"/>
        <v>7</v>
      </c>
      <c r="NA31" s="26">
        <f t="shared" si="493"/>
        <v>7</v>
      </c>
      <c r="NB31" s="26" t="str">
        <f t="shared" si="519"/>
        <v>7.0</v>
      </c>
      <c r="NC31" s="30" t="str">
        <f t="shared" si="529"/>
        <v>B</v>
      </c>
      <c r="ND31" s="28">
        <f t="shared" si="494"/>
        <v>3</v>
      </c>
      <c r="NE31" s="35" t="str">
        <f t="shared" si="495"/>
        <v>3.0</v>
      </c>
      <c r="NF31" s="53">
        <v>1</v>
      </c>
      <c r="NG31" s="63">
        <v>1</v>
      </c>
      <c r="NH31" s="19">
        <v>7</v>
      </c>
      <c r="NI31" s="51">
        <v>6</v>
      </c>
      <c r="NJ31" s="23"/>
      <c r="NK31" s="25">
        <f t="shared" si="496"/>
        <v>6.4</v>
      </c>
      <c r="NL31" s="26">
        <f t="shared" si="497"/>
        <v>6.4</v>
      </c>
      <c r="NM31" s="26" t="str">
        <f t="shared" si="520"/>
        <v>6.4</v>
      </c>
      <c r="NN31" s="30" t="str">
        <f t="shared" si="530"/>
        <v>C</v>
      </c>
      <c r="NO31" s="28">
        <f t="shared" si="498"/>
        <v>2</v>
      </c>
      <c r="NP31" s="35" t="str">
        <f t="shared" si="499"/>
        <v>2.0</v>
      </c>
      <c r="NQ31" s="53">
        <v>2</v>
      </c>
      <c r="NR31" s="63">
        <v>2</v>
      </c>
      <c r="NS31" s="19">
        <v>8</v>
      </c>
      <c r="NT31" s="51">
        <v>6.5</v>
      </c>
      <c r="NU31" s="23"/>
      <c r="NV31" s="25">
        <f t="shared" si="500"/>
        <v>7.1</v>
      </c>
      <c r="NW31" s="26">
        <f t="shared" si="501"/>
        <v>7.1</v>
      </c>
      <c r="NX31" s="26" t="str">
        <f t="shared" si="521"/>
        <v>7.1</v>
      </c>
      <c r="NY31" s="30" t="str">
        <f t="shared" si="531"/>
        <v>B</v>
      </c>
      <c r="NZ31" s="28">
        <f t="shared" si="502"/>
        <v>3</v>
      </c>
      <c r="OA31" s="35" t="str">
        <f t="shared" si="503"/>
        <v>3.0</v>
      </c>
      <c r="OB31" s="53">
        <v>1</v>
      </c>
      <c r="OC31" s="63">
        <v>1</v>
      </c>
      <c r="OD31" s="57">
        <v>7</v>
      </c>
      <c r="OE31" s="51">
        <v>7</v>
      </c>
      <c r="OF31" s="23"/>
      <c r="OG31" s="25">
        <f t="shared" si="522"/>
        <v>7</v>
      </c>
      <c r="OH31" s="26">
        <f t="shared" si="523"/>
        <v>7</v>
      </c>
      <c r="OI31" s="26" t="str">
        <f t="shared" si="524"/>
        <v>7.0</v>
      </c>
      <c r="OJ31" s="30" t="str">
        <f t="shared" si="525"/>
        <v>B</v>
      </c>
      <c r="OK31" s="28">
        <f t="shared" si="526"/>
        <v>3</v>
      </c>
      <c r="OL31" s="35" t="str">
        <f t="shared" si="527"/>
        <v>3.0</v>
      </c>
      <c r="OM31" s="53">
        <v>4</v>
      </c>
      <c r="ON31" s="70">
        <v>4</v>
      </c>
      <c r="OO31" s="264">
        <f t="shared" si="256"/>
        <v>12</v>
      </c>
      <c r="OP31" s="217">
        <f t="shared" si="257"/>
        <v>6.8583333333333343</v>
      </c>
      <c r="OQ31" s="182">
        <f t="shared" si="258"/>
        <v>2.7083333333333335</v>
      </c>
      <c r="OR31" s="183" t="str">
        <f t="shared" si="259"/>
        <v>2.71</v>
      </c>
      <c r="OS31" s="135" t="str">
        <f t="shared" si="260"/>
        <v>Lên lớp</v>
      </c>
      <c r="OT31" s="136">
        <f t="shared" si="261"/>
        <v>12</v>
      </c>
      <c r="OU31" s="217">
        <f t="shared" si="262"/>
        <v>6.8583333333333343</v>
      </c>
      <c r="OV31" s="236">
        <f t="shared" si="263"/>
        <v>2.7083333333333335</v>
      </c>
      <c r="OW31" s="192">
        <f t="shared" si="264"/>
        <v>67</v>
      </c>
      <c r="OX31" s="193">
        <f t="shared" si="265"/>
        <v>67</v>
      </c>
      <c r="OY31" s="183">
        <f t="shared" si="266"/>
        <v>6.6134328358208965</v>
      </c>
      <c r="OZ31" s="182">
        <f t="shared" si="267"/>
        <v>2.5</v>
      </c>
      <c r="PA31" s="183" t="str">
        <f t="shared" si="268"/>
        <v>2.50</v>
      </c>
      <c r="PB31" s="135" t="str">
        <f t="shared" si="269"/>
        <v>Lên lớp</v>
      </c>
      <c r="PC31" s="135" t="s">
        <v>648</v>
      </c>
      <c r="PD31" s="57">
        <v>6.4</v>
      </c>
      <c r="PE31" s="22">
        <v>8</v>
      </c>
      <c r="PF31" s="23"/>
      <c r="PG31" s="25">
        <f t="shared" si="273"/>
        <v>7.4</v>
      </c>
      <c r="PH31" s="26">
        <f t="shared" si="274"/>
        <v>7.4</v>
      </c>
      <c r="PI31" s="26" t="str">
        <f t="shared" si="275"/>
        <v>7.4</v>
      </c>
      <c r="PJ31" s="30" t="str">
        <f t="shared" si="276"/>
        <v>B</v>
      </c>
      <c r="PK31" s="28">
        <f t="shared" si="277"/>
        <v>3</v>
      </c>
      <c r="PL31" s="35" t="str">
        <f t="shared" si="278"/>
        <v>3.0</v>
      </c>
      <c r="PM31" s="53">
        <v>6</v>
      </c>
      <c r="PN31" s="63">
        <v>6</v>
      </c>
      <c r="PO31" s="19">
        <v>8</v>
      </c>
      <c r="PP31" s="22">
        <v>8</v>
      </c>
      <c r="PQ31" s="23"/>
      <c r="PR31" s="25">
        <f t="shared" si="510"/>
        <v>8</v>
      </c>
      <c r="PS31" s="26">
        <f t="shared" si="511"/>
        <v>8</v>
      </c>
      <c r="PT31" s="26" t="str">
        <f t="shared" si="512"/>
        <v>8.0</v>
      </c>
      <c r="PU31" s="30" t="str">
        <f t="shared" si="513"/>
        <v>B+</v>
      </c>
      <c r="PV31" s="28">
        <f t="shared" si="514"/>
        <v>3.5</v>
      </c>
      <c r="PW31" s="35" t="str">
        <f t="shared" si="515"/>
        <v>3.5</v>
      </c>
      <c r="PX31" s="53">
        <v>6</v>
      </c>
      <c r="PY31" s="63">
        <v>6</v>
      </c>
      <c r="PZ31" s="59">
        <v>6.6</v>
      </c>
      <c r="QA31" s="324"/>
      <c r="QB31" s="129">
        <f t="shared" si="270"/>
        <v>2.6</v>
      </c>
      <c r="QC31" s="24" t="str">
        <f t="shared" si="280"/>
        <v>2.6</v>
      </c>
      <c r="QD31" s="30" t="str">
        <f t="shared" si="281"/>
        <v>F</v>
      </c>
      <c r="QE31" s="28">
        <f t="shared" si="282"/>
        <v>0</v>
      </c>
      <c r="QF31" s="35" t="str">
        <f t="shared" si="283"/>
        <v>0.0</v>
      </c>
      <c r="QG31" s="260">
        <v>5</v>
      </c>
      <c r="QH31" s="261"/>
      <c r="QI31" s="262">
        <f t="shared" si="249"/>
        <v>17</v>
      </c>
      <c r="QJ31" s="217">
        <f t="shared" si="250"/>
        <v>6.2</v>
      </c>
      <c r="QK31" s="182">
        <f t="shared" si="251"/>
        <v>2.2941176470588234</v>
      </c>
      <c r="QL31" s="183" t="str">
        <f t="shared" si="284"/>
        <v>2.29</v>
      </c>
      <c r="QM31" s="135" t="str">
        <f t="shared" si="285"/>
        <v>Lên lớp</v>
      </c>
    </row>
    <row r="32" spans="1:455" ht="18">
      <c r="A32" s="10">
        <v>7</v>
      </c>
      <c r="B32" s="10">
        <v>32</v>
      </c>
      <c r="C32" s="90" t="s">
        <v>187</v>
      </c>
      <c r="D32" s="91" t="s">
        <v>236</v>
      </c>
      <c r="E32" s="93" t="s">
        <v>237</v>
      </c>
      <c r="F32" s="308" t="s">
        <v>238</v>
      </c>
      <c r="G32" s="42"/>
      <c r="H32" s="100" t="s">
        <v>475</v>
      </c>
      <c r="I32" s="42" t="s">
        <v>18</v>
      </c>
      <c r="J32" s="102" t="s">
        <v>499</v>
      </c>
      <c r="K32" s="12">
        <v>7.5</v>
      </c>
      <c r="L32" s="24" t="str">
        <f t="shared" si="288"/>
        <v>7.5</v>
      </c>
      <c r="M32" s="30" t="str">
        <f t="shared" si="289"/>
        <v>B</v>
      </c>
      <c r="N32" s="37">
        <f t="shared" si="290"/>
        <v>3</v>
      </c>
      <c r="O32" s="35" t="str">
        <f t="shared" si="291"/>
        <v>3.0</v>
      </c>
      <c r="P32" s="11">
        <v>2</v>
      </c>
      <c r="Q32" s="14">
        <v>6.5</v>
      </c>
      <c r="R32" s="24" t="str">
        <f t="shared" si="292"/>
        <v>6.5</v>
      </c>
      <c r="S32" s="30" t="str">
        <f t="shared" si="293"/>
        <v>C+</v>
      </c>
      <c r="T32" s="37">
        <f t="shared" si="294"/>
        <v>2.5</v>
      </c>
      <c r="U32" s="35" t="str">
        <f t="shared" si="295"/>
        <v>2.5</v>
      </c>
      <c r="V32" s="11">
        <v>3</v>
      </c>
      <c r="W32" s="19">
        <v>7.8</v>
      </c>
      <c r="X32" s="22">
        <v>6</v>
      </c>
      <c r="Y32" s="23"/>
      <c r="Z32" s="17">
        <f t="shared" si="296"/>
        <v>6.7</v>
      </c>
      <c r="AA32" s="24">
        <f t="shared" si="297"/>
        <v>6.7</v>
      </c>
      <c r="AB32" s="24" t="str">
        <f t="shared" si="298"/>
        <v>6.7</v>
      </c>
      <c r="AC32" s="30" t="str">
        <f t="shared" si="299"/>
        <v>C+</v>
      </c>
      <c r="AD32" s="28">
        <f t="shared" si="300"/>
        <v>2.5</v>
      </c>
      <c r="AE32" s="35" t="str">
        <f t="shared" si="301"/>
        <v>2.5</v>
      </c>
      <c r="AF32" s="53">
        <v>4</v>
      </c>
      <c r="AG32" s="63">
        <v>4</v>
      </c>
      <c r="AH32" s="19">
        <v>7.7</v>
      </c>
      <c r="AI32" s="22">
        <v>9</v>
      </c>
      <c r="AJ32" s="23"/>
      <c r="AK32" s="25">
        <f t="shared" si="302"/>
        <v>8.5</v>
      </c>
      <c r="AL32" s="26">
        <f t="shared" si="303"/>
        <v>8.5</v>
      </c>
      <c r="AM32" s="24" t="str">
        <f t="shared" si="304"/>
        <v>8.5</v>
      </c>
      <c r="AN32" s="30" t="str">
        <f t="shared" si="305"/>
        <v>A</v>
      </c>
      <c r="AO32" s="28">
        <f t="shared" si="306"/>
        <v>4</v>
      </c>
      <c r="AP32" s="35" t="str">
        <f t="shared" si="307"/>
        <v>4.0</v>
      </c>
      <c r="AQ32" s="66">
        <v>2</v>
      </c>
      <c r="AR32" s="68">
        <v>2</v>
      </c>
      <c r="AS32" s="19">
        <v>6.5</v>
      </c>
      <c r="AT32" s="22">
        <v>5</v>
      </c>
      <c r="AU32" s="23"/>
      <c r="AV32" s="25">
        <f t="shared" si="308"/>
        <v>5.6</v>
      </c>
      <c r="AW32" s="26">
        <f t="shared" si="309"/>
        <v>5.6</v>
      </c>
      <c r="AX32" s="24" t="str">
        <f t="shared" si="310"/>
        <v>5.6</v>
      </c>
      <c r="AY32" s="30" t="str">
        <f t="shared" si="311"/>
        <v>C</v>
      </c>
      <c r="AZ32" s="28">
        <f t="shared" si="312"/>
        <v>2</v>
      </c>
      <c r="BA32" s="35" t="str">
        <f t="shared" si="313"/>
        <v>2.0</v>
      </c>
      <c r="BB32" s="53">
        <v>3</v>
      </c>
      <c r="BC32" s="63">
        <v>3</v>
      </c>
      <c r="BD32" s="19">
        <v>6.4</v>
      </c>
      <c r="BE32" s="22">
        <v>5</v>
      </c>
      <c r="BF32" s="23"/>
      <c r="BG32" s="17">
        <f t="shared" si="314"/>
        <v>5.6</v>
      </c>
      <c r="BH32" s="24">
        <f t="shared" si="315"/>
        <v>5.6</v>
      </c>
      <c r="BI32" s="24" t="str">
        <f t="shared" si="316"/>
        <v>5.6</v>
      </c>
      <c r="BJ32" s="30" t="str">
        <f t="shared" si="317"/>
        <v>C</v>
      </c>
      <c r="BK32" s="28">
        <f t="shared" si="318"/>
        <v>2</v>
      </c>
      <c r="BL32" s="35" t="str">
        <f t="shared" si="319"/>
        <v>2.0</v>
      </c>
      <c r="BM32" s="53">
        <v>3</v>
      </c>
      <c r="BN32" s="63">
        <v>3</v>
      </c>
      <c r="BO32" s="19">
        <v>5.7</v>
      </c>
      <c r="BP32" s="22">
        <v>6</v>
      </c>
      <c r="BQ32" s="23"/>
      <c r="BR32" s="17">
        <f t="shared" si="320"/>
        <v>5.9</v>
      </c>
      <c r="BS32" s="24">
        <f t="shared" si="321"/>
        <v>5.9</v>
      </c>
      <c r="BT32" s="24" t="str">
        <f t="shared" si="322"/>
        <v>5.9</v>
      </c>
      <c r="BU32" s="30" t="str">
        <f t="shared" si="323"/>
        <v>C</v>
      </c>
      <c r="BV32" s="56">
        <f t="shared" si="324"/>
        <v>2</v>
      </c>
      <c r="BW32" s="35" t="str">
        <f t="shared" si="325"/>
        <v>2.0</v>
      </c>
      <c r="BX32" s="53">
        <v>2</v>
      </c>
      <c r="BY32" s="70">
        <v>2</v>
      </c>
      <c r="BZ32" s="19">
        <v>7.3</v>
      </c>
      <c r="CA32" s="22">
        <v>4</v>
      </c>
      <c r="CB32" s="23"/>
      <c r="CC32" s="25">
        <f t="shared" si="326"/>
        <v>5.3</v>
      </c>
      <c r="CD32" s="26">
        <f t="shared" si="327"/>
        <v>5.3</v>
      </c>
      <c r="CE32" s="24" t="str">
        <f t="shared" si="328"/>
        <v>5.3</v>
      </c>
      <c r="CF32" s="30" t="str">
        <f t="shared" si="329"/>
        <v>D+</v>
      </c>
      <c r="CG32" s="28">
        <f t="shared" si="330"/>
        <v>1.5</v>
      </c>
      <c r="CH32" s="35" t="str">
        <f t="shared" si="331"/>
        <v>1.5</v>
      </c>
      <c r="CI32" s="53">
        <v>3</v>
      </c>
      <c r="CJ32" s="63">
        <v>3</v>
      </c>
      <c r="CK32" s="193">
        <f t="shared" si="332"/>
        <v>17</v>
      </c>
      <c r="CL32" s="217">
        <f t="shared" si="333"/>
        <v>6.1823529411764699</v>
      </c>
      <c r="CM32" s="182">
        <f t="shared" si="334"/>
        <v>2.2647058823529411</v>
      </c>
      <c r="CN32" s="183" t="str">
        <f t="shared" si="335"/>
        <v>2.26</v>
      </c>
      <c r="CO32" s="135" t="str">
        <f t="shared" si="336"/>
        <v>Lên lớp</v>
      </c>
      <c r="CP32" s="136">
        <f t="shared" si="337"/>
        <v>17</v>
      </c>
      <c r="CQ32" s="239">
        <f t="shared" si="338"/>
        <v>6.1823529411764699</v>
      </c>
      <c r="CR32" s="137">
        <f t="shared" si="339"/>
        <v>2.2647058823529411</v>
      </c>
      <c r="CS32" s="244" t="str">
        <f t="shared" si="340"/>
        <v>2.26</v>
      </c>
      <c r="CT32" s="135" t="str">
        <f t="shared" si="341"/>
        <v>Lên lớp</v>
      </c>
      <c r="CU32" s="138" t="s">
        <v>648</v>
      </c>
      <c r="CV32" s="19">
        <v>7</v>
      </c>
      <c r="CW32" s="22">
        <v>5</v>
      </c>
      <c r="CX32" s="23"/>
      <c r="CY32" s="25">
        <f t="shared" si="342"/>
        <v>5.8</v>
      </c>
      <c r="CZ32" s="26">
        <f t="shared" si="343"/>
        <v>5.8</v>
      </c>
      <c r="DA32" s="26" t="str">
        <f t="shared" si="344"/>
        <v>5.8</v>
      </c>
      <c r="DB32" s="30" t="str">
        <f t="shared" si="345"/>
        <v>C</v>
      </c>
      <c r="DC32" s="56">
        <f t="shared" si="346"/>
        <v>2</v>
      </c>
      <c r="DD32" s="35" t="str">
        <f t="shared" si="347"/>
        <v>2.0</v>
      </c>
      <c r="DE32" s="53">
        <v>3</v>
      </c>
      <c r="DF32" s="63">
        <v>3</v>
      </c>
      <c r="DG32" s="19">
        <v>7.1</v>
      </c>
      <c r="DH32" s="22">
        <v>4</v>
      </c>
      <c r="DI32" s="23"/>
      <c r="DJ32" s="25">
        <f t="shared" si="348"/>
        <v>5.2</v>
      </c>
      <c r="DK32" s="26">
        <f t="shared" si="349"/>
        <v>5.2</v>
      </c>
      <c r="DL32" s="26" t="str">
        <f t="shared" si="350"/>
        <v>5.2</v>
      </c>
      <c r="DM32" s="30" t="str">
        <f t="shared" si="351"/>
        <v>D+</v>
      </c>
      <c r="DN32" s="56">
        <f t="shared" si="352"/>
        <v>1.5</v>
      </c>
      <c r="DO32" s="35" t="str">
        <f t="shared" si="353"/>
        <v>1.5</v>
      </c>
      <c r="DP32" s="53">
        <v>3</v>
      </c>
      <c r="DQ32" s="63">
        <v>3</v>
      </c>
      <c r="DR32" s="19">
        <v>7.7</v>
      </c>
      <c r="DS32" s="22">
        <v>6</v>
      </c>
      <c r="DT32" s="23"/>
      <c r="DU32" s="17">
        <f t="shared" si="354"/>
        <v>6.7</v>
      </c>
      <c r="DV32" s="24">
        <f t="shared" si="355"/>
        <v>6.7</v>
      </c>
      <c r="DW32" s="24" t="str">
        <f t="shared" si="356"/>
        <v>6.7</v>
      </c>
      <c r="DX32" s="30" t="str">
        <f t="shared" si="357"/>
        <v>C+</v>
      </c>
      <c r="DY32" s="28">
        <f t="shared" si="358"/>
        <v>2.5</v>
      </c>
      <c r="DZ32" s="35" t="str">
        <f t="shared" si="359"/>
        <v>2.5</v>
      </c>
      <c r="EA32" s="53">
        <v>3</v>
      </c>
      <c r="EB32" s="63">
        <v>3</v>
      </c>
      <c r="EC32" s="19">
        <v>6.3</v>
      </c>
      <c r="ED32" s="22">
        <v>5</v>
      </c>
      <c r="EE32" s="23"/>
      <c r="EF32" s="25">
        <f t="shared" si="360"/>
        <v>5.5</v>
      </c>
      <c r="EG32" s="26">
        <f t="shared" si="361"/>
        <v>5.5</v>
      </c>
      <c r="EH32" s="26" t="str">
        <f t="shared" si="362"/>
        <v>5.5</v>
      </c>
      <c r="EI32" s="30" t="str">
        <f t="shared" si="363"/>
        <v>C</v>
      </c>
      <c r="EJ32" s="28">
        <f t="shared" si="364"/>
        <v>2</v>
      </c>
      <c r="EK32" s="35" t="str">
        <f t="shared" si="365"/>
        <v>2.0</v>
      </c>
      <c r="EL32" s="53">
        <v>2</v>
      </c>
      <c r="EM32" s="63">
        <v>2</v>
      </c>
      <c r="EN32" s="19">
        <v>6.1</v>
      </c>
      <c r="EO32" s="22">
        <v>7</v>
      </c>
      <c r="EP32" s="23"/>
      <c r="EQ32" s="25">
        <f t="shared" si="366"/>
        <v>6.6</v>
      </c>
      <c r="ER32" s="26">
        <f t="shared" si="367"/>
        <v>6.6</v>
      </c>
      <c r="ES32" s="26" t="str">
        <f t="shared" si="368"/>
        <v>6.6</v>
      </c>
      <c r="ET32" s="30" t="str">
        <f t="shared" si="369"/>
        <v>C+</v>
      </c>
      <c r="EU32" s="28">
        <f t="shared" si="370"/>
        <v>2.5</v>
      </c>
      <c r="EV32" s="35" t="str">
        <f t="shared" si="371"/>
        <v>2.5</v>
      </c>
      <c r="EW32" s="53">
        <v>2</v>
      </c>
      <c r="EX32" s="63">
        <v>2</v>
      </c>
      <c r="EY32" s="19">
        <v>7.4</v>
      </c>
      <c r="EZ32" s="22">
        <v>4</v>
      </c>
      <c r="FA32" s="23"/>
      <c r="FB32" s="17">
        <f t="shared" si="372"/>
        <v>5.4</v>
      </c>
      <c r="FC32" s="24">
        <f t="shared" si="373"/>
        <v>5.4</v>
      </c>
      <c r="FD32" s="24" t="str">
        <f t="shared" si="374"/>
        <v>5.4</v>
      </c>
      <c r="FE32" s="30" t="str">
        <f t="shared" si="375"/>
        <v>D+</v>
      </c>
      <c r="FF32" s="28">
        <f t="shared" si="376"/>
        <v>1.5</v>
      </c>
      <c r="FG32" s="35" t="str">
        <f t="shared" si="377"/>
        <v>1.5</v>
      </c>
      <c r="FH32" s="53">
        <v>3</v>
      </c>
      <c r="FI32" s="63">
        <v>3</v>
      </c>
      <c r="FJ32" s="19">
        <v>8</v>
      </c>
      <c r="FK32" s="22">
        <v>9</v>
      </c>
      <c r="FL32" s="23"/>
      <c r="FM32" s="25">
        <f t="shared" si="378"/>
        <v>8.6</v>
      </c>
      <c r="FN32" s="26">
        <f t="shared" si="379"/>
        <v>8.6</v>
      </c>
      <c r="FO32" s="26" t="str">
        <f t="shared" si="380"/>
        <v>8.6</v>
      </c>
      <c r="FP32" s="30" t="str">
        <f t="shared" si="381"/>
        <v>A</v>
      </c>
      <c r="FQ32" s="28">
        <f t="shared" si="382"/>
        <v>4</v>
      </c>
      <c r="FR32" s="35" t="str">
        <f t="shared" si="383"/>
        <v>4.0</v>
      </c>
      <c r="FS32" s="53">
        <v>2</v>
      </c>
      <c r="FT32" s="63">
        <v>2</v>
      </c>
      <c r="FU32" s="19">
        <v>8.6999999999999993</v>
      </c>
      <c r="FV32" s="22">
        <v>7</v>
      </c>
      <c r="FW32" s="23"/>
      <c r="FX32" s="25">
        <f t="shared" si="384"/>
        <v>7.7</v>
      </c>
      <c r="FY32" s="26">
        <f t="shared" si="385"/>
        <v>7.7</v>
      </c>
      <c r="FZ32" s="24" t="str">
        <f t="shared" si="386"/>
        <v>7.7</v>
      </c>
      <c r="GA32" s="30" t="str">
        <f t="shared" si="387"/>
        <v>B</v>
      </c>
      <c r="GB32" s="28">
        <f t="shared" si="388"/>
        <v>3</v>
      </c>
      <c r="GC32" s="35" t="str">
        <f t="shared" si="389"/>
        <v>3.0</v>
      </c>
      <c r="GD32" s="53">
        <v>2</v>
      </c>
      <c r="GE32" s="63">
        <v>2</v>
      </c>
      <c r="GF32" s="181">
        <f t="shared" si="390"/>
        <v>20</v>
      </c>
      <c r="GG32" s="217">
        <f t="shared" si="391"/>
        <v>6.3050000000000006</v>
      </c>
      <c r="GH32" s="182">
        <f t="shared" si="392"/>
        <v>2.2749999999999999</v>
      </c>
      <c r="GI32" s="183" t="str">
        <f t="shared" si="393"/>
        <v>2.28</v>
      </c>
      <c r="GJ32" s="135" t="str">
        <f t="shared" si="394"/>
        <v>Lên lớp</v>
      </c>
      <c r="GK32" s="136">
        <f t="shared" si="395"/>
        <v>20</v>
      </c>
      <c r="GL32" s="239">
        <f t="shared" si="396"/>
        <v>6.3050000000000006</v>
      </c>
      <c r="GM32" s="137">
        <f t="shared" si="397"/>
        <v>2.2749999999999999</v>
      </c>
      <c r="GN32" s="192">
        <f t="shared" si="398"/>
        <v>37</v>
      </c>
      <c r="GO32" s="193">
        <f t="shared" si="399"/>
        <v>37</v>
      </c>
      <c r="GP32" s="183">
        <f t="shared" si="400"/>
        <v>6.2486486486486488</v>
      </c>
      <c r="GQ32" s="182">
        <f t="shared" si="401"/>
        <v>2.2702702702702702</v>
      </c>
      <c r="GR32" s="183" t="str">
        <f t="shared" si="402"/>
        <v>2.27</v>
      </c>
      <c r="GS32" s="135" t="str">
        <f t="shared" si="403"/>
        <v>Lên lớp</v>
      </c>
      <c r="GT32" s="135" t="s">
        <v>648</v>
      </c>
      <c r="GU32" s="19">
        <v>7.1</v>
      </c>
      <c r="GV32" s="22">
        <v>5</v>
      </c>
      <c r="GW32" s="23"/>
      <c r="GX32" s="17">
        <f t="shared" si="404"/>
        <v>5.8</v>
      </c>
      <c r="GY32" s="24">
        <f t="shared" si="405"/>
        <v>5.8</v>
      </c>
      <c r="GZ32" s="24" t="str">
        <f t="shared" si="406"/>
        <v>5.8</v>
      </c>
      <c r="HA32" s="30" t="str">
        <f t="shared" si="407"/>
        <v>C</v>
      </c>
      <c r="HB32" s="28">
        <f t="shared" si="408"/>
        <v>2</v>
      </c>
      <c r="HC32" s="35" t="str">
        <f t="shared" si="409"/>
        <v>2.0</v>
      </c>
      <c r="HD32" s="53">
        <v>3</v>
      </c>
      <c r="HE32" s="63">
        <v>3</v>
      </c>
      <c r="HF32" s="19">
        <v>6.8</v>
      </c>
      <c r="HG32" s="22">
        <v>9</v>
      </c>
      <c r="HH32" s="23"/>
      <c r="HI32" s="25">
        <f t="shared" si="410"/>
        <v>8.1</v>
      </c>
      <c r="HJ32" s="26">
        <f t="shared" si="411"/>
        <v>8.1</v>
      </c>
      <c r="HK32" s="24" t="str">
        <f t="shared" si="412"/>
        <v>8.1</v>
      </c>
      <c r="HL32" s="30" t="str">
        <f t="shared" si="413"/>
        <v>B+</v>
      </c>
      <c r="HM32" s="28">
        <f t="shared" si="414"/>
        <v>3.5</v>
      </c>
      <c r="HN32" s="35" t="str">
        <f t="shared" si="415"/>
        <v>3.5</v>
      </c>
      <c r="HO32" s="53">
        <v>2</v>
      </c>
      <c r="HP32" s="63">
        <v>2</v>
      </c>
      <c r="HQ32" s="19">
        <v>5.4</v>
      </c>
      <c r="HR32" s="22">
        <v>6</v>
      </c>
      <c r="HS32" s="23"/>
      <c r="HT32" s="25">
        <f t="shared" si="416"/>
        <v>5.8</v>
      </c>
      <c r="HU32" s="147">
        <f t="shared" si="417"/>
        <v>5.8</v>
      </c>
      <c r="HV32" s="24" t="str">
        <f t="shared" si="516"/>
        <v>5.8</v>
      </c>
      <c r="HW32" s="218" t="str">
        <f t="shared" si="418"/>
        <v>C</v>
      </c>
      <c r="HX32" s="149">
        <f t="shared" si="419"/>
        <v>2</v>
      </c>
      <c r="HY32" s="40" t="str">
        <f t="shared" si="420"/>
        <v>2.0</v>
      </c>
      <c r="HZ32" s="53">
        <v>3</v>
      </c>
      <c r="IA32" s="63">
        <v>3</v>
      </c>
      <c r="IB32" s="19">
        <v>8</v>
      </c>
      <c r="IC32" s="22">
        <v>4</v>
      </c>
      <c r="ID32" s="23"/>
      <c r="IE32" s="25">
        <f t="shared" si="421"/>
        <v>5.6</v>
      </c>
      <c r="IF32" s="147">
        <f t="shared" si="422"/>
        <v>5.6</v>
      </c>
      <c r="IG32" s="24" t="str">
        <f t="shared" si="517"/>
        <v>5.6</v>
      </c>
      <c r="IH32" s="218" t="str">
        <f t="shared" si="423"/>
        <v>C</v>
      </c>
      <c r="II32" s="149">
        <f t="shared" si="424"/>
        <v>2</v>
      </c>
      <c r="IJ32" s="40" t="str">
        <f t="shared" si="425"/>
        <v>2.0</v>
      </c>
      <c r="IK32" s="53">
        <v>1</v>
      </c>
      <c r="IL32" s="63">
        <v>1</v>
      </c>
      <c r="IM32" s="19">
        <v>6.4</v>
      </c>
      <c r="IN32" s="22">
        <v>9</v>
      </c>
      <c r="IO32" s="23"/>
      <c r="IP32" s="17">
        <f t="shared" si="426"/>
        <v>8</v>
      </c>
      <c r="IQ32" s="24">
        <f t="shared" si="427"/>
        <v>8</v>
      </c>
      <c r="IR32" s="24" t="str">
        <f t="shared" si="428"/>
        <v>8.0</v>
      </c>
      <c r="IS32" s="30" t="str">
        <f t="shared" si="429"/>
        <v>B+</v>
      </c>
      <c r="IT32" s="28">
        <f t="shared" si="430"/>
        <v>3.5</v>
      </c>
      <c r="IU32" s="35" t="str">
        <f t="shared" si="431"/>
        <v>3.5</v>
      </c>
      <c r="IV32" s="53">
        <v>2</v>
      </c>
      <c r="IW32" s="63">
        <v>2</v>
      </c>
      <c r="IX32" s="19">
        <v>8</v>
      </c>
      <c r="IY32" s="22">
        <v>9</v>
      </c>
      <c r="IZ32" s="23"/>
      <c r="JA32" s="25">
        <f t="shared" si="432"/>
        <v>8.6</v>
      </c>
      <c r="JB32" s="26">
        <f t="shared" si="433"/>
        <v>8.6</v>
      </c>
      <c r="JC32" s="24" t="str">
        <f t="shared" si="434"/>
        <v>8.6</v>
      </c>
      <c r="JD32" s="30" t="str">
        <f t="shared" si="435"/>
        <v>A</v>
      </c>
      <c r="JE32" s="28">
        <f t="shared" si="436"/>
        <v>4</v>
      </c>
      <c r="JF32" s="35" t="str">
        <f t="shared" si="437"/>
        <v>4.0</v>
      </c>
      <c r="JG32" s="53">
        <v>2</v>
      </c>
      <c r="JH32" s="63">
        <v>2</v>
      </c>
      <c r="JI32" s="19">
        <v>6.6</v>
      </c>
      <c r="JJ32" s="22">
        <v>5</v>
      </c>
      <c r="JK32" s="23"/>
      <c r="JL32" s="17">
        <f t="shared" si="438"/>
        <v>5.6</v>
      </c>
      <c r="JM32" s="24">
        <f t="shared" si="439"/>
        <v>5.6</v>
      </c>
      <c r="JN32" s="24" t="str">
        <f t="shared" si="440"/>
        <v>5.6</v>
      </c>
      <c r="JO32" s="30" t="str">
        <f t="shared" si="441"/>
        <v>C</v>
      </c>
      <c r="JP32" s="28">
        <f t="shared" si="442"/>
        <v>2</v>
      </c>
      <c r="JQ32" s="35" t="str">
        <f t="shared" si="443"/>
        <v>2.0</v>
      </c>
      <c r="JR32" s="53">
        <v>2</v>
      </c>
      <c r="JS32" s="63">
        <v>2</v>
      </c>
      <c r="JT32" s="19">
        <v>6.8</v>
      </c>
      <c r="JU32" s="22">
        <v>6</v>
      </c>
      <c r="JV32" s="23"/>
      <c r="JW32" s="17">
        <f t="shared" si="444"/>
        <v>6.3</v>
      </c>
      <c r="JX32" s="24">
        <f t="shared" si="445"/>
        <v>6.3</v>
      </c>
      <c r="JY32" s="24" t="str">
        <f t="shared" si="446"/>
        <v>6.3</v>
      </c>
      <c r="JZ32" s="30" t="str">
        <f t="shared" si="447"/>
        <v>C</v>
      </c>
      <c r="KA32" s="28">
        <f t="shared" si="448"/>
        <v>2</v>
      </c>
      <c r="KB32" s="35" t="str">
        <f t="shared" si="449"/>
        <v>2.0</v>
      </c>
      <c r="KC32" s="53">
        <v>1</v>
      </c>
      <c r="KD32" s="63">
        <v>1</v>
      </c>
      <c r="KE32" s="19">
        <v>8</v>
      </c>
      <c r="KF32" s="22">
        <v>9</v>
      </c>
      <c r="KG32" s="23"/>
      <c r="KH32" s="17">
        <f t="shared" si="450"/>
        <v>8.6</v>
      </c>
      <c r="KI32" s="24">
        <f t="shared" si="451"/>
        <v>8.6</v>
      </c>
      <c r="KJ32" s="24" t="str">
        <f t="shared" si="452"/>
        <v>8.6</v>
      </c>
      <c r="KK32" s="30" t="str">
        <f t="shared" si="453"/>
        <v>A</v>
      </c>
      <c r="KL32" s="28">
        <f t="shared" si="454"/>
        <v>4</v>
      </c>
      <c r="KM32" s="35" t="str">
        <f t="shared" si="455"/>
        <v>4.0</v>
      </c>
      <c r="KN32" s="53">
        <v>2</v>
      </c>
      <c r="KO32" s="63">
        <v>2</v>
      </c>
      <c r="KP32" s="181">
        <f t="shared" si="456"/>
        <v>18</v>
      </c>
      <c r="KQ32" s="217">
        <f t="shared" si="457"/>
        <v>6.916666666666667</v>
      </c>
      <c r="KR32" s="182">
        <f t="shared" si="458"/>
        <v>2.7777777777777777</v>
      </c>
      <c r="KS32" s="183" t="str">
        <f t="shared" si="459"/>
        <v>2.78</v>
      </c>
      <c r="KT32" s="135" t="str">
        <f t="shared" si="460"/>
        <v>Lên lớp</v>
      </c>
      <c r="KU32" s="136">
        <f t="shared" si="461"/>
        <v>18</v>
      </c>
      <c r="KV32" s="217">
        <f t="shared" si="462"/>
        <v>6.916666666666667</v>
      </c>
      <c r="KW32" s="236">
        <f t="shared" si="463"/>
        <v>2.7777777777777777</v>
      </c>
      <c r="KX32" s="192">
        <f t="shared" si="464"/>
        <v>55</v>
      </c>
      <c r="KY32" s="193">
        <f t="shared" si="465"/>
        <v>55</v>
      </c>
      <c r="KZ32" s="183">
        <f t="shared" si="466"/>
        <v>6.4672727272727277</v>
      </c>
      <c r="LA32" s="182">
        <f t="shared" si="467"/>
        <v>2.4363636363636365</v>
      </c>
      <c r="LB32" s="183" t="str">
        <f t="shared" si="468"/>
        <v>2.44</v>
      </c>
      <c r="LC32" s="135" t="str">
        <f t="shared" si="469"/>
        <v>Lên lớp</v>
      </c>
      <c r="LD32" s="135" t="s">
        <v>648</v>
      </c>
      <c r="LE32" s="19">
        <v>7.8</v>
      </c>
      <c r="LF32" s="22">
        <v>7</v>
      </c>
      <c r="LG32" s="23"/>
      <c r="LH32" s="25">
        <f t="shared" si="470"/>
        <v>7.3</v>
      </c>
      <c r="LI32" s="147">
        <f t="shared" si="471"/>
        <v>7.3</v>
      </c>
      <c r="LJ32" s="26" t="str">
        <f t="shared" si="472"/>
        <v>7.3</v>
      </c>
      <c r="LK32" s="148" t="str">
        <f t="shared" si="473"/>
        <v>B</v>
      </c>
      <c r="LL32" s="149">
        <f t="shared" si="474"/>
        <v>3</v>
      </c>
      <c r="LM32" s="40" t="str">
        <f t="shared" si="475"/>
        <v>3.0</v>
      </c>
      <c r="LN32" s="53">
        <v>1</v>
      </c>
      <c r="LO32" s="63">
        <v>1</v>
      </c>
      <c r="LP32" s="19">
        <v>7.9</v>
      </c>
      <c r="LQ32" s="22">
        <v>7</v>
      </c>
      <c r="LR32" s="23"/>
      <c r="LS32" s="25">
        <f t="shared" si="476"/>
        <v>7.4</v>
      </c>
      <c r="LT32" s="147">
        <f t="shared" si="477"/>
        <v>7.4</v>
      </c>
      <c r="LU32" s="26" t="str">
        <f t="shared" si="478"/>
        <v>7.4</v>
      </c>
      <c r="LV32" s="148" t="str">
        <f t="shared" si="479"/>
        <v>B</v>
      </c>
      <c r="LW32" s="149">
        <f t="shared" si="480"/>
        <v>3</v>
      </c>
      <c r="LX32" s="40" t="str">
        <f t="shared" si="481"/>
        <v>3.0</v>
      </c>
      <c r="LY32" s="53">
        <v>1</v>
      </c>
      <c r="LZ32" s="63">
        <v>1</v>
      </c>
      <c r="MA32" s="19">
        <v>7.9</v>
      </c>
      <c r="MB32" s="22">
        <v>8</v>
      </c>
      <c r="MC32" s="23"/>
      <c r="MD32" s="25">
        <f t="shared" si="482"/>
        <v>8</v>
      </c>
      <c r="ME32" s="26">
        <f t="shared" si="483"/>
        <v>8</v>
      </c>
      <c r="MF32" s="26" t="str">
        <f t="shared" si="484"/>
        <v>8.0</v>
      </c>
      <c r="MG32" s="30" t="str">
        <f t="shared" si="485"/>
        <v>B+</v>
      </c>
      <c r="MH32" s="28">
        <f t="shared" si="486"/>
        <v>3.5</v>
      </c>
      <c r="MI32" s="35" t="str">
        <f t="shared" si="487"/>
        <v>3.5</v>
      </c>
      <c r="MJ32" s="53">
        <v>1</v>
      </c>
      <c r="MK32" s="70">
        <v>1</v>
      </c>
      <c r="ML32" s="19">
        <v>8</v>
      </c>
      <c r="MM32" s="51">
        <v>7.8</v>
      </c>
      <c r="MN32" s="23"/>
      <c r="MO32" s="25">
        <f t="shared" si="488"/>
        <v>7.9</v>
      </c>
      <c r="MP32" s="26">
        <f t="shared" si="489"/>
        <v>7.9</v>
      </c>
      <c r="MQ32" s="26" t="str">
        <f t="shared" si="518"/>
        <v>7.9</v>
      </c>
      <c r="MR32" s="30" t="str">
        <f t="shared" si="528"/>
        <v>B</v>
      </c>
      <c r="MS32" s="28">
        <f t="shared" si="490"/>
        <v>3</v>
      </c>
      <c r="MT32" s="35" t="str">
        <f t="shared" si="491"/>
        <v>3.0</v>
      </c>
      <c r="MU32" s="53">
        <v>1</v>
      </c>
      <c r="MV32" s="63">
        <v>1</v>
      </c>
      <c r="MW32" s="19">
        <v>8</v>
      </c>
      <c r="MX32" s="51">
        <v>7.5</v>
      </c>
      <c r="MY32" s="23"/>
      <c r="MZ32" s="25">
        <f t="shared" si="492"/>
        <v>7.7</v>
      </c>
      <c r="NA32" s="26">
        <f t="shared" si="493"/>
        <v>7.7</v>
      </c>
      <c r="NB32" s="26" t="str">
        <f t="shared" si="519"/>
        <v>7.7</v>
      </c>
      <c r="NC32" s="30" t="str">
        <f t="shared" si="529"/>
        <v>B</v>
      </c>
      <c r="ND32" s="28">
        <f t="shared" si="494"/>
        <v>3</v>
      </c>
      <c r="NE32" s="35" t="str">
        <f t="shared" si="495"/>
        <v>3.0</v>
      </c>
      <c r="NF32" s="53">
        <v>1</v>
      </c>
      <c r="NG32" s="63">
        <v>1</v>
      </c>
      <c r="NH32" s="19">
        <v>7.5</v>
      </c>
      <c r="NI32" s="51">
        <v>6</v>
      </c>
      <c r="NJ32" s="23"/>
      <c r="NK32" s="25">
        <f t="shared" si="496"/>
        <v>6.6</v>
      </c>
      <c r="NL32" s="26">
        <f t="shared" si="497"/>
        <v>6.6</v>
      </c>
      <c r="NM32" s="26" t="str">
        <f t="shared" si="520"/>
        <v>6.6</v>
      </c>
      <c r="NN32" s="30" t="str">
        <f t="shared" si="530"/>
        <v>C+</v>
      </c>
      <c r="NO32" s="28">
        <f t="shared" si="498"/>
        <v>2.5</v>
      </c>
      <c r="NP32" s="35" t="str">
        <f t="shared" si="499"/>
        <v>2.5</v>
      </c>
      <c r="NQ32" s="53">
        <v>2</v>
      </c>
      <c r="NR32" s="63">
        <v>2</v>
      </c>
      <c r="NS32" s="19">
        <v>8</v>
      </c>
      <c r="NT32" s="51">
        <v>7.5</v>
      </c>
      <c r="NU32" s="23"/>
      <c r="NV32" s="25">
        <f t="shared" si="500"/>
        <v>7.7</v>
      </c>
      <c r="NW32" s="26">
        <f t="shared" si="501"/>
        <v>7.7</v>
      </c>
      <c r="NX32" s="26" t="str">
        <f t="shared" si="521"/>
        <v>7.7</v>
      </c>
      <c r="NY32" s="30" t="str">
        <f t="shared" si="531"/>
        <v>B</v>
      </c>
      <c r="NZ32" s="28">
        <f t="shared" si="502"/>
        <v>3</v>
      </c>
      <c r="OA32" s="35" t="str">
        <f t="shared" si="503"/>
        <v>3.0</v>
      </c>
      <c r="OB32" s="53">
        <v>1</v>
      </c>
      <c r="OC32" s="63">
        <v>1</v>
      </c>
      <c r="OD32" s="57">
        <v>8.1999999999999993</v>
      </c>
      <c r="OE32" s="51">
        <v>7.2</v>
      </c>
      <c r="OF32" s="23"/>
      <c r="OG32" s="25">
        <f t="shared" si="522"/>
        <v>7.6</v>
      </c>
      <c r="OH32" s="26">
        <f t="shared" si="523"/>
        <v>7.6</v>
      </c>
      <c r="OI32" s="26" t="str">
        <f t="shared" si="524"/>
        <v>7.6</v>
      </c>
      <c r="OJ32" s="30" t="str">
        <f t="shared" si="525"/>
        <v>B</v>
      </c>
      <c r="OK32" s="28">
        <f t="shared" si="526"/>
        <v>3</v>
      </c>
      <c r="OL32" s="35" t="str">
        <f t="shared" si="527"/>
        <v>3.0</v>
      </c>
      <c r="OM32" s="53">
        <v>4</v>
      </c>
      <c r="ON32" s="70">
        <v>4</v>
      </c>
      <c r="OO32" s="264">
        <f t="shared" si="256"/>
        <v>12</v>
      </c>
      <c r="OP32" s="217">
        <f t="shared" si="257"/>
        <v>7.4666666666666659</v>
      </c>
      <c r="OQ32" s="182">
        <f t="shared" si="258"/>
        <v>2.9583333333333335</v>
      </c>
      <c r="OR32" s="183" t="str">
        <f t="shared" si="259"/>
        <v>2.96</v>
      </c>
      <c r="OS32" s="135" t="str">
        <f t="shared" si="260"/>
        <v>Lên lớp</v>
      </c>
      <c r="OT32" s="136">
        <f t="shared" si="261"/>
        <v>12</v>
      </c>
      <c r="OU32" s="217">
        <f t="shared" si="262"/>
        <v>7.4666666666666659</v>
      </c>
      <c r="OV32" s="236">
        <f t="shared" si="263"/>
        <v>2.9583333333333335</v>
      </c>
      <c r="OW32" s="192">
        <f t="shared" si="264"/>
        <v>67</v>
      </c>
      <c r="OX32" s="193">
        <f t="shared" si="265"/>
        <v>67</v>
      </c>
      <c r="OY32" s="183">
        <f t="shared" si="266"/>
        <v>6.6462686567164191</v>
      </c>
      <c r="OZ32" s="182">
        <f t="shared" si="267"/>
        <v>2.5298507462686568</v>
      </c>
      <c r="PA32" s="183" t="str">
        <f t="shared" si="268"/>
        <v>2.53</v>
      </c>
      <c r="PB32" s="135" t="str">
        <f t="shared" si="269"/>
        <v>Lên lớp</v>
      </c>
      <c r="PC32" s="135" t="s">
        <v>648</v>
      </c>
      <c r="PD32" s="57">
        <v>9</v>
      </c>
      <c r="PE32" s="22">
        <v>8</v>
      </c>
      <c r="PF32" s="23"/>
      <c r="PG32" s="25">
        <f t="shared" si="273"/>
        <v>8.4</v>
      </c>
      <c r="PH32" s="26">
        <f t="shared" si="274"/>
        <v>8.4</v>
      </c>
      <c r="PI32" s="26" t="str">
        <f t="shared" si="275"/>
        <v>8.4</v>
      </c>
      <c r="PJ32" s="30" t="str">
        <f t="shared" si="276"/>
        <v>B+</v>
      </c>
      <c r="PK32" s="28">
        <f t="shared" si="277"/>
        <v>3.5</v>
      </c>
      <c r="PL32" s="35" t="str">
        <f t="shared" si="278"/>
        <v>3.5</v>
      </c>
      <c r="PM32" s="53">
        <v>6</v>
      </c>
      <c r="PN32" s="63">
        <v>6</v>
      </c>
      <c r="PO32" s="19">
        <v>8.1999999999999993</v>
      </c>
      <c r="PP32" s="22">
        <v>8</v>
      </c>
      <c r="PQ32" s="23"/>
      <c r="PR32" s="25">
        <f t="shared" si="510"/>
        <v>8.1</v>
      </c>
      <c r="PS32" s="26">
        <f t="shared" si="511"/>
        <v>8.1</v>
      </c>
      <c r="PT32" s="26" t="str">
        <f t="shared" si="512"/>
        <v>8.1</v>
      </c>
      <c r="PU32" s="30" t="str">
        <f t="shared" si="513"/>
        <v>B+</v>
      </c>
      <c r="PV32" s="28">
        <f t="shared" si="514"/>
        <v>3.5</v>
      </c>
      <c r="PW32" s="35" t="str">
        <f t="shared" si="515"/>
        <v>3.5</v>
      </c>
      <c r="PX32" s="53">
        <v>6</v>
      </c>
      <c r="PY32" s="63">
        <v>6</v>
      </c>
      <c r="PZ32" s="59">
        <v>9.4</v>
      </c>
      <c r="QA32" s="259">
        <v>7.7</v>
      </c>
      <c r="QB32" s="129">
        <f t="shared" si="270"/>
        <v>8.4</v>
      </c>
      <c r="QC32" s="24" t="str">
        <f t="shared" si="280"/>
        <v>8.4</v>
      </c>
      <c r="QD32" s="30" t="str">
        <f t="shared" si="281"/>
        <v>B+</v>
      </c>
      <c r="QE32" s="28">
        <f t="shared" si="282"/>
        <v>3.5</v>
      </c>
      <c r="QF32" s="35" t="str">
        <f t="shared" si="283"/>
        <v>3.5</v>
      </c>
      <c r="QG32" s="260">
        <v>5</v>
      </c>
      <c r="QH32" s="261">
        <v>5</v>
      </c>
      <c r="QI32" s="262">
        <f t="shared" si="249"/>
        <v>17</v>
      </c>
      <c r="QJ32" s="217">
        <f t="shared" si="250"/>
        <v>8.2941176470588243</v>
      </c>
      <c r="QK32" s="182">
        <f t="shared" si="251"/>
        <v>3.5</v>
      </c>
      <c r="QL32" s="183" t="str">
        <f t="shared" si="284"/>
        <v>3.50</v>
      </c>
      <c r="QM32" s="135" t="str">
        <f t="shared" si="285"/>
        <v>Lên lớp</v>
      </c>
    </row>
    <row r="33" spans="1:455" ht="18">
      <c r="A33" s="10">
        <v>8</v>
      </c>
      <c r="B33" s="10">
        <v>33</v>
      </c>
      <c r="C33" s="90" t="s">
        <v>187</v>
      </c>
      <c r="D33" s="91" t="s">
        <v>239</v>
      </c>
      <c r="E33" s="93" t="s">
        <v>19</v>
      </c>
      <c r="F33" s="308" t="s">
        <v>240</v>
      </c>
      <c r="G33" s="42"/>
      <c r="H33" s="100" t="s">
        <v>476</v>
      </c>
      <c r="I33" s="42" t="s">
        <v>18</v>
      </c>
      <c r="J33" s="102" t="s">
        <v>496</v>
      </c>
      <c r="K33" s="12">
        <v>5.8</v>
      </c>
      <c r="L33" s="24" t="str">
        <f t="shared" si="288"/>
        <v>5.8</v>
      </c>
      <c r="M33" s="30" t="str">
        <f t="shared" si="289"/>
        <v>C</v>
      </c>
      <c r="N33" s="37">
        <f t="shared" si="290"/>
        <v>2</v>
      </c>
      <c r="O33" s="35" t="str">
        <f t="shared" si="291"/>
        <v>2.0</v>
      </c>
      <c r="P33" s="11">
        <v>2</v>
      </c>
      <c r="Q33" s="14">
        <v>6.6</v>
      </c>
      <c r="R33" s="24" t="str">
        <f t="shared" si="292"/>
        <v>6.6</v>
      </c>
      <c r="S33" s="30" t="str">
        <f t="shared" si="293"/>
        <v>C+</v>
      </c>
      <c r="T33" s="37">
        <f t="shared" si="294"/>
        <v>2.5</v>
      </c>
      <c r="U33" s="35" t="str">
        <f t="shared" si="295"/>
        <v>2.5</v>
      </c>
      <c r="V33" s="11">
        <v>3</v>
      </c>
      <c r="W33" s="19">
        <v>8.1999999999999993</v>
      </c>
      <c r="X33" s="22">
        <v>7</v>
      </c>
      <c r="Y33" s="23"/>
      <c r="Z33" s="25">
        <f t="shared" si="296"/>
        <v>7.5</v>
      </c>
      <c r="AA33" s="26">
        <f t="shared" si="297"/>
        <v>7.5</v>
      </c>
      <c r="AB33" s="24" t="str">
        <f t="shared" si="298"/>
        <v>7.5</v>
      </c>
      <c r="AC33" s="30" t="str">
        <f t="shared" si="299"/>
        <v>B</v>
      </c>
      <c r="AD33" s="28">
        <f t="shared" si="300"/>
        <v>3</v>
      </c>
      <c r="AE33" s="35" t="str">
        <f t="shared" si="301"/>
        <v>3.0</v>
      </c>
      <c r="AF33" s="53">
        <v>4</v>
      </c>
      <c r="AG33" s="63">
        <v>4</v>
      </c>
      <c r="AH33" s="19">
        <v>6.7</v>
      </c>
      <c r="AI33" s="22">
        <v>8</v>
      </c>
      <c r="AJ33" s="23"/>
      <c r="AK33" s="17">
        <f t="shared" si="302"/>
        <v>7.5</v>
      </c>
      <c r="AL33" s="24">
        <f t="shared" si="303"/>
        <v>7.5</v>
      </c>
      <c r="AM33" s="24" t="str">
        <f t="shared" si="304"/>
        <v>7.5</v>
      </c>
      <c r="AN33" s="30" t="str">
        <f t="shared" si="305"/>
        <v>B</v>
      </c>
      <c r="AO33" s="28">
        <f t="shared" si="306"/>
        <v>3</v>
      </c>
      <c r="AP33" s="35" t="str">
        <f t="shared" si="307"/>
        <v>3.0</v>
      </c>
      <c r="AQ33" s="66">
        <v>2</v>
      </c>
      <c r="AR33" s="68">
        <v>2</v>
      </c>
      <c r="AS33" s="19">
        <v>5</v>
      </c>
      <c r="AT33" s="22">
        <v>5</v>
      </c>
      <c r="AU33" s="23"/>
      <c r="AV33" s="25">
        <f t="shared" si="308"/>
        <v>5</v>
      </c>
      <c r="AW33" s="26">
        <f t="shared" si="309"/>
        <v>5</v>
      </c>
      <c r="AX33" s="24" t="str">
        <f t="shared" si="310"/>
        <v>5.0</v>
      </c>
      <c r="AY33" s="30" t="str">
        <f t="shared" si="311"/>
        <v>D+</v>
      </c>
      <c r="AZ33" s="28">
        <f t="shared" si="312"/>
        <v>1.5</v>
      </c>
      <c r="BA33" s="35" t="str">
        <f t="shared" si="313"/>
        <v>1.5</v>
      </c>
      <c r="BB33" s="53">
        <v>3</v>
      </c>
      <c r="BC33" s="63">
        <v>3</v>
      </c>
      <c r="BD33" s="19">
        <v>7</v>
      </c>
      <c r="BE33" s="22">
        <v>7</v>
      </c>
      <c r="BF33" s="23"/>
      <c r="BG33" s="17">
        <f t="shared" si="314"/>
        <v>7</v>
      </c>
      <c r="BH33" s="24">
        <f t="shared" si="315"/>
        <v>7</v>
      </c>
      <c r="BI33" s="24" t="str">
        <f t="shared" si="316"/>
        <v>7.0</v>
      </c>
      <c r="BJ33" s="30" t="str">
        <f t="shared" si="317"/>
        <v>B</v>
      </c>
      <c r="BK33" s="28">
        <f t="shared" si="318"/>
        <v>3</v>
      </c>
      <c r="BL33" s="35" t="str">
        <f t="shared" si="319"/>
        <v>3.0</v>
      </c>
      <c r="BM33" s="53">
        <v>3</v>
      </c>
      <c r="BN33" s="63">
        <v>3</v>
      </c>
      <c r="BO33" s="19">
        <v>5.9</v>
      </c>
      <c r="BP33" s="22">
        <v>7</v>
      </c>
      <c r="BQ33" s="23"/>
      <c r="BR33" s="17">
        <f t="shared" si="320"/>
        <v>6.6</v>
      </c>
      <c r="BS33" s="24">
        <f t="shared" si="321"/>
        <v>6.6</v>
      </c>
      <c r="BT33" s="24" t="str">
        <f t="shared" si="322"/>
        <v>6.6</v>
      </c>
      <c r="BU33" s="30" t="str">
        <f t="shared" si="323"/>
        <v>C+</v>
      </c>
      <c r="BV33" s="56">
        <f t="shared" si="324"/>
        <v>2.5</v>
      </c>
      <c r="BW33" s="35" t="str">
        <f t="shared" si="325"/>
        <v>2.5</v>
      </c>
      <c r="BX33" s="53">
        <v>2</v>
      </c>
      <c r="BY33" s="70">
        <v>2</v>
      </c>
      <c r="BZ33" s="19">
        <v>6.2</v>
      </c>
      <c r="CA33" s="22">
        <v>6</v>
      </c>
      <c r="CB33" s="23"/>
      <c r="CC33" s="25">
        <f t="shared" si="326"/>
        <v>6.1</v>
      </c>
      <c r="CD33" s="26">
        <f t="shared" si="327"/>
        <v>6.1</v>
      </c>
      <c r="CE33" s="24" t="str">
        <f t="shared" si="328"/>
        <v>6.1</v>
      </c>
      <c r="CF33" s="30" t="str">
        <f t="shared" si="329"/>
        <v>C</v>
      </c>
      <c r="CG33" s="28">
        <f t="shared" si="330"/>
        <v>2</v>
      </c>
      <c r="CH33" s="35" t="str">
        <f t="shared" si="331"/>
        <v>2.0</v>
      </c>
      <c r="CI33" s="53">
        <v>3</v>
      </c>
      <c r="CJ33" s="63">
        <v>3</v>
      </c>
      <c r="CK33" s="193">
        <f t="shared" si="332"/>
        <v>17</v>
      </c>
      <c r="CL33" s="217">
        <f t="shared" si="333"/>
        <v>6.617647058823529</v>
      </c>
      <c r="CM33" s="182">
        <f t="shared" si="334"/>
        <v>2.5</v>
      </c>
      <c r="CN33" s="183" t="str">
        <f t="shared" si="335"/>
        <v>2.50</v>
      </c>
      <c r="CO33" s="135" t="str">
        <f t="shared" si="336"/>
        <v>Lên lớp</v>
      </c>
      <c r="CP33" s="136">
        <f t="shared" si="337"/>
        <v>17</v>
      </c>
      <c r="CQ33" s="239">
        <f t="shared" si="338"/>
        <v>6.617647058823529</v>
      </c>
      <c r="CR33" s="137">
        <f t="shared" si="339"/>
        <v>2.5</v>
      </c>
      <c r="CS33" s="244" t="str">
        <f t="shared" si="340"/>
        <v>2.50</v>
      </c>
      <c r="CT33" s="135" t="str">
        <f t="shared" si="341"/>
        <v>Lên lớp</v>
      </c>
      <c r="CU33" s="138" t="s">
        <v>648</v>
      </c>
      <c r="CV33" s="19">
        <v>7</v>
      </c>
      <c r="CW33" s="22">
        <v>6</v>
      </c>
      <c r="CX33" s="23"/>
      <c r="CY33" s="25">
        <f t="shared" si="342"/>
        <v>6.4</v>
      </c>
      <c r="CZ33" s="26">
        <f t="shared" si="343"/>
        <v>6.4</v>
      </c>
      <c r="DA33" s="26" t="str">
        <f t="shared" si="344"/>
        <v>6.4</v>
      </c>
      <c r="DB33" s="30" t="str">
        <f t="shared" si="345"/>
        <v>C</v>
      </c>
      <c r="DC33" s="56">
        <f t="shared" si="346"/>
        <v>2</v>
      </c>
      <c r="DD33" s="35" t="str">
        <f t="shared" si="347"/>
        <v>2.0</v>
      </c>
      <c r="DE33" s="53">
        <v>3</v>
      </c>
      <c r="DF33" s="63">
        <v>3</v>
      </c>
      <c r="DG33" s="19">
        <v>6</v>
      </c>
      <c r="DH33" s="22">
        <v>4</v>
      </c>
      <c r="DI33" s="23"/>
      <c r="DJ33" s="25">
        <f t="shared" si="348"/>
        <v>4.8</v>
      </c>
      <c r="DK33" s="26">
        <f t="shared" si="349"/>
        <v>4.8</v>
      </c>
      <c r="DL33" s="26" t="str">
        <f t="shared" si="350"/>
        <v>4.8</v>
      </c>
      <c r="DM33" s="30" t="str">
        <f t="shared" si="351"/>
        <v>D</v>
      </c>
      <c r="DN33" s="56">
        <f t="shared" si="352"/>
        <v>1</v>
      </c>
      <c r="DO33" s="35" t="str">
        <f t="shared" si="353"/>
        <v>1.0</v>
      </c>
      <c r="DP33" s="53">
        <v>3</v>
      </c>
      <c r="DQ33" s="63">
        <v>3</v>
      </c>
      <c r="DR33" s="19">
        <v>6.1</v>
      </c>
      <c r="DS33" s="22">
        <v>2</v>
      </c>
      <c r="DT33" s="23">
        <v>6</v>
      </c>
      <c r="DU33" s="25">
        <f t="shared" si="354"/>
        <v>3.6</v>
      </c>
      <c r="DV33" s="26">
        <f t="shared" si="355"/>
        <v>6</v>
      </c>
      <c r="DW33" s="24" t="str">
        <f t="shared" si="356"/>
        <v>6.0</v>
      </c>
      <c r="DX33" s="30" t="str">
        <f t="shared" si="357"/>
        <v>C</v>
      </c>
      <c r="DY33" s="28">
        <f t="shared" si="358"/>
        <v>2</v>
      </c>
      <c r="DZ33" s="35" t="str">
        <f t="shared" si="359"/>
        <v>2.0</v>
      </c>
      <c r="EA33" s="53">
        <v>3</v>
      </c>
      <c r="EB33" s="63">
        <v>3</v>
      </c>
      <c r="EC33" s="19">
        <v>6.3</v>
      </c>
      <c r="ED33" s="22">
        <v>8</v>
      </c>
      <c r="EE33" s="23"/>
      <c r="EF33" s="25">
        <f t="shared" si="360"/>
        <v>7.3</v>
      </c>
      <c r="EG33" s="26">
        <f t="shared" si="361"/>
        <v>7.3</v>
      </c>
      <c r="EH33" s="26" t="str">
        <f t="shared" si="362"/>
        <v>7.3</v>
      </c>
      <c r="EI33" s="30" t="str">
        <f t="shared" si="363"/>
        <v>B</v>
      </c>
      <c r="EJ33" s="28">
        <f t="shared" si="364"/>
        <v>3</v>
      </c>
      <c r="EK33" s="35" t="str">
        <f t="shared" si="365"/>
        <v>3.0</v>
      </c>
      <c r="EL33" s="53">
        <v>2</v>
      </c>
      <c r="EM33" s="63">
        <v>2</v>
      </c>
      <c r="EN33" s="19">
        <v>6.7</v>
      </c>
      <c r="EO33" s="22">
        <v>8</v>
      </c>
      <c r="EP33" s="23"/>
      <c r="EQ33" s="25">
        <f t="shared" si="366"/>
        <v>7.5</v>
      </c>
      <c r="ER33" s="26">
        <f t="shared" si="367"/>
        <v>7.5</v>
      </c>
      <c r="ES33" s="26" t="str">
        <f t="shared" si="368"/>
        <v>7.5</v>
      </c>
      <c r="ET33" s="30" t="str">
        <f t="shared" si="369"/>
        <v>B</v>
      </c>
      <c r="EU33" s="28">
        <f t="shared" si="370"/>
        <v>3</v>
      </c>
      <c r="EV33" s="35" t="str">
        <f t="shared" si="371"/>
        <v>3.0</v>
      </c>
      <c r="EW33" s="53">
        <v>2</v>
      </c>
      <c r="EX33" s="63">
        <v>2</v>
      </c>
      <c r="EY33" s="19">
        <v>7.3</v>
      </c>
      <c r="EZ33" s="22">
        <v>5</v>
      </c>
      <c r="FA33" s="23"/>
      <c r="FB33" s="25">
        <f t="shared" si="372"/>
        <v>5.9</v>
      </c>
      <c r="FC33" s="26">
        <f t="shared" si="373"/>
        <v>5.9</v>
      </c>
      <c r="FD33" s="24" t="str">
        <f t="shared" si="374"/>
        <v>5.9</v>
      </c>
      <c r="FE33" s="30" t="str">
        <f t="shared" si="375"/>
        <v>C</v>
      </c>
      <c r="FF33" s="28">
        <f t="shared" si="376"/>
        <v>2</v>
      </c>
      <c r="FG33" s="35" t="str">
        <f t="shared" si="377"/>
        <v>2.0</v>
      </c>
      <c r="FH33" s="53">
        <v>3</v>
      </c>
      <c r="FI33" s="63">
        <v>3</v>
      </c>
      <c r="FJ33" s="19">
        <v>7</v>
      </c>
      <c r="FK33" s="22">
        <v>8</v>
      </c>
      <c r="FL33" s="23"/>
      <c r="FM33" s="25">
        <f t="shared" si="378"/>
        <v>7.6</v>
      </c>
      <c r="FN33" s="26">
        <f t="shared" si="379"/>
        <v>7.6</v>
      </c>
      <c r="FO33" s="26" t="str">
        <f t="shared" si="380"/>
        <v>7.6</v>
      </c>
      <c r="FP33" s="30" t="str">
        <f t="shared" si="381"/>
        <v>B</v>
      </c>
      <c r="FQ33" s="28">
        <f t="shared" si="382"/>
        <v>3</v>
      </c>
      <c r="FR33" s="35" t="str">
        <f t="shared" si="383"/>
        <v>3.0</v>
      </c>
      <c r="FS33" s="53">
        <v>2</v>
      </c>
      <c r="FT33" s="63">
        <v>2</v>
      </c>
      <c r="FU33" s="19">
        <v>8</v>
      </c>
      <c r="FV33" s="22">
        <v>7</v>
      </c>
      <c r="FW33" s="23"/>
      <c r="FX33" s="25">
        <f t="shared" si="384"/>
        <v>7.4</v>
      </c>
      <c r="FY33" s="26">
        <f t="shared" si="385"/>
        <v>7.4</v>
      </c>
      <c r="FZ33" s="24" t="str">
        <f t="shared" si="386"/>
        <v>7.4</v>
      </c>
      <c r="GA33" s="30" t="str">
        <f t="shared" si="387"/>
        <v>B</v>
      </c>
      <c r="GB33" s="28">
        <f t="shared" si="388"/>
        <v>3</v>
      </c>
      <c r="GC33" s="35" t="str">
        <f t="shared" si="389"/>
        <v>3.0</v>
      </c>
      <c r="GD33" s="53">
        <v>2</v>
      </c>
      <c r="GE33" s="63">
        <v>2</v>
      </c>
      <c r="GF33" s="181">
        <f t="shared" si="390"/>
        <v>20</v>
      </c>
      <c r="GG33" s="217">
        <f t="shared" si="391"/>
        <v>6.4450000000000003</v>
      </c>
      <c r="GH33" s="182">
        <f t="shared" si="392"/>
        <v>2.25</v>
      </c>
      <c r="GI33" s="183" t="str">
        <f t="shared" si="393"/>
        <v>2.25</v>
      </c>
      <c r="GJ33" s="135" t="str">
        <f t="shared" si="394"/>
        <v>Lên lớp</v>
      </c>
      <c r="GK33" s="136">
        <f t="shared" si="395"/>
        <v>20</v>
      </c>
      <c r="GL33" s="239">
        <f t="shared" si="396"/>
        <v>6.4450000000000003</v>
      </c>
      <c r="GM33" s="137">
        <f t="shared" si="397"/>
        <v>2.25</v>
      </c>
      <c r="GN33" s="192">
        <f t="shared" si="398"/>
        <v>37</v>
      </c>
      <c r="GO33" s="193">
        <f t="shared" si="399"/>
        <v>37</v>
      </c>
      <c r="GP33" s="183">
        <f t="shared" si="400"/>
        <v>6.5243243243243247</v>
      </c>
      <c r="GQ33" s="182">
        <f t="shared" si="401"/>
        <v>2.3648648648648649</v>
      </c>
      <c r="GR33" s="183" t="str">
        <f t="shared" si="402"/>
        <v>2.36</v>
      </c>
      <c r="GS33" s="135" t="str">
        <f t="shared" si="403"/>
        <v>Lên lớp</v>
      </c>
      <c r="GT33" s="135" t="s">
        <v>648</v>
      </c>
      <c r="GU33" s="19">
        <v>7</v>
      </c>
      <c r="GV33" s="22">
        <v>5</v>
      </c>
      <c r="GW33" s="23"/>
      <c r="GX33" s="25">
        <f t="shared" si="404"/>
        <v>5.8</v>
      </c>
      <c r="GY33" s="26">
        <f t="shared" si="405"/>
        <v>5.8</v>
      </c>
      <c r="GZ33" s="26" t="str">
        <f t="shared" si="406"/>
        <v>5.8</v>
      </c>
      <c r="HA33" s="30" t="str">
        <f t="shared" si="407"/>
        <v>C</v>
      </c>
      <c r="HB33" s="28">
        <f t="shared" si="408"/>
        <v>2</v>
      </c>
      <c r="HC33" s="35" t="str">
        <f t="shared" si="409"/>
        <v>2.0</v>
      </c>
      <c r="HD33" s="53">
        <v>3</v>
      </c>
      <c r="HE33" s="63">
        <v>3</v>
      </c>
      <c r="HF33" s="19">
        <v>6.8</v>
      </c>
      <c r="HG33" s="22">
        <v>9</v>
      </c>
      <c r="HH33" s="23"/>
      <c r="HI33" s="25">
        <f t="shared" si="410"/>
        <v>8.1</v>
      </c>
      <c r="HJ33" s="26">
        <f t="shared" si="411"/>
        <v>8.1</v>
      </c>
      <c r="HK33" s="26" t="str">
        <f t="shared" si="412"/>
        <v>8.1</v>
      </c>
      <c r="HL33" s="30" t="str">
        <f t="shared" si="413"/>
        <v>B+</v>
      </c>
      <c r="HM33" s="28">
        <f t="shared" si="414"/>
        <v>3.5</v>
      </c>
      <c r="HN33" s="35" t="str">
        <f t="shared" si="415"/>
        <v>3.5</v>
      </c>
      <c r="HO33" s="53">
        <v>2</v>
      </c>
      <c r="HP33" s="63">
        <v>2</v>
      </c>
      <c r="HQ33" s="19">
        <v>6.6</v>
      </c>
      <c r="HR33" s="22">
        <v>4</v>
      </c>
      <c r="HS33" s="23"/>
      <c r="HT33" s="25">
        <f t="shared" si="416"/>
        <v>5</v>
      </c>
      <c r="HU33" s="147">
        <f t="shared" si="417"/>
        <v>5</v>
      </c>
      <c r="HV33" s="24" t="str">
        <f t="shared" si="516"/>
        <v>5.0</v>
      </c>
      <c r="HW33" s="218" t="str">
        <f t="shared" si="418"/>
        <v>D+</v>
      </c>
      <c r="HX33" s="149">
        <f t="shared" si="419"/>
        <v>1.5</v>
      </c>
      <c r="HY33" s="40" t="str">
        <f t="shared" si="420"/>
        <v>1.5</v>
      </c>
      <c r="HZ33" s="53">
        <v>3</v>
      </c>
      <c r="IA33" s="63">
        <v>3</v>
      </c>
      <c r="IB33" s="19">
        <v>7.3</v>
      </c>
      <c r="IC33" s="22">
        <v>4</v>
      </c>
      <c r="ID33" s="23"/>
      <c r="IE33" s="25">
        <f t="shared" si="421"/>
        <v>5.3</v>
      </c>
      <c r="IF33" s="147">
        <f t="shared" si="422"/>
        <v>5.3</v>
      </c>
      <c r="IG33" s="26" t="str">
        <f t="shared" si="517"/>
        <v>5.3</v>
      </c>
      <c r="IH33" s="218" t="str">
        <f t="shared" si="423"/>
        <v>D+</v>
      </c>
      <c r="II33" s="149">
        <f t="shared" si="424"/>
        <v>1.5</v>
      </c>
      <c r="IJ33" s="40" t="str">
        <f t="shared" si="425"/>
        <v>1.5</v>
      </c>
      <c r="IK33" s="53">
        <v>1</v>
      </c>
      <c r="IL33" s="63">
        <v>1</v>
      </c>
      <c r="IM33" s="19">
        <v>5.6</v>
      </c>
      <c r="IN33" s="22">
        <v>9</v>
      </c>
      <c r="IO33" s="23"/>
      <c r="IP33" s="25">
        <f t="shared" si="426"/>
        <v>7.6</v>
      </c>
      <c r="IQ33" s="26">
        <f t="shared" si="427"/>
        <v>7.6</v>
      </c>
      <c r="IR33" s="24" t="str">
        <f t="shared" si="428"/>
        <v>7.6</v>
      </c>
      <c r="IS33" s="30" t="str">
        <f t="shared" si="429"/>
        <v>B</v>
      </c>
      <c r="IT33" s="28">
        <f t="shared" si="430"/>
        <v>3</v>
      </c>
      <c r="IU33" s="35" t="str">
        <f t="shared" si="431"/>
        <v>3.0</v>
      </c>
      <c r="IV33" s="53">
        <v>2</v>
      </c>
      <c r="IW33" s="63">
        <v>2</v>
      </c>
      <c r="IX33" s="19">
        <v>5.4</v>
      </c>
      <c r="IY33" s="22">
        <v>8</v>
      </c>
      <c r="IZ33" s="23"/>
      <c r="JA33" s="25">
        <f t="shared" si="432"/>
        <v>7</v>
      </c>
      <c r="JB33" s="26">
        <f t="shared" si="433"/>
        <v>7</v>
      </c>
      <c r="JC33" s="24" t="str">
        <f t="shared" si="434"/>
        <v>7.0</v>
      </c>
      <c r="JD33" s="30" t="str">
        <f t="shared" si="435"/>
        <v>B</v>
      </c>
      <c r="JE33" s="28">
        <f t="shared" si="436"/>
        <v>3</v>
      </c>
      <c r="JF33" s="35" t="str">
        <f t="shared" si="437"/>
        <v>3.0</v>
      </c>
      <c r="JG33" s="53">
        <v>2</v>
      </c>
      <c r="JH33" s="63">
        <v>2</v>
      </c>
      <c r="JI33" s="19">
        <v>7</v>
      </c>
      <c r="JJ33" s="22">
        <v>6</v>
      </c>
      <c r="JK33" s="23"/>
      <c r="JL33" s="25">
        <f t="shared" si="438"/>
        <v>6.4</v>
      </c>
      <c r="JM33" s="26">
        <f t="shared" si="439"/>
        <v>6.4</v>
      </c>
      <c r="JN33" s="24" t="str">
        <f t="shared" si="440"/>
        <v>6.4</v>
      </c>
      <c r="JO33" s="30" t="str">
        <f t="shared" si="441"/>
        <v>C</v>
      </c>
      <c r="JP33" s="28">
        <f t="shared" si="442"/>
        <v>2</v>
      </c>
      <c r="JQ33" s="35" t="str">
        <f t="shared" si="443"/>
        <v>2.0</v>
      </c>
      <c r="JR33" s="53">
        <v>2</v>
      </c>
      <c r="JS33" s="63">
        <v>2</v>
      </c>
      <c r="JT33" s="19">
        <v>7.4</v>
      </c>
      <c r="JU33" s="22">
        <v>6</v>
      </c>
      <c r="JV33" s="23"/>
      <c r="JW33" s="25">
        <f t="shared" si="444"/>
        <v>6.6</v>
      </c>
      <c r="JX33" s="26">
        <f t="shared" si="445"/>
        <v>6.6</v>
      </c>
      <c r="JY33" s="24" t="str">
        <f t="shared" si="446"/>
        <v>6.6</v>
      </c>
      <c r="JZ33" s="30" t="str">
        <f t="shared" si="447"/>
        <v>C+</v>
      </c>
      <c r="KA33" s="28">
        <f t="shared" si="448"/>
        <v>2.5</v>
      </c>
      <c r="KB33" s="35" t="str">
        <f t="shared" si="449"/>
        <v>2.5</v>
      </c>
      <c r="KC33" s="53">
        <v>1</v>
      </c>
      <c r="KD33" s="63">
        <v>1</v>
      </c>
      <c r="KE33" s="19">
        <v>7.7</v>
      </c>
      <c r="KF33" s="22">
        <v>6</v>
      </c>
      <c r="KG33" s="23"/>
      <c r="KH33" s="25">
        <f t="shared" si="450"/>
        <v>6.7</v>
      </c>
      <c r="KI33" s="26">
        <f t="shared" si="451"/>
        <v>6.7</v>
      </c>
      <c r="KJ33" s="24" t="str">
        <f t="shared" si="452"/>
        <v>6.7</v>
      </c>
      <c r="KK33" s="30" t="str">
        <f t="shared" si="453"/>
        <v>C+</v>
      </c>
      <c r="KL33" s="28">
        <f t="shared" si="454"/>
        <v>2.5</v>
      </c>
      <c r="KM33" s="35" t="str">
        <f t="shared" si="455"/>
        <v>2.5</v>
      </c>
      <c r="KN33" s="53">
        <v>2</v>
      </c>
      <c r="KO33" s="63">
        <v>2</v>
      </c>
      <c r="KP33" s="181">
        <f t="shared" si="456"/>
        <v>18</v>
      </c>
      <c r="KQ33" s="217">
        <f t="shared" si="457"/>
        <v>6.4388888888888882</v>
      </c>
      <c r="KR33" s="182">
        <f t="shared" si="458"/>
        <v>2.3611111111111112</v>
      </c>
      <c r="KS33" s="183" t="str">
        <f t="shared" si="459"/>
        <v>2.36</v>
      </c>
      <c r="KT33" s="135" t="str">
        <f t="shared" si="460"/>
        <v>Lên lớp</v>
      </c>
      <c r="KU33" s="136">
        <f t="shared" si="461"/>
        <v>18</v>
      </c>
      <c r="KV33" s="217">
        <f t="shared" si="462"/>
        <v>6.4388888888888882</v>
      </c>
      <c r="KW33" s="236">
        <f t="shared" si="463"/>
        <v>2.3611111111111112</v>
      </c>
      <c r="KX33" s="192">
        <f t="shared" si="464"/>
        <v>55</v>
      </c>
      <c r="KY33" s="193">
        <f t="shared" si="465"/>
        <v>55</v>
      </c>
      <c r="KZ33" s="183">
        <f t="shared" si="466"/>
        <v>6.496363636363637</v>
      </c>
      <c r="LA33" s="182">
        <f t="shared" si="467"/>
        <v>2.3636363636363638</v>
      </c>
      <c r="LB33" s="183" t="str">
        <f t="shared" si="468"/>
        <v>2.36</v>
      </c>
      <c r="LC33" s="135" t="str">
        <f t="shared" si="469"/>
        <v>Lên lớp</v>
      </c>
      <c r="LD33" s="135" t="s">
        <v>648</v>
      </c>
      <c r="LE33" s="19">
        <v>8.5</v>
      </c>
      <c r="LF33" s="22">
        <v>7</v>
      </c>
      <c r="LG33" s="23"/>
      <c r="LH33" s="25">
        <f t="shared" si="470"/>
        <v>7.6</v>
      </c>
      <c r="LI33" s="147">
        <f t="shared" si="471"/>
        <v>7.6</v>
      </c>
      <c r="LJ33" s="26" t="str">
        <f t="shared" si="472"/>
        <v>7.6</v>
      </c>
      <c r="LK33" s="148" t="str">
        <f t="shared" si="473"/>
        <v>B</v>
      </c>
      <c r="LL33" s="149">
        <f t="shared" si="474"/>
        <v>3</v>
      </c>
      <c r="LM33" s="40" t="str">
        <f t="shared" si="475"/>
        <v>3.0</v>
      </c>
      <c r="LN33" s="53">
        <v>1</v>
      </c>
      <c r="LO33" s="63">
        <v>1</v>
      </c>
      <c r="LP33" s="19">
        <v>8.1</v>
      </c>
      <c r="LQ33" s="22">
        <v>8</v>
      </c>
      <c r="LR33" s="23"/>
      <c r="LS33" s="25">
        <f t="shared" si="476"/>
        <v>8</v>
      </c>
      <c r="LT33" s="147">
        <f t="shared" si="477"/>
        <v>8</v>
      </c>
      <c r="LU33" s="26" t="str">
        <f t="shared" si="478"/>
        <v>8.0</v>
      </c>
      <c r="LV33" s="148" t="str">
        <f t="shared" si="479"/>
        <v>B+</v>
      </c>
      <c r="LW33" s="149">
        <f t="shared" si="480"/>
        <v>3.5</v>
      </c>
      <c r="LX33" s="40" t="str">
        <f t="shared" si="481"/>
        <v>3.5</v>
      </c>
      <c r="LY33" s="53">
        <v>1</v>
      </c>
      <c r="LZ33" s="63">
        <v>1</v>
      </c>
      <c r="MA33" s="19">
        <v>9</v>
      </c>
      <c r="MB33" s="22">
        <v>6</v>
      </c>
      <c r="MC33" s="23"/>
      <c r="MD33" s="25">
        <f t="shared" si="482"/>
        <v>7.2</v>
      </c>
      <c r="ME33" s="26">
        <f t="shared" si="483"/>
        <v>7.2</v>
      </c>
      <c r="MF33" s="26" t="str">
        <f t="shared" si="484"/>
        <v>7.2</v>
      </c>
      <c r="MG33" s="30" t="str">
        <f t="shared" si="485"/>
        <v>B</v>
      </c>
      <c r="MH33" s="28">
        <f t="shared" si="486"/>
        <v>3</v>
      </c>
      <c r="MI33" s="35" t="str">
        <f t="shared" si="487"/>
        <v>3.0</v>
      </c>
      <c r="MJ33" s="53">
        <v>1</v>
      </c>
      <c r="MK33" s="70">
        <v>1</v>
      </c>
      <c r="ML33" s="19">
        <v>6</v>
      </c>
      <c r="MM33" s="51">
        <v>7.8</v>
      </c>
      <c r="MN33" s="23"/>
      <c r="MO33" s="25">
        <f t="shared" si="488"/>
        <v>7.1</v>
      </c>
      <c r="MP33" s="26">
        <f t="shared" si="489"/>
        <v>7.1</v>
      </c>
      <c r="MQ33" s="26" t="str">
        <f t="shared" si="518"/>
        <v>7.1</v>
      </c>
      <c r="MR33" s="30" t="str">
        <f t="shared" si="528"/>
        <v>B</v>
      </c>
      <c r="MS33" s="28">
        <f t="shared" si="490"/>
        <v>3</v>
      </c>
      <c r="MT33" s="35" t="str">
        <f t="shared" si="491"/>
        <v>3.0</v>
      </c>
      <c r="MU33" s="53">
        <v>1</v>
      </c>
      <c r="MV33" s="63">
        <v>1</v>
      </c>
      <c r="MW33" s="19">
        <v>6</v>
      </c>
      <c r="MX33" s="51">
        <v>6.5</v>
      </c>
      <c r="MY33" s="23"/>
      <c r="MZ33" s="25">
        <f t="shared" si="492"/>
        <v>6.3</v>
      </c>
      <c r="NA33" s="26">
        <f t="shared" si="493"/>
        <v>6.3</v>
      </c>
      <c r="NB33" s="26" t="str">
        <f t="shared" si="519"/>
        <v>6.3</v>
      </c>
      <c r="NC33" s="30" t="str">
        <f t="shared" si="529"/>
        <v>C</v>
      </c>
      <c r="ND33" s="28">
        <f t="shared" si="494"/>
        <v>2</v>
      </c>
      <c r="NE33" s="35" t="str">
        <f t="shared" si="495"/>
        <v>2.0</v>
      </c>
      <c r="NF33" s="53">
        <v>1</v>
      </c>
      <c r="NG33" s="63">
        <v>1</v>
      </c>
      <c r="NH33" s="19">
        <v>7.5</v>
      </c>
      <c r="NI33" s="51">
        <v>6</v>
      </c>
      <c r="NJ33" s="23"/>
      <c r="NK33" s="25">
        <f t="shared" si="496"/>
        <v>6.6</v>
      </c>
      <c r="NL33" s="26">
        <f t="shared" si="497"/>
        <v>6.6</v>
      </c>
      <c r="NM33" s="26" t="str">
        <f t="shared" si="520"/>
        <v>6.6</v>
      </c>
      <c r="NN33" s="30" t="str">
        <f t="shared" si="530"/>
        <v>C+</v>
      </c>
      <c r="NO33" s="28">
        <f t="shared" si="498"/>
        <v>2.5</v>
      </c>
      <c r="NP33" s="35" t="str">
        <f t="shared" si="499"/>
        <v>2.5</v>
      </c>
      <c r="NQ33" s="53">
        <v>2</v>
      </c>
      <c r="NR33" s="63">
        <v>2</v>
      </c>
      <c r="NS33" s="19">
        <v>8</v>
      </c>
      <c r="NT33" s="51">
        <v>6.5</v>
      </c>
      <c r="NU33" s="23"/>
      <c r="NV33" s="25">
        <f t="shared" si="500"/>
        <v>7.1</v>
      </c>
      <c r="NW33" s="26">
        <f t="shared" si="501"/>
        <v>7.1</v>
      </c>
      <c r="NX33" s="26" t="str">
        <f t="shared" si="521"/>
        <v>7.1</v>
      </c>
      <c r="NY33" s="30" t="str">
        <f t="shared" si="531"/>
        <v>B</v>
      </c>
      <c r="NZ33" s="28">
        <f t="shared" si="502"/>
        <v>3</v>
      </c>
      <c r="OA33" s="35" t="str">
        <f t="shared" si="503"/>
        <v>3.0</v>
      </c>
      <c r="OB33" s="53">
        <v>1</v>
      </c>
      <c r="OC33" s="63">
        <v>1</v>
      </c>
      <c r="OD33" s="57">
        <v>8.1999999999999993</v>
      </c>
      <c r="OE33" s="51">
        <v>7</v>
      </c>
      <c r="OF33" s="23"/>
      <c r="OG33" s="25">
        <f t="shared" si="522"/>
        <v>7.5</v>
      </c>
      <c r="OH33" s="26">
        <f t="shared" si="523"/>
        <v>7.5</v>
      </c>
      <c r="OI33" s="26" t="str">
        <f t="shared" si="524"/>
        <v>7.5</v>
      </c>
      <c r="OJ33" s="30" t="str">
        <f t="shared" si="525"/>
        <v>B</v>
      </c>
      <c r="OK33" s="28">
        <f t="shared" si="526"/>
        <v>3</v>
      </c>
      <c r="OL33" s="35" t="str">
        <f t="shared" si="527"/>
        <v>3.0</v>
      </c>
      <c r="OM33" s="53">
        <v>4</v>
      </c>
      <c r="ON33" s="70">
        <v>4</v>
      </c>
      <c r="OO33" s="264">
        <f t="shared" si="256"/>
        <v>12</v>
      </c>
      <c r="OP33" s="217">
        <f t="shared" si="257"/>
        <v>7.208333333333333</v>
      </c>
      <c r="OQ33" s="182">
        <f t="shared" si="258"/>
        <v>2.875</v>
      </c>
      <c r="OR33" s="183" t="str">
        <f t="shared" si="259"/>
        <v>2.88</v>
      </c>
      <c r="OS33" s="135" t="str">
        <f t="shared" si="260"/>
        <v>Lên lớp</v>
      </c>
      <c r="OT33" s="136">
        <f t="shared" si="261"/>
        <v>12</v>
      </c>
      <c r="OU33" s="217">
        <f t="shared" si="262"/>
        <v>7.208333333333333</v>
      </c>
      <c r="OV33" s="236">
        <f t="shared" si="263"/>
        <v>2.875</v>
      </c>
      <c r="OW33" s="192">
        <f t="shared" si="264"/>
        <v>67</v>
      </c>
      <c r="OX33" s="193">
        <f t="shared" si="265"/>
        <v>67</v>
      </c>
      <c r="OY33" s="183">
        <f t="shared" si="266"/>
        <v>6.6238805970149253</v>
      </c>
      <c r="OZ33" s="182">
        <f t="shared" si="267"/>
        <v>2.455223880597015</v>
      </c>
      <c r="PA33" s="183" t="str">
        <f t="shared" si="268"/>
        <v>2.46</v>
      </c>
      <c r="PB33" s="135" t="str">
        <f t="shared" si="269"/>
        <v>Lên lớp</v>
      </c>
      <c r="PC33" s="135" t="s">
        <v>648</v>
      </c>
      <c r="PD33" s="57">
        <v>8.6</v>
      </c>
      <c r="PE33" s="51">
        <v>8.5</v>
      </c>
      <c r="PF33" s="23"/>
      <c r="PG33" s="25">
        <f t="shared" si="273"/>
        <v>8.5</v>
      </c>
      <c r="PH33" s="26">
        <f t="shared" si="274"/>
        <v>8.5</v>
      </c>
      <c r="PI33" s="26" t="str">
        <f t="shared" si="275"/>
        <v>8.5</v>
      </c>
      <c r="PJ33" s="30" t="str">
        <f t="shared" si="276"/>
        <v>A</v>
      </c>
      <c r="PK33" s="28">
        <f t="shared" si="277"/>
        <v>4</v>
      </c>
      <c r="PL33" s="35" t="str">
        <f t="shared" si="278"/>
        <v>4.0</v>
      </c>
      <c r="PM33" s="53">
        <v>6</v>
      </c>
      <c r="PN33" s="63">
        <v>6</v>
      </c>
      <c r="PO33" s="19">
        <v>7.5</v>
      </c>
      <c r="PP33" s="51">
        <v>6.5</v>
      </c>
      <c r="PQ33" s="23"/>
      <c r="PR33" s="25">
        <f t="shared" si="510"/>
        <v>6.9</v>
      </c>
      <c r="PS33" s="26">
        <f t="shared" si="511"/>
        <v>6.9</v>
      </c>
      <c r="PT33" s="26" t="str">
        <f t="shared" si="512"/>
        <v>6.9</v>
      </c>
      <c r="PU33" s="30" t="str">
        <f t="shared" si="513"/>
        <v>C+</v>
      </c>
      <c r="PV33" s="28">
        <f t="shared" si="514"/>
        <v>2.5</v>
      </c>
      <c r="PW33" s="35" t="str">
        <f t="shared" si="515"/>
        <v>2.5</v>
      </c>
      <c r="PX33" s="53">
        <v>6</v>
      </c>
      <c r="PY33" s="63">
        <v>6</v>
      </c>
      <c r="PZ33" s="59">
        <v>8.5</v>
      </c>
      <c r="QA33" s="259">
        <v>8</v>
      </c>
      <c r="QB33" s="129">
        <f t="shared" si="270"/>
        <v>8.1999999999999993</v>
      </c>
      <c r="QC33" s="24" t="str">
        <f t="shared" si="280"/>
        <v>8.2</v>
      </c>
      <c r="QD33" s="30" t="str">
        <f t="shared" si="281"/>
        <v>B+</v>
      </c>
      <c r="QE33" s="28">
        <f t="shared" si="282"/>
        <v>3.5</v>
      </c>
      <c r="QF33" s="35" t="str">
        <f t="shared" si="283"/>
        <v>3.5</v>
      </c>
      <c r="QG33" s="260">
        <v>5</v>
      </c>
      <c r="QH33" s="261">
        <v>5</v>
      </c>
      <c r="QI33" s="262">
        <f t="shared" si="249"/>
        <v>17</v>
      </c>
      <c r="QJ33" s="217">
        <f t="shared" si="250"/>
        <v>7.8470588235294123</v>
      </c>
      <c r="QK33" s="182">
        <f t="shared" si="251"/>
        <v>3.3235294117647061</v>
      </c>
      <c r="QL33" s="183" t="str">
        <f t="shared" si="284"/>
        <v>3.32</v>
      </c>
      <c r="QM33" s="135" t="str">
        <f t="shared" si="285"/>
        <v>Lên lớp</v>
      </c>
    </row>
    <row r="34" spans="1:455" ht="18">
      <c r="A34" s="10">
        <v>9</v>
      </c>
      <c r="B34" s="10">
        <v>34</v>
      </c>
      <c r="C34" s="90" t="s">
        <v>187</v>
      </c>
      <c r="D34" s="91" t="s">
        <v>247</v>
      </c>
      <c r="E34" s="93" t="s">
        <v>248</v>
      </c>
      <c r="F34" s="307" t="s">
        <v>249</v>
      </c>
      <c r="G34" s="42"/>
      <c r="H34" s="100" t="s">
        <v>479</v>
      </c>
      <c r="I34" s="42" t="s">
        <v>18</v>
      </c>
      <c r="J34" s="103" t="s">
        <v>444</v>
      </c>
      <c r="K34" s="12">
        <v>7</v>
      </c>
      <c r="L34" s="24" t="str">
        <f t="shared" si="288"/>
        <v>7.0</v>
      </c>
      <c r="M34" s="30" t="str">
        <f t="shared" si="289"/>
        <v>B</v>
      </c>
      <c r="N34" s="37">
        <f t="shared" si="290"/>
        <v>3</v>
      </c>
      <c r="O34" s="35" t="str">
        <f t="shared" si="291"/>
        <v>3.0</v>
      </c>
      <c r="P34" s="11">
        <v>2</v>
      </c>
      <c r="Q34" s="14">
        <v>6.4</v>
      </c>
      <c r="R34" s="24" t="str">
        <f t="shared" si="292"/>
        <v>6.4</v>
      </c>
      <c r="S34" s="30" t="str">
        <f t="shared" si="293"/>
        <v>C</v>
      </c>
      <c r="T34" s="37">
        <f t="shared" si="294"/>
        <v>2</v>
      </c>
      <c r="U34" s="35" t="str">
        <f t="shared" si="295"/>
        <v>2.0</v>
      </c>
      <c r="V34" s="11">
        <v>3</v>
      </c>
      <c r="W34" s="19">
        <v>7.8</v>
      </c>
      <c r="X34" s="22">
        <v>7</v>
      </c>
      <c r="Y34" s="23"/>
      <c r="Z34" s="25">
        <f t="shared" si="296"/>
        <v>7.3</v>
      </c>
      <c r="AA34" s="26">
        <f t="shared" si="297"/>
        <v>7.3</v>
      </c>
      <c r="AB34" s="24" t="str">
        <f t="shared" si="298"/>
        <v>7.3</v>
      </c>
      <c r="AC34" s="30" t="str">
        <f t="shared" si="299"/>
        <v>B</v>
      </c>
      <c r="AD34" s="28">
        <f t="shared" si="300"/>
        <v>3</v>
      </c>
      <c r="AE34" s="35" t="str">
        <f t="shared" si="301"/>
        <v>3.0</v>
      </c>
      <c r="AF34" s="53">
        <v>4</v>
      </c>
      <c r="AG34" s="63">
        <v>4</v>
      </c>
      <c r="AH34" s="19">
        <v>7</v>
      </c>
      <c r="AI34" s="22">
        <v>9</v>
      </c>
      <c r="AJ34" s="23"/>
      <c r="AK34" s="25">
        <f t="shared" si="302"/>
        <v>8.1999999999999993</v>
      </c>
      <c r="AL34" s="26">
        <f t="shared" si="303"/>
        <v>8.1999999999999993</v>
      </c>
      <c r="AM34" s="24" t="str">
        <f t="shared" si="304"/>
        <v>8.2</v>
      </c>
      <c r="AN34" s="30" t="str">
        <f t="shared" si="305"/>
        <v>B+</v>
      </c>
      <c r="AO34" s="28">
        <f t="shared" si="306"/>
        <v>3.5</v>
      </c>
      <c r="AP34" s="35" t="str">
        <f t="shared" si="307"/>
        <v>3.5</v>
      </c>
      <c r="AQ34" s="66">
        <v>2</v>
      </c>
      <c r="AR34" s="68">
        <v>2</v>
      </c>
      <c r="AS34" s="19">
        <v>7.8</v>
      </c>
      <c r="AT34" s="22">
        <v>6</v>
      </c>
      <c r="AU34" s="23"/>
      <c r="AV34" s="25">
        <f t="shared" si="308"/>
        <v>6.7</v>
      </c>
      <c r="AW34" s="26">
        <f t="shared" si="309"/>
        <v>6.7</v>
      </c>
      <c r="AX34" s="24" t="str">
        <f t="shared" si="310"/>
        <v>6.7</v>
      </c>
      <c r="AY34" s="30" t="str">
        <f t="shared" si="311"/>
        <v>C+</v>
      </c>
      <c r="AZ34" s="28">
        <f t="shared" si="312"/>
        <v>2.5</v>
      </c>
      <c r="BA34" s="35" t="str">
        <f t="shared" si="313"/>
        <v>2.5</v>
      </c>
      <c r="BB34" s="53">
        <v>3</v>
      </c>
      <c r="BC34" s="63">
        <v>3</v>
      </c>
      <c r="BD34" s="19">
        <v>6.2</v>
      </c>
      <c r="BE34" s="22">
        <v>6</v>
      </c>
      <c r="BF34" s="23"/>
      <c r="BG34" s="17">
        <f t="shared" si="314"/>
        <v>6.1</v>
      </c>
      <c r="BH34" s="24">
        <f t="shared" si="315"/>
        <v>6.1</v>
      </c>
      <c r="BI34" s="24" t="str">
        <f t="shared" si="316"/>
        <v>6.1</v>
      </c>
      <c r="BJ34" s="30" t="str">
        <f t="shared" si="317"/>
        <v>C</v>
      </c>
      <c r="BK34" s="28">
        <f t="shared" si="318"/>
        <v>2</v>
      </c>
      <c r="BL34" s="35" t="str">
        <f t="shared" si="319"/>
        <v>2.0</v>
      </c>
      <c r="BM34" s="53">
        <v>3</v>
      </c>
      <c r="BN34" s="63">
        <v>3</v>
      </c>
      <c r="BO34" s="19">
        <v>7.3</v>
      </c>
      <c r="BP34" s="22">
        <v>5</v>
      </c>
      <c r="BQ34" s="23"/>
      <c r="BR34" s="17">
        <f t="shared" si="320"/>
        <v>5.9</v>
      </c>
      <c r="BS34" s="24">
        <f t="shared" si="321"/>
        <v>5.9</v>
      </c>
      <c r="BT34" s="24" t="str">
        <f t="shared" si="322"/>
        <v>5.9</v>
      </c>
      <c r="BU34" s="30" t="str">
        <f t="shared" si="323"/>
        <v>C</v>
      </c>
      <c r="BV34" s="56">
        <f t="shared" si="324"/>
        <v>2</v>
      </c>
      <c r="BW34" s="35" t="str">
        <f t="shared" si="325"/>
        <v>2.0</v>
      </c>
      <c r="BX34" s="53">
        <v>2</v>
      </c>
      <c r="BY34" s="70">
        <v>2</v>
      </c>
      <c r="BZ34" s="19">
        <v>7.8</v>
      </c>
      <c r="CA34" s="22">
        <v>8</v>
      </c>
      <c r="CB34" s="23"/>
      <c r="CC34" s="25">
        <f t="shared" si="326"/>
        <v>7.9</v>
      </c>
      <c r="CD34" s="26">
        <f t="shared" si="327"/>
        <v>7.9</v>
      </c>
      <c r="CE34" s="24" t="str">
        <f t="shared" si="328"/>
        <v>7.9</v>
      </c>
      <c r="CF34" s="30" t="str">
        <f t="shared" si="329"/>
        <v>B</v>
      </c>
      <c r="CG34" s="28">
        <f t="shared" si="330"/>
        <v>3</v>
      </c>
      <c r="CH34" s="35" t="str">
        <f t="shared" si="331"/>
        <v>3.0</v>
      </c>
      <c r="CI34" s="53">
        <v>3</v>
      </c>
      <c r="CJ34" s="63">
        <v>3</v>
      </c>
      <c r="CK34" s="193">
        <f t="shared" si="332"/>
        <v>17</v>
      </c>
      <c r="CL34" s="217">
        <f t="shared" si="333"/>
        <v>7.0294117647058814</v>
      </c>
      <c r="CM34" s="182">
        <f t="shared" si="334"/>
        <v>2.6764705882352939</v>
      </c>
      <c r="CN34" s="183" t="str">
        <f t="shared" si="335"/>
        <v>2.68</v>
      </c>
      <c r="CO34" s="135" t="str">
        <f t="shared" si="336"/>
        <v>Lên lớp</v>
      </c>
      <c r="CP34" s="136">
        <f t="shared" si="337"/>
        <v>17</v>
      </c>
      <c r="CQ34" s="239">
        <f t="shared" si="338"/>
        <v>7.0294117647058814</v>
      </c>
      <c r="CR34" s="137">
        <f t="shared" si="339"/>
        <v>2.6764705882352939</v>
      </c>
      <c r="CS34" s="244" t="str">
        <f t="shared" si="340"/>
        <v>2.68</v>
      </c>
      <c r="CT34" s="135" t="str">
        <f t="shared" si="341"/>
        <v>Lên lớp</v>
      </c>
      <c r="CU34" s="138" t="s">
        <v>648</v>
      </c>
      <c r="CV34" s="19">
        <v>7.1</v>
      </c>
      <c r="CW34" s="22">
        <v>5</v>
      </c>
      <c r="CX34" s="23"/>
      <c r="CY34" s="25">
        <f t="shared" si="342"/>
        <v>5.8</v>
      </c>
      <c r="CZ34" s="26">
        <f t="shared" si="343"/>
        <v>5.8</v>
      </c>
      <c r="DA34" s="26" t="str">
        <f t="shared" si="344"/>
        <v>5.8</v>
      </c>
      <c r="DB34" s="30" t="str">
        <f t="shared" si="345"/>
        <v>C</v>
      </c>
      <c r="DC34" s="56">
        <f t="shared" si="346"/>
        <v>2</v>
      </c>
      <c r="DD34" s="35" t="str">
        <f t="shared" si="347"/>
        <v>2.0</v>
      </c>
      <c r="DE34" s="53">
        <v>3</v>
      </c>
      <c r="DF34" s="63">
        <v>3</v>
      </c>
      <c r="DG34" s="19">
        <v>6</v>
      </c>
      <c r="DH34" s="22">
        <v>5</v>
      </c>
      <c r="DI34" s="23"/>
      <c r="DJ34" s="25">
        <f t="shared" si="348"/>
        <v>5.4</v>
      </c>
      <c r="DK34" s="26">
        <f t="shared" si="349"/>
        <v>5.4</v>
      </c>
      <c r="DL34" s="26" t="str">
        <f t="shared" si="350"/>
        <v>5.4</v>
      </c>
      <c r="DM34" s="30" t="str">
        <f t="shared" si="351"/>
        <v>D+</v>
      </c>
      <c r="DN34" s="56">
        <f t="shared" si="352"/>
        <v>1.5</v>
      </c>
      <c r="DO34" s="35" t="str">
        <f t="shared" si="353"/>
        <v>1.5</v>
      </c>
      <c r="DP34" s="53">
        <v>3</v>
      </c>
      <c r="DQ34" s="63">
        <v>3</v>
      </c>
      <c r="DR34" s="19">
        <v>7.1</v>
      </c>
      <c r="DS34" s="22">
        <v>1</v>
      </c>
      <c r="DT34" s="54"/>
      <c r="DU34" s="17">
        <f t="shared" si="354"/>
        <v>3.4</v>
      </c>
      <c r="DV34" s="24">
        <f t="shared" si="355"/>
        <v>3.4</v>
      </c>
      <c r="DW34" s="24" t="str">
        <f t="shared" si="356"/>
        <v>3.4</v>
      </c>
      <c r="DX34" s="30" t="str">
        <f t="shared" si="357"/>
        <v>F</v>
      </c>
      <c r="DY34" s="28">
        <f t="shared" si="358"/>
        <v>0</v>
      </c>
      <c r="DZ34" s="35" t="str">
        <f t="shared" si="359"/>
        <v>0.0</v>
      </c>
      <c r="EA34" s="53">
        <v>3</v>
      </c>
      <c r="EB34" s="63"/>
      <c r="EC34" s="19">
        <v>7</v>
      </c>
      <c r="ED34" s="22">
        <v>7</v>
      </c>
      <c r="EE34" s="23"/>
      <c r="EF34" s="25">
        <f t="shared" si="360"/>
        <v>7</v>
      </c>
      <c r="EG34" s="26">
        <f t="shared" si="361"/>
        <v>7</v>
      </c>
      <c r="EH34" s="26" t="str">
        <f t="shared" si="362"/>
        <v>7.0</v>
      </c>
      <c r="EI34" s="30" t="str">
        <f t="shared" si="363"/>
        <v>B</v>
      </c>
      <c r="EJ34" s="28">
        <f t="shared" si="364"/>
        <v>3</v>
      </c>
      <c r="EK34" s="35" t="str">
        <f t="shared" si="365"/>
        <v>3.0</v>
      </c>
      <c r="EL34" s="53">
        <v>2</v>
      </c>
      <c r="EM34" s="63">
        <v>2</v>
      </c>
      <c r="EN34" s="19">
        <v>5.3</v>
      </c>
      <c r="EO34" s="22">
        <v>7</v>
      </c>
      <c r="EP34" s="23"/>
      <c r="EQ34" s="25">
        <f t="shared" si="366"/>
        <v>6.3</v>
      </c>
      <c r="ER34" s="26">
        <f t="shared" si="367"/>
        <v>6.3</v>
      </c>
      <c r="ES34" s="26" t="str">
        <f t="shared" si="368"/>
        <v>6.3</v>
      </c>
      <c r="ET34" s="30" t="str">
        <f t="shared" si="369"/>
        <v>C</v>
      </c>
      <c r="EU34" s="28">
        <f t="shared" si="370"/>
        <v>2</v>
      </c>
      <c r="EV34" s="35" t="str">
        <f t="shared" si="371"/>
        <v>2.0</v>
      </c>
      <c r="EW34" s="53">
        <v>2</v>
      </c>
      <c r="EX34" s="63">
        <v>2</v>
      </c>
      <c r="EY34" s="19">
        <v>7.5</v>
      </c>
      <c r="EZ34" s="22">
        <v>5</v>
      </c>
      <c r="FA34" s="23"/>
      <c r="FB34" s="17">
        <f t="shared" si="372"/>
        <v>6</v>
      </c>
      <c r="FC34" s="24">
        <f t="shared" si="373"/>
        <v>6</v>
      </c>
      <c r="FD34" s="24" t="str">
        <f t="shared" si="374"/>
        <v>6.0</v>
      </c>
      <c r="FE34" s="30" t="str">
        <f t="shared" si="375"/>
        <v>C</v>
      </c>
      <c r="FF34" s="28">
        <f t="shared" si="376"/>
        <v>2</v>
      </c>
      <c r="FG34" s="35" t="str">
        <f t="shared" si="377"/>
        <v>2.0</v>
      </c>
      <c r="FH34" s="53">
        <v>3</v>
      </c>
      <c r="FI34" s="63">
        <v>3</v>
      </c>
      <c r="FJ34" s="19">
        <v>8</v>
      </c>
      <c r="FK34" s="22">
        <v>8</v>
      </c>
      <c r="FL34" s="23"/>
      <c r="FM34" s="25">
        <f t="shared" si="378"/>
        <v>8</v>
      </c>
      <c r="FN34" s="26">
        <f t="shared" si="379"/>
        <v>8</v>
      </c>
      <c r="FO34" s="26" t="str">
        <f t="shared" si="380"/>
        <v>8.0</v>
      </c>
      <c r="FP34" s="30" t="str">
        <f t="shared" si="381"/>
        <v>B+</v>
      </c>
      <c r="FQ34" s="28">
        <f t="shared" si="382"/>
        <v>3.5</v>
      </c>
      <c r="FR34" s="35" t="str">
        <f t="shared" si="383"/>
        <v>3.5</v>
      </c>
      <c r="FS34" s="53">
        <v>2</v>
      </c>
      <c r="FT34" s="63">
        <v>2</v>
      </c>
      <c r="FU34" s="19">
        <v>8.3000000000000007</v>
      </c>
      <c r="FV34" s="22">
        <v>8</v>
      </c>
      <c r="FW34" s="23"/>
      <c r="FX34" s="25">
        <f t="shared" si="384"/>
        <v>8.1</v>
      </c>
      <c r="FY34" s="26">
        <f t="shared" si="385"/>
        <v>8.1</v>
      </c>
      <c r="FZ34" s="24" t="str">
        <f t="shared" si="386"/>
        <v>8.1</v>
      </c>
      <c r="GA34" s="30" t="str">
        <f t="shared" si="387"/>
        <v>B+</v>
      </c>
      <c r="GB34" s="28">
        <f t="shared" si="388"/>
        <v>3.5</v>
      </c>
      <c r="GC34" s="35" t="str">
        <f t="shared" si="389"/>
        <v>3.5</v>
      </c>
      <c r="GD34" s="53">
        <v>2</v>
      </c>
      <c r="GE34" s="63">
        <v>2</v>
      </c>
      <c r="GF34" s="181">
        <f t="shared" si="390"/>
        <v>20</v>
      </c>
      <c r="GG34" s="217">
        <f t="shared" si="391"/>
        <v>6.0299999999999994</v>
      </c>
      <c r="GH34" s="182">
        <f t="shared" si="392"/>
        <v>2.0249999999999999</v>
      </c>
      <c r="GI34" s="183" t="str">
        <f t="shared" si="393"/>
        <v>2.03</v>
      </c>
      <c r="GJ34" s="135" t="str">
        <f t="shared" si="394"/>
        <v>Lên lớp</v>
      </c>
      <c r="GK34" s="136">
        <f t="shared" si="395"/>
        <v>17</v>
      </c>
      <c r="GL34" s="239">
        <f t="shared" si="396"/>
        <v>6.4941176470588236</v>
      </c>
      <c r="GM34" s="137">
        <f t="shared" si="397"/>
        <v>2.3823529411764706</v>
      </c>
      <c r="GN34" s="192">
        <f t="shared" si="398"/>
        <v>37</v>
      </c>
      <c r="GO34" s="193">
        <f t="shared" si="399"/>
        <v>34</v>
      </c>
      <c r="GP34" s="183">
        <f t="shared" si="400"/>
        <v>6.761764705882352</v>
      </c>
      <c r="GQ34" s="182">
        <f t="shared" si="401"/>
        <v>2.5294117647058822</v>
      </c>
      <c r="GR34" s="183" t="str">
        <f t="shared" si="402"/>
        <v>2.53</v>
      </c>
      <c r="GS34" s="135" t="str">
        <f t="shared" si="403"/>
        <v>Lên lớp</v>
      </c>
      <c r="GT34" s="135" t="s">
        <v>648</v>
      </c>
      <c r="GU34" s="19">
        <v>6.6</v>
      </c>
      <c r="GV34" s="22">
        <v>6</v>
      </c>
      <c r="GW34" s="23"/>
      <c r="GX34" s="25">
        <f t="shared" si="404"/>
        <v>6.2</v>
      </c>
      <c r="GY34" s="26">
        <f t="shared" si="405"/>
        <v>6.2</v>
      </c>
      <c r="GZ34" s="26" t="str">
        <f t="shared" si="406"/>
        <v>6.2</v>
      </c>
      <c r="HA34" s="30" t="str">
        <f t="shared" si="407"/>
        <v>C</v>
      </c>
      <c r="HB34" s="28">
        <f t="shared" si="408"/>
        <v>2</v>
      </c>
      <c r="HC34" s="35" t="str">
        <f t="shared" si="409"/>
        <v>2.0</v>
      </c>
      <c r="HD34" s="53">
        <v>3</v>
      </c>
      <c r="HE34" s="63">
        <v>3</v>
      </c>
      <c r="HF34" s="19">
        <v>7</v>
      </c>
      <c r="HG34" s="22">
        <v>8</v>
      </c>
      <c r="HH34" s="23"/>
      <c r="HI34" s="25">
        <f t="shared" si="410"/>
        <v>7.6</v>
      </c>
      <c r="HJ34" s="26">
        <f t="shared" si="411"/>
        <v>7.6</v>
      </c>
      <c r="HK34" s="26" t="str">
        <f t="shared" si="412"/>
        <v>7.6</v>
      </c>
      <c r="HL34" s="30" t="str">
        <f t="shared" si="413"/>
        <v>B</v>
      </c>
      <c r="HM34" s="28">
        <f t="shared" si="414"/>
        <v>3</v>
      </c>
      <c r="HN34" s="35" t="str">
        <f t="shared" si="415"/>
        <v>3.0</v>
      </c>
      <c r="HO34" s="53">
        <v>2</v>
      </c>
      <c r="HP34" s="63">
        <v>2</v>
      </c>
      <c r="HQ34" s="19">
        <v>7.3</v>
      </c>
      <c r="HR34" s="22">
        <v>6</v>
      </c>
      <c r="HS34" s="23"/>
      <c r="HT34" s="25">
        <f t="shared" si="416"/>
        <v>6.5</v>
      </c>
      <c r="HU34" s="147">
        <f t="shared" si="417"/>
        <v>6.5</v>
      </c>
      <c r="HV34" s="24" t="str">
        <f t="shared" si="516"/>
        <v>6.5</v>
      </c>
      <c r="HW34" s="218" t="str">
        <f t="shared" si="418"/>
        <v>C+</v>
      </c>
      <c r="HX34" s="149">
        <f t="shared" si="419"/>
        <v>2.5</v>
      </c>
      <c r="HY34" s="40" t="str">
        <f t="shared" si="420"/>
        <v>2.5</v>
      </c>
      <c r="HZ34" s="53">
        <v>3</v>
      </c>
      <c r="IA34" s="63">
        <v>3</v>
      </c>
      <c r="IB34" s="19">
        <v>6.3</v>
      </c>
      <c r="IC34" s="22">
        <v>6</v>
      </c>
      <c r="ID34" s="23"/>
      <c r="IE34" s="25">
        <f t="shared" si="421"/>
        <v>6.1</v>
      </c>
      <c r="IF34" s="147">
        <f t="shared" si="422"/>
        <v>6.1</v>
      </c>
      <c r="IG34" s="24" t="str">
        <f t="shared" si="517"/>
        <v>6.1</v>
      </c>
      <c r="IH34" s="218" t="str">
        <f t="shared" si="423"/>
        <v>C</v>
      </c>
      <c r="II34" s="149">
        <f t="shared" si="424"/>
        <v>2</v>
      </c>
      <c r="IJ34" s="40" t="str">
        <f t="shared" si="425"/>
        <v>2.0</v>
      </c>
      <c r="IK34" s="53">
        <v>1</v>
      </c>
      <c r="IL34" s="63">
        <v>1</v>
      </c>
      <c r="IM34" s="19">
        <v>8</v>
      </c>
      <c r="IN34" s="22">
        <v>7</v>
      </c>
      <c r="IO34" s="23"/>
      <c r="IP34" s="17">
        <f t="shared" si="426"/>
        <v>7.4</v>
      </c>
      <c r="IQ34" s="24">
        <f t="shared" si="427"/>
        <v>7.4</v>
      </c>
      <c r="IR34" s="24" t="str">
        <f t="shared" si="428"/>
        <v>7.4</v>
      </c>
      <c r="IS34" s="30" t="str">
        <f t="shared" si="429"/>
        <v>B</v>
      </c>
      <c r="IT34" s="28">
        <f t="shared" si="430"/>
        <v>3</v>
      </c>
      <c r="IU34" s="35" t="str">
        <f t="shared" si="431"/>
        <v>3.0</v>
      </c>
      <c r="IV34" s="53">
        <v>2</v>
      </c>
      <c r="IW34" s="63">
        <v>2</v>
      </c>
      <c r="IX34" s="19">
        <v>7</v>
      </c>
      <c r="IY34" s="22">
        <v>9</v>
      </c>
      <c r="IZ34" s="23"/>
      <c r="JA34" s="25">
        <f t="shared" si="432"/>
        <v>8.1999999999999993</v>
      </c>
      <c r="JB34" s="26">
        <f t="shared" si="433"/>
        <v>8.1999999999999993</v>
      </c>
      <c r="JC34" s="24" t="str">
        <f t="shared" si="434"/>
        <v>8.2</v>
      </c>
      <c r="JD34" s="30" t="str">
        <f t="shared" si="435"/>
        <v>B+</v>
      </c>
      <c r="JE34" s="28">
        <f t="shared" si="436"/>
        <v>3.5</v>
      </c>
      <c r="JF34" s="35" t="str">
        <f t="shared" si="437"/>
        <v>3.5</v>
      </c>
      <c r="JG34" s="53">
        <v>2</v>
      </c>
      <c r="JH34" s="63">
        <v>2</v>
      </c>
      <c r="JI34" s="19">
        <v>6.6</v>
      </c>
      <c r="JJ34" s="22">
        <v>8</v>
      </c>
      <c r="JK34" s="23"/>
      <c r="JL34" s="17">
        <f t="shared" si="438"/>
        <v>7.4</v>
      </c>
      <c r="JM34" s="24">
        <f t="shared" si="439"/>
        <v>7.4</v>
      </c>
      <c r="JN34" s="24" t="str">
        <f t="shared" si="440"/>
        <v>7.4</v>
      </c>
      <c r="JO34" s="30" t="str">
        <f t="shared" si="441"/>
        <v>B</v>
      </c>
      <c r="JP34" s="28">
        <f t="shared" si="442"/>
        <v>3</v>
      </c>
      <c r="JQ34" s="35" t="str">
        <f t="shared" si="443"/>
        <v>3.0</v>
      </c>
      <c r="JR34" s="53">
        <v>2</v>
      </c>
      <c r="JS34" s="63">
        <v>2</v>
      </c>
      <c r="JT34" s="19">
        <v>7.2</v>
      </c>
      <c r="JU34" s="22">
        <v>6</v>
      </c>
      <c r="JV34" s="23"/>
      <c r="JW34" s="17">
        <f t="shared" si="444"/>
        <v>6.5</v>
      </c>
      <c r="JX34" s="24">
        <f t="shared" si="445"/>
        <v>6.5</v>
      </c>
      <c r="JY34" s="24" t="str">
        <f t="shared" si="446"/>
        <v>6.5</v>
      </c>
      <c r="JZ34" s="30" t="str">
        <f t="shared" si="447"/>
        <v>C+</v>
      </c>
      <c r="KA34" s="28">
        <f t="shared" si="448"/>
        <v>2.5</v>
      </c>
      <c r="KB34" s="35" t="str">
        <f t="shared" si="449"/>
        <v>2.5</v>
      </c>
      <c r="KC34" s="53">
        <v>1</v>
      </c>
      <c r="KD34" s="63">
        <v>1</v>
      </c>
      <c r="KE34" s="19">
        <v>7.7</v>
      </c>
      <c r="KF34" s="22">
        <v>9</v>
      </c>
      <c r="KG34" s="23"/>
      <c r="KH34" s="17">
        <f t="shared" si="450"/>
        <v>8.5</v>
      </c>
      <c r="KI34" s="24">
        <f t="shared" si="451"/>
        <v>8.5</v>
      </c>
      <c r="KJ34" s="24" t="str">
        <f t="shared" si="452"/>
        <v>8.5</v>
      </c>
      <c r="KK34" s="30" t="str">
        <f t="shared" si="453"/>
        <v>A</v>
      </c>
      <c r="KL34" s="28">
        <f t="shared" si="454"/>
        <v>4</v>
      </c>
      <c r="KM34" s="35" t="str">
        <f t="shared" si="455"/>
        <v>4.0</v>
      </c>
      <c r="KN34" s="53">
        <v>2</v>
      </c>
      <c r="KO34" s="63">
        <v>2</v>
      </c>
      <c r="KP34" s="181">
        <f t="shared" si="456"/>
        <v>18</v>
      </c>
      <c r="KQ34" s="217">
        <f t="shared" si="457"/>
        <v>7.1611111111111097</v>
      </c>
      <c r="KR34" s="182">
        <f t="shared" si="458"/>
        <v>2.8333333333333335</v>
      </c>
      <c r="KS34" s="183" t="str">
        <f t="shared" si="459"/>
        <v>2.83</v>
      </c>
      <c r="KT34" s="135" t="str">
        <f t="shared" si="460"/>
        <v>Lên lớp</v>
      </c>
      <c r="KU34" s="136">
        <f t="shared" si="461"/>
        <v>18</v>
      </c>
      <c r="KV34" s="217">
        <f t="shared" si="462"/>
        <v>7.1611111111111097</v>
      </c>
      <c r="KW34" s="236">
        <f t="shared" si="463"/>
        <v>2.8333333333333335</v>
      </c>
      <c r="KX34" s="192">
        <f t="shared" si="464"/>
        <v>55</v>
      </c>
      <c r="KY34" s="193">
        <f t="shared" si="465"/>
        <v>52</v>
      </c>
      <c r="KZ34" s="183">
        <f t="shared" si="466"/>
        <v>6.8999999999999995</v>
      </c>
      <c r="LA34" s="182">
        <f t="shared" si="467"/>
        <v>2.6346153846153846</v>
      </c>
      <c r="LB34" s="183" t="str">
        <f t="shared" si="468"/>
        <v>2.63</v>
      </c>
      <c r="LC34" s="135" t="str">
        <f t="shared" si="469"/>
        <v>Lên lớp</v>
      </c>
      <c r="LD34" s="135" t="s">
        <v>648</v>
      </c>
      <c r="LE34" s="185">
        <v>6.3</v>
      </c>
      <c r="LF34" s="121">
        <v>6</v>
      </c>
      <c r="LG34" s="122"/>
      <c r="LH34" s="129">
        <f t="shared" si="470"/>
        <v>6.1</v>
      </c>
      <c r="LI34" s="130">
        <f t="shared" si="471"/>
        <v>6.1</v>
      </c>
      <c r="LJ34" s="130" t="str">
        <f t="shared" si="472"/>
        <v>6.1</v>
      </c>
      <c r="LK34" s="125" t="str">
        <f t="shared" si="473"/>
        <v>C</v>
      </c>
      <c r="LL34" s="126">
        <f t="shared" si="474"/>
        <v>2</v>
      </c>
      <c r="LM34" s="127" t="str">
        <f t="shared" si="475"/>
        <v>2.0</v>
      </c>
      <c r="LN34" s="144">
        <v>1</v>
      </c>
      <c r="LO34" s="145">
        <v>1</v>
      </c>
      <c r="LP34" s="185">
        <v>7</v>
      </c>
      <c r="LQ34" s="121">
        <v>5</v>
      </c>
      <c r="LR34" s="122"/>
      <c r="LS34" s="129">
        <f t="shared" si="476"/>
        <v>5.8</v>
      </c>
      <c r="LT34" s="130">
        <f t="shared" si="477"/>
        <v>5.8</v>
      </c>
      <c r="LU34" s="130" t="str">
        <f t="shared" si="478"/>
        <v>5.8</v>
      </c>
      <c r="LV34" s="125" t="str">
        <f t="shared" si="479"/>
        <v>C</v>
      </c>
      <c r="LW34" s="126">
        <f t="shared" si="480"/>
        <v>2</v>
      </c>
      <c r="LX34" s="127" t="str">
        <f t="shared" si="481"/>
        <v>2.0</v>
      </c>
      <c r="LY34" s="144">
        <v>1</v>
      </c>
      <c r="LZ34" s="145">
        <v>1</v>
      </c>
      <c r="MA34" s="185">
        <v>7.3</v>
      </c>
      <c r="MB34" s="121">
        <v>6</v>
      </c>
      <c r="MC34" s="122"/>
      <c r="MD34" s="129">
        <f t="shared" si="482"/>
        <v>6.5</v>
      </c>
      <c r="ME34" s="130">
        <f t="shared" si="483"/>
        <v>6.5</v>
      </c>
      <c r="MF34" s="130" t="str">
        <f t="shared" si="484"/>
        <v>6.5</v>
      </c>
      <c r="MG34" s="125" t="str">
        <f t="shared" si="485"/>
        <v>C+</v>
      </c>
      <c r="MH34" s="126">
        <f t="shared" si="486"/>
        <v>2.5</v>
      </c>
      <c r="MI34" s="127" t="str">
        <f t="shared" si="487"/>
        <v>2.5</v>
      </c>
      <c r="MJ34" s="144">
        <v>1</v>
      </c>
      <c r="MK34" s="305">
        <v>1</v>
      </c>
      <c r="ML34" s="19">
        <v>6</v>
      </c>
      <c r="MM34" s="51">
        <v>7.6</v>
      </c>
      <c r="MN34" s="23"/>
      <c r="MO34" s="25">
        <f t="shared" si="488"/>
        <v>7</v>
      </c>
      <c r="MP34" s="26">
        <f t="shared" si="489"/>
        <v>7</v>
      </c>
      <c r="MQ34" s="26" t="str">
        <f t="shared" si="518"/>
        <v>7.0</v>
      </c>
      <c r="MR34" s="30" t="str">
        <f t="shared" si="528"/>
        <v>B</v>
      </c>
      <c r="MS34" s="28">
        <f t="shared" si="490"/>
        <v>3</v>
      </c>
      <c r="MT34" s="35" t="str">
        <f t="shared" si="491"/>
        <v>3.0</v>
      </c>
      <c r="MU34" s="53">
        <v>1</v>
      </c>
      <c r="MV34" s="63">
        <v>1</v>
      </c>
      <c r="MW34" s="19">
        <v>7</v>
      </c>
      <c r="MX34" s="51">
        <v>6.5</v>
      </c>
      <c r="MY34" s="23"/>
      <c r="MZ34" s="25">
        <f t="shared" si="492"/>
        <v>6.7</v>
      </c>
      <c r="NA34" s="26">
        <f t="shared" si="493"/>
        <v>6.7</v>
      </c>
      <c r="NB34" s="26" t="str">
        <f t="shared" si="519"/>
        <v>6.7</v>
      </c>
      <c r="NC34" s="30" t="str">
        <f t="shared" si="529"/>
        <v>C+</v>
      </c>
      <c r="ND34" s="28">
        <f t="shared" si="494"/>
        <v>2.5</v>
      </c>
      <c r="NE34" s="35" t="str">
        <f t="shared" si="495"/>
        <v>2.5</v>
      </c>
      <c r="NF34" s="53">
        <v>1</v>
      </c>
      <c r="NG34" s="63">
        <v>1</v>
      </c>
      <c r="NH34" s="19">
        <v>7</v>
      </c>
      <c r="NI34" s="51">
        <v>5</v>
      </c>
      <c r="NJ34" s="23"/>
      <c r="NK34" s="25">
        <f t="shared" si="496"/>
        <v>5.8</v>
      </c>
      <c r="NL34" s="26">
        <f t="shared" si="497"/>
        <v>5.8</v>
      </c>
      <c r="NM34" s="26" t="str">
        <f t="shared" si="520"/>
        <v>5.8</v>
      </c>
      <c r="NN34" s="30" t="str">
        <f t="shared" si="530"/>
        <v>C</v>
      </c>
      <c r="NO34" s="28">
        <f t="shared" si="498"/>
        <v>2</v>
      </c>
      <c r="NP34" s="35" t="str">
        <f t="shared" si="499"/>
        <v>2.0</v>
      </c>
      <c r="NQ34" s="53">
        <v>2</v>
      </c>
      <c r="NR34" s="63">
        <v>2</v>
      </c>
      <c r="NS34" s="19">
        <v>8</v>
      </c>
      <c r="NT34" s="51">
        <v>6.5</v>
      </c>
      <c r="NU34" s="23"/>
      <c r="NV34" s="25">
        <f t="shared" si="500"/>
        <v>7.1</v>
      </c>
      <c r="NW34" s="26">
        <f t="shared" si="501"/>
        <v>7.1</v>
      </c>
      <c r="NX34" s="26" t="str">
        <f t="shared" si="521"/>
        <v>7.1</v>
      </c>
      <c r="NY34" s="30" t="str">
        <f t="shared" si="531"/>
        <v>B</v>
      </c>
      <c r="NZ34" s="28">
        <f t="shared" si="502"/>
        <v>3</v>
      </c>
      <c r="OA34" s="35" t="str">
        <f t="shared" si="503"/>
        <v>3.0</v>
      </c>
      <c r="OB34" s="53">
        <v>1</v>
      </c>
      <c r="OC34" s="63">
        <v>1</v>
      </c>
      <c r="OD34" s="57">
        <v>7.6</v>
      </c>
      <c r="OE34" s="51">
        <v>7</v>
      </c>
      <c r="OF34" s="23"/>
      <c r="OG34" s="25">
        <f t="shared" si="522"/>
        <v>7.2</v>
      </c>
      <c r="OH34" s="26">
        <f t="shared" si="523"/>
        <v>7.2</v>
      </c>
      <c r="OI34" s="26" t="str">
        <f t="shared" si="524"/>
        <v>7.2</v>
      </c>
      <c r="OJ34" s="30" t="str">
        <f t="shared" si="525"/>
        <v>B</v>
      </c>
      <c r="OK34" s="28">
        <f t="shared" si="526"/>
        <v>3</v>
      </c>
      <c r="OL34" s="35" t="str">
        <f t="shared" si="527"/>
        <v>3.0</v>
      </c>
      <c r="OM34" s="53">
        <v>4</v>
      </c>
      <c r="ON34" s="70">
        <v>4</v>
      </c>
      <c r="OO34" s="264">
        <f t="shared" si="256"/>
        <v>12</v>
      </c>
      <c r="OP34" s="217">
        <f t="shared" si="257"/>
        <v>6.6333333333333337</v>
      </c>
      <c r="OQ34" s="182">
        <f t="shared" si="258"/>
        <v>2.5833333333333335</v>
      </c>
      <c r="OR34" s="183" t="str">
        <f t="shared" si="259"/>
        <v>2.58</v>
      </c>
      <c r="OS34" s="135" t="str">
        <f t="shared" si="260"/>
        <v>Lên lớp</v>
      </c>
      <c r="OT34" s="136">
        <f t="shared" si="261"/>
        <v>12</v>
      </c>
      <c r="OU34" s="217">
        <f t="shared" si="262"/>
        <v>6.6333333333333337</v>
      </c>
      <c r="OV34" s="236">
        <f t="shared" si="263"/>
        <v>2.5833333333333335</v>
      </c>
      <c r="OW34" s="192">
        <f t="shared" si="264"/>
        <v>67</v>
      </c>
      <c r="OX34" s="193">
        <f t="shared" si="265"/>
        <v>64</v>
      </c>
      <c r="OY34" s="183">
        <f t="shared" si="266"/>
        <v>6.85</v>
      </c>
      <c r="OZ34" s="182">
        <f t="shared" si="267"/>
        <v>2.625</v>
      </c>
      <c r="PA34" s="183" t="str">
        <f t="shared" si="268"/>
        <v>2.63</v>
      </c>
      <c r="PB34" s="135" t="str">
        <f t="shared" si="269"/>
        <v>Lên lớp</v>
      </c>
      <c r="PC34" s="135" t="s">
        <v>648</v>
      </c>
      <c r="PD34" s="57">
        <v>6.6</v>
      </c>
      <c r="PE34" s="22">
        <v>2</v>
      </c>
      <c r="PF34" s="23">
        <v>7</v>
      </c>
      <c r="PG34" s="25">
        <f t="shared" si="273"/>
        <v>3.8</v>
      </c>
      <c r="PH34" s="26">
        <f t="shared" si="274"/>
        <v>6.8</v>
      </c>
      <c r="PI34" s="26" t="str">
        <f t="shared" si="275"/>
        <v>6.8</v>
      </c>
      <c r="PJ34" s="30" t="str">
        <f t="shared" si="276"/>
        <v>C+</v>
      </c>
      <c r="PK34" s="28">
        <f t="shared" si="277"/>
        <v>2.5</v>
      </c>
      <c r="PL34" s="35" t="str">
        <f t="shared" si="278"/>
        <v>2.5</v>
      </c>
      <c r="PM34" s="53">
        <v>6</v>
      </c>
      <c r="PN34" s="63">
        <v>6</v>
      </c>
      <c r="PO34" s="19">
        <v>5.8</v>
      </c>
      <c r="PP34" s="44"/>
      <c r="PQ34" s="23">
        <v>6</v>
      </c>
      <c r="PR34" s="25">
        <f t="shared" si="510"/>
        <v>2.2999999999999998</v>
      </c>
      <c r="PS34" s="26">
        <f t="shared" si="511"/>
        <v>5.9</v>
      </c>
      <c r="PT34" s="26" t="str">
        <f t="shared" si="512"/>
        <v>5.9</v>
      </c>
      <c r="PU34" s="30" t="str">
        <f t="shared" si="513"/>
        <v>C</v>
      </c>
      <c r="PV34" s="28">
        <f t="shared" si="514"/>
        <v>2</v>
      </c>
      <c r="PW34" s="35" t="str">
        <f t="shared" si="515"/>
        <v>2.0</v>
      </c>
      <c r="PX34" s="53">
        <v>6</v>
      </c>
      <c r="PY34" s="63">
        <v>6</v>
      </c>
      <c r="PZ34" s="59"/>
      <c r="QA34" s="259"/>
      <c r="QB34" s="129">
        <f t="shared" si="270"/>
        <v>0</v>
      </c>
      <c r="QC34" s="24" t="str">
        <f t="shared" si="280"/>
        <v>0.0</v>
      </c>
      <c r="QD34" s="30" t="str">
        <f t="shared" si="281"/>
        <v>F</v>
      </c>
      <c r="QE34" s="28">
        <f t="shared" si="282"/>
        <v>0</v>
      </c>
      <c r="QF34" s="35" t="str">
        <f t="shared" si="283"/>
        <v>0.0</v>
      </c>
      <c r="QG34" s="260"/>
      <c r="QH34" s="261"/>
      <c r="QI34" s="262">
        <f t="shared" ref="QI34:QI65" si="532">PM34+PX34+QG34</f>
        <v>12</v>
      </c>
      <c r="QJ34" s="217">
        <f t="shared" ref="QJ34:QJ65" si="533">(PH34*PM34+PS34*PX34+QB34*QG34)/QI34</f>
        <v>6.3500000000000005</v>
      </c>
      <c r="QK34" s="182">
        <f t="shared" ref="QK34:QK65" si="534">(PK34*PM34+PV34*PX34+QE34*QG34)/QI34</f>
        <v>2.25</v>
      </c>
      <c r="QL34" s="183" t="str">
        <f t="shared" si="284"/>
        <v>2.25</v>
      </c>
      <c r="QM34" s="135" t="str">
        <f t="shared" si="285"/>
        <v>Lên lớp</v>
      </c>
    </row>
    <row r="35" spans="1:455" ht="18">
      <c r="A35" s="10">
        <v>10</v>
      </c>
      <c r="B35" s="10">
        <v>35</v>
      </c>
      <c r="C35" s="90" t="s">
        <v>187</v>
      </c>
      <c r="D35" s="91" t="s">
        <v>261</v>
      </c>
      <c r="E35" s="93" t="s">
        <v>262</v>
      </c>
      <c r="F35" s="308" t="s">
        <v>263</v>
      </c>
      <c r="G35" s="42"/>
      <c r="H35" s="100" t="s">
        <v>421</v>
      </c>
      <c r="I35" s="42" t="s">
        <v>18</v>
      </c>
      <c r="J35" s="103" t="s">
        <v>502</v>
      </c>
      <c r="K35" s="12">
        <v>7.3</v>
      </c>
      <c r="L35" s="24" t="str">
        <f t="shared" si="288"/>
        <v>7.3</v>
      </c>
      <c r="M35" s="30" t="str">
        <f t="shared" si="289"/>
        <v>B</v>
      </c>
      <c r="N35" s="37">
        <f t="shared" si="290"/>
        <v>3</v>
      </c>
      <c r="O35" s="35" t="str">
        <f t="shared" si="291"/>
        <v>3.0</v>
      </c>
      <c r="P35" s="11">
        <v>2</v>
      </c>
      <c r="Q35" s="14">
        <v>6.9</v>
      </c>
      <c r="R35" s="24" t="str">
        <f t="shared" si="292"/>
        <v>6.9</v>
      </c>
      <c r="S35" s="30" t="str">
        <f t="shared" si="293"/>
        <v>C+</v>
      </c>
      <c r="T35" s="37">
        <f t="shared" si="294"/>
        <v>2.5</v>
      </c>
      <c r="U35" s="35" t="str">
        <f t="shared" si="295"/>
        <v>2.5</v>
      </c>
      <c r="V35" s="11">
        <v>3</v>
      </c>
      <c r="W35" s="19">
        <v>7.2</v>
      </c>
      <c r="X35" s="22">
        <v>5</v>
      </c>
      <c r="Y35" s="23"/>
      <c r="Z35" s="25">
        <f t="shared" si="296"/>
        <v>5.9</v>
      </c>
      <c r="AA35" s="26">
        <f t="shared" si="297"/>
        <v>5.9</v>
      </c>
      <c r="AB35" s="24" t="str">
        <f t="shared" si="298"/>
        <v>5.9</v>
      </c>
      <c r="AC35" s="30" t="str">
        <f t="shared" si="299"/>
        <v>C</v>
      </c>
      <c r="AD35" s="28">
        <f t="shared" si="300"/>
        <v>2</v>
      </c>
      <c r="AE35" s="35" t="str">
        <f t="shared" si="301"/>
        <v>2.0</v>
      </c>
      <c r="AF35" s="53">
        <v>4</v>
      </c>
      <c r="AG35" s="63">
        <v>4</v>
      </c>
      <c r="AH35" s="19">
        <v>7.3</v>
      </c>
      <c r="AI35" s="22">
        <v>9</v>
      </c>
      <c r="AJ35" s="23"/>
      <c r="AK35" s="25">
        <f t="shared" si="302"/>
        <v>8.3000000000000007</v>
      </c>
      <c r="AL35" s="26">
        <f t="shared" si="303"/>
        <v>8.3000000000000007</v>
      </c>
      <c r="AM35" s="24" t="str">
        <f t="shared" si="304"/>
        <v>8.3</v>
      </c>
      <c r="AN35" s="30" t="str">
        <f t="shared" si="305"/>
        <v>B+</v>
      </c>
      <c r="AO35" s="28">
        <f t="shared" si="306"/>
        <v>3.5</v>
      </c>
      <c r="AP35" s="35" t="str">
        <f t="shared" si="307"/>
        <v>3.5</v>
      </c>
      <c r="AQ35" s="66">
        <v>2</v>
      </c>
      <c r="AR35" s="68">
        <v>2</v>
      </c>
      <c r="AS35" s="19">
        <v>5.5</v>
      </c>
      <c r="AT35" s="22">
        <v>5</v>
      </c>
      <c r="AU35" s="23"/>
      <c r="AV35" s="25">
        <f t="shared" si="308"/>
        <v>5.2</v>
      </c>
      <c r="AW35" s="26">
        <f t="shared" si="309"/>
        <v>5.2</v>
      </c>
      <c r="AX35" s="24" t="str">
        <f t="shared" si="310"/>
        <v>5.2</v>
      </c>
      <c r="AY35" s="30" t="str">
        <f t="shared" si="311"/>
        <v>D+</v>
      </c>
      <c r="AZ35" s="28">
        <f t="shared" si="312"/>
        <v>1.5</v>
      </c>
      <c r="BA35" s="35" t="str">
        <f t="shared" si="313"/>
        <v>1.5</v>
      </c>
      <c r="BB35" s="53">
        <v>3</v>
      </c>
      <c r="BC35" s="63">
        <v>3</v>
      </c>
      <c r="BD35" s="19">
        <v>8.6999999999999993</v>
      </c>
      <c r="BE35" s="22">
        <v>7</v>
      </c>
      <c r="BF35" s="23"/>
      <c r="BG35" s="17">
        <f t="shared" si="314"/>
        <v>7.7</v>
      </c>
      <c r="BH35" s="24">
        <f t="shared" si="315"/>
        <v>7.7</v>
      </c>
      <c r="BI35" s="24" t="str">
        <f t="shared" si="316"/>
        <v>7.7</v>
      </c>
      <c r="BJ35" s="30" t="str">
        <f t="shared" si="317"/>
        <v>B</v>
      </c>
      <c r="BK35" s="28">
        <f t="shared" si="318"/>
        <v>3</v>
      </c>
      <c r="BL35" s="35" t="str">
        <f t="shared" si="319"/>
        <v>3.0</v>
      </c>
      <c r="BM35" s="53">
        <v>3</v>
      </c>
      <c r="BN35" s="63">
        <v>3</v>
      </c>
      <c r="BO35" s="19">
        <v>6.3</v>
      </c>
      <c r="BP35" s="22">
        <v>6</v>
      </c>
      <c r="BQ35" s="23"/>
      <c r="BR35" s="17">
        <f t="shared" si="320"/>
        <v>6.1</v>
      </c>
      <c r="BS35" s="24">
        <f t="shared" si="321"/>
        <v>6.1</v>
      </c>
      <c r="BT35" s="24" t="str">
        <f t="shared" si="322"/>
        <v>6.1</v>
      </c>
      <c r="BU35" s="30" t="str">
        <f t="shared" si="323"/>
        <v>C</v>
      </c>
      <c r="BV35" s="56">
        <f t="shared" si="324"/>
        <v>2</v>
      </c>
      <c r="BW35" s="35" t="str">
        <f t="shared" si="325"/>
        <v>2.0</v>
      </c>
      <c r="BX35" s="53">
        <v>2</v>
      </c>
      <c r="BY35" s="70">
        <v>2</v>
      </c>
      <c r="BZ35" s="19">
        <v>7.7</v>
      </c>
      <c r="CA35" s="22">
        <v>8</v>
      </c>
      <c r="CB35" s="23"/>
      <c r="CC35" s="25">
        <f t="shared" si="326"/>
        <v>7.9</v>
      </c>
      <c r="CD35" s="26">
        <f t="shared" si="327"/>
        <v>7.9</v>
      </c>
      <c r="CE35" s="24" t="str">
        <f t="shared" si="328"/>
        <v>7.9</v>
      </c>
      <c r="CF35" s="30" t="str">
        <f t="shared" si="329"/>
        <v>B</v>
      </c>
      <c r="CG35" s="28">
        <f t="shared" si="330"/>
        <v>3</v>
      </c>
      <c r="CH35" s="35" t="str">
        <f t="shared" si="331"/>
        <v>3.0</v>
      </c>
      <c r="CI35" s="53">
        <v>3</v>
      </c>
      <c r="CJ35" s="63">
        <v>3</v>
      </c>
      <c r="CK35" s="193">
        <f t="shared" si="332"/>
        <v>17</v>
      </c>
      <c r="CL35" s="217">
        <f t="shared" si="333"/>
        <v>6.7529411764705891</v>
      </c>
      <c r="CM35" s="182">
        <f t="shared" si="334"/>
        <v>2.4411764705882355</v>
      </c>
      <c r="CN35" s="183" t="str">
        <f t="shared" si="335"/>
        <v>2.44</v>
      </c>
      <c r="CO35" s="135" t="str">
        <f t="shared" si="336"/>
        <v>Lên lớp</v>
      </c>
      <c r="CP35" s="136">
        <f t="shared" si="337"/>
        <v>17</v>
      </c>
      <c r="CQ35" s="239">
        <f t="shared" si="338"/>
        <v>6.7529411764705891</v>
      </c>
      <c r="CR35" s="137">
        <f t="shared" si="339"/>
        <v>2.4411764705882355</v>
      </c>
      <c r="CS35" s="244" t="str">
        <f t="shared" si="340"/>
        <v>2.44</v>
      </c>
      <c r="CT35" s="135" t="str">
        <f t="shared" si="341"/>
        <v>Lên lớp</v>
      </c>
      <c r="CU35" s="138" t="s">
        <v>648</v>
      </c>
      <c r="CV35" s="19">
        <v>8</v>
      </c>
      <c r="CW35" s="22">
        <v>8</v>
      </c>
      <c r="CX35" s="23"/>
      <c r="CY35" s="25">
        <f t="shared" si="342"/>
        <v>8</v>
      </c>
      <c r="CZ35" s="26">
        <f t="shared" si="343"/>
        <v>8</v>
      </c>
      <c r="DA35" s="26" t="str">
        <f t="shared" si="344"/>
        <v>8.0</v>
      </c>
      <c r="DB35" s="30" t="str">
        <f t="shared" si="345"/>
        <v>B+</v>
      </c>
      <c r="DC35" s="56">
        <f t="shared" si="346"/>
        <v>3.5</v>
      </c>
      <c r="DD35" s="35" t="str">
        <f t="shared" si="347"/>
        <v>3.5</v>
      </c>
      <c r="DE35" s="53">
        <v>3</v>
      </c>
      <c r="DF35" s="63">
        <v>3</v>
      </c>
      <c r="DG35" s="19">
        <v>6</v>
      </c>
      <c r="DH35" s="22">
        <v>6</v>
      </c>
      <c r="DI35" s="23"/>
      <c r="DJ35" s="25">
        <f t="shared" si="348"/>
        <v>6</v>
      </c>
      <c r="DK35" s="26">
        <f t="shared" si="349"/>
        <v>6</v>
      </c>
      <c r="DL35" s="26" t="str">
        <f t="shared" si="350"/>
        <v>6.0</v>
      </c>
      <c r="DM35" s="30" t="str">
        <f t="shared" si="351"/>
        <v>C</v>
      </c>
      <c r="DN35" s="56">
        <f t="shared" si="352"/>
        <v>2</v>
      </c>
      <c r="DO35" s="35" t="str">
        <f t="shared" si="353"/>
        <v>2.0</v>
      </c>
      <c r="DP35" s="53">
        <v>3</v>
      </c>
      <c r="DQ35" s="63">
        <v>3</v>
      </c>
      <c r="DR35" s="19">
        <v>7.4</v>
      </c>
      <c r="DS35" s="22">
        <v>7</v>
      </c>
      <c r="DT35" s="23"/>
      <c r="DU35" s="25">
        <f t="shared" si="354"/>
        <v>7.2</v>
      </c>
      <c r="DV35" s="26">
        <f t="shared" si="355"/>
        <v>7.2</v>
      </c>
      <c r="DW35" s="26" t="str">
        <f t="shared" si="356"/>
        <v>7.2</v>
      </c>
      <c r="DX35" s="30" t="str">
        <f t="shared" si="357"/>
        <v>B</v>
      </c>
      <c r="DY35" s="28">
        <f t="shared" si="358"/>
        <v>3</v>
      </c>
      <c r="DZ35" s="35" t="str">
        <f t="shared" si="359"/>
        <v>3.0</v>
      </c>
      <c r="EA35" s="53">
        <v>3</v>
      </c>
      <c r="EB35" s="63">
        <v>3</v>
      </c>
      <c r="EC35" s="19">
        <v>7.3</v>
      </c>
      <c r="ED35" s="22">
        <v>2</v>
      </c>
      <c r="EE35" s="23"/>
      <c r="EF35" s="25">
        <f t="shared" si="360"/>
        <v>4.0999999999999996</v>
      </c>
      <c r="EG35" s="26">
        <f t="shared" si="361"/>
        <v>4.0999999999999996</v>
      </c>
      <c r="EH35" s="26" t="str">
        <f t="shared" si="362"/>
        <v>4.1</v>
      </c>
      <c r="EI35" s="30" t="str">
        <f t="shared" si="363"/>
        <v>D</v>
      </c>
      <c r="EJ35" s="28">
        <f t="shared" si="364"/>
        <v>1</v>
      </c>
      <c r="EK35" s="35" t="str">
        <f t="shared" si="365"/>
        <v>1.0</v>
      </c>
      <c r="EL35" s="53">
        <v>2</v>
      </c>
      <c r="EM35" s="63">
        <v>2</v>
      </c>
      <c r="EN35" s="19">
        <v>7.9</v>
      </c>
      <c r="EO35" s="22">
        <v>8</v>
      </c>
      <c r="EP35" s="23"/>
      <c r="EQ35" s="25">
        <f t="shared" si="366"/>
        <v>8</v>
      </c>
      <c r="ER35" s="26">
        <f t="shared" si="367"/>
        <v>8</v>
      </c>
      <c r="ES35" s="26" t="str">
        <f t="shared" si="368"/>
        <v>8.0</v>
      </c>
      <c r="ET35" s="30" t="str">
        <f t="shared" si="369"/>
        <v>B+</v>
      </c>
      <c r="EU35" s="28">
        <f t="shared" si="370"/>
        <v>3.5</v>
      </c>
      <c r="EV35" s="35" t="str">
        <f t="shared" si="371"/>
        <v>3.5</v>
      </c>
      <c r="EW35" s="53">
        <v>2</v>
      </c>
      <c r="EX35" s="63">
        <v>2</v>
      </c>
      <c r="EY35" s="19">
        <v>7.7</v>
      </c>
      <c r="EZ35" s="22">
        <v>4</v>
      </c>
      <c r="FA35" s="23"/>
      <c r="FB35" s="25">
        <f t="shared" si="372"/>
        <v>5.5</v>
      </c>
      <c r="FC35" s="26">
        <f t="shared" si="373"/>
        <v>5.5</v>
      </c>
      <c r="FD35" s="26" t="str">
        <f t="shared" si="374"/>
        <v>5.5</v>
      </c>
      <c r="FE35" s="30" t="str">
        <f t="shared" si="375"/>
        <v>C</v>
      </c>
      <c r="FF35" s="28">
        <f t="shared" si="376"/>
        <v>2</v>
      </c>
      <c r="FG35" s="35" t="str">
        <f t="shared" si="377"/>
        <v>2.0</v>
      </c>
      <c r="FH35" s="53">
        <v>3</v>
      </c>
      <c r="FI35" s="63">
        <v>3</v>
      </c>
      <c r="FJ35" s="19">
        <v>7</v>
      </c>
      <c r="FK35" s="22">
        <v>7</v>
      </c>
      <c r="FL35" s="23"/>
      <c r="FM35" s="25">
        <f t="shared" si="378"/>
        <v>7</v>
      </c>
      <c r="FN35" s="26">
        <f t="shared" si="379"/>
        <v>7</v>
      </c>
      <c r="FO35" s="26" t="str">
        <f t="shared" si="380"/>
        <v>7.0</v>
      </c>
      <c r="FP35" s="30" t="str">
        <f t="shared" si="381"/>
        <v>B</v>
      </c>
      <c r="FQ35" s="28">
        <f t="shared" si="382"/>
        <v>3</v>
      </c>
      <c r="FR35" s="35" t="str">
        <f t="shared" si="383"/>
        <v>3.0</v>
      </c>
      <c r="FS35" s="53">
        <v>2</v>
      </c>
      <c r="FT35" s="63">
        <v>2</v>
      </c>
      <c r="FU35" s="19">
        <v>8.3000000000000007</v>
      </c>
      <c r="FV35" s="22">
        <v>7</v>
      </c>
      <c r="FW35" s="23"/>
      <c r="FX35" s="25">
        <f t="shared" si="384"/>
        <v>7.5</v>
      </c>
      <c r="FY35" s="26">
        <f t="shared" si="385"/>
        <v>7.5</v>
      </c>
      <c r="FZ35" s="26" t="str">
        <f t="shared" si="386"/>
        <v>7.5</v>
      </c>
      <c r="GA35" s="30" t="str">
        <f t="shared" si="387"/>
        <v>B</v>
      </c>
      <c r="GB35" s="28">
        <f t="shared" si="388"/>
        <v>3</v>
      </c>
      <c r="GC35" s="35" t="str">
        <f t="shared" si="389"/>
        <v>3.0</v>
      </c>
      <c r="GD35" s="53">
        <v>2</v>
      </c>
      <c r="GE35" s="63">
        <v>2</v>
      </c>
      <c r="GF35" s="181">
        <f t="shared" si="390"/>
        <v>20</v>
      </c>
      <c r="GG35" s="217">
        <f t="shared" si="391"/>
        <v>6.6650000000000009</v>
      </c>
      <c r="GH35" s="182">
        <f t="shared" si="392"/>
        <v>2.625</v>
      </c>
      <c r="GI35" s="183" t="str">
        <f t="shared" si="393"/>
        <v>2.63</v>
      </c>
      <c r="GJ35" s="135" t="str">
        <f t="shared" si="394"/>
        <v>Lên lớp</v>
      </c>
      <c r="GK35" s="136">
        <f t="shared" si="395"/>
        <v>20</v>
      </c>
      <c r="GL35" s="239">
        <f t="shared" si="396"/>
        <v>6.6650000000000009</v>
      </c>
      <c r="GM35" s="137">
        <f t="shared" si="397"/>
        <v>2.625</v>
      </c>
      <c r="GN35" s="192">
        <f t="shared" si="398"/>
        <v>37</v>
      </c>
      <c r="GO35" s="193">
        <f t="shared" si="399"/>
        <v>37</v>
      </c>
      <c r="GP35" s="183">
        <f t="shared" si="400"/>
        <v>6.705405405405406</v>
      </c>
      <c r="GQ35" s="182">
        <f t="shared" si="401"/>
        <v>2.5405405405405403</v>
      </c>
      <c r="GR35" s="183" t="str">
        <f t="shared" si="402"/>
        <v>2.54</v>
      </c>
      <c r="GS35" s="135" t="str">
        <f t="shared" si="403"/>
        <v>Lên lớp</v>
      </c>
      <c r="GT35" s="135" t="s">
        <v>648</v>
      </c>
      <c r="GU35" s="19">
        <v>7.6</v>
      </c>
      <c r="GV35" s="22">
        <v>6</v>
      </c>
      <c r="GW35" s="23"/>
      <c r="GX35" s="25">
        <f t="shared" si="404"/>
        <v>6.6</v>
      </c>
      <c r="GY35" s="26">
        <f t="shared" si="405"/>
        <v>6.6</v>
      </c>
      <c r="GZ35" s="26" t="str">
        <f t="shared" si="406"/>
        <v>6.6</v>
      </c>
      <c r="HA35" s="30" t="str">
        <f t="shared" si="407"/>
        <v>C+</v>
      </c>
      <c r="HB35" s="28">
        <f t="shared" si="408"/>
        <v>2.5</v>
      </c>
      <c r="HC35" s="35" t="str">
        <f t="shared" si="409"/>
        <v>2.5</v>
      </c>
      <c r="HD35" s="53">
        <v>3</v>
      </c>
      <c r="HE35" s="63">
        <v>3</v>
      </c>
      <c r="HF35" s="19">
        <v>7.6</v>
      </c>
      <c r="HG35" s="22">
        <v>9</v>
      </c>
      <c r="HH35" s="23"/>
      <c r="HI35" s="25">
        <f t="shared" si="410"/>
        <v>8.4</v>
      </c>
      <c r="HJ35" s="26">
        <f t="shared" si="411"/>
        <v>8.4</v>
      </c>
      <c r="HK35" s="26" t="str">
        <f t="shared" si="412"/>
        <v>8.4</v>
      </c>
      <c r="HL35" s="30" t="str">
        <f t="shared" si="413"/>
        <v>B+</v>
      </c>
      <c r="HM35" s="28">
        <f t="shared" si="414"/>
        <v>3.5</v>
      </c>
      <c r="HN35" s="35" t="str">
        <f t="shared" si="415"/>
        <v>3.5</v>
      </c>
      <c r="HO35" s="53">
        <v>2</v>
      </c>
      <c r="HP35" s="63">
        <v>2</v>
      </c>
      <c r="HQ35" s="19">
        <v>7.3</v>
      </c>
      <c r="HR35" s="22">
        <v>6</v>
      </c>
      <c r="HS35" s="23"/>
      <c r="HT35" s="25">
        <f t="shared" si="416"/>
        <v>6.5</v>
      </c>
      <c r="HU35" s="147">
        <f t="shared" si="417"/>
        <v>6.5</v>
      </c>
      <c r="HV35" s="26" t="str">
        <f t="shared" si="516"/>
        <v>6.5</v>
      </c>
      <c r="HW35" s="218" t="str">
        <f t="shared" si="418"/>
        <v>C+</v>
      </c>
      <c r="HX35" s="149">
        <f t="shared" si="419"/>
        <v>2.5</v>
      </c>
      <c r="HY35" s="40" t="str">
        <f t="shared" si="420"/>
        <v>2.5</v>
      </c>
      <c r="HZ35" s="53">
        <v>3</v>
      </c>
      <c r="IA35" s="63">
        <v>3</v>
      </c>
      <c r="IB35" s="19">
        <v>8.3000000000000007</v>
      </c>
      <c r="IC35" s="22">
        <v>5</v>
      </c>
      <c r="ID35" s="23"/>
      <c r="IE35" s="25">
        <f t="shared" si="421"/>
        <v>6.3</v>
      </c>
      <c r="IF35" s="147">
        <f t="shared" si="422"/>
        <v>6.3</v>
      </c>
      <c r="IG35" s="24" t="str">
        <f t="shared" si="517"/>
        <v>6.3</v>
      </c>
      <c r="IH35" s="218" t="str">
        <f t="shared" si="423"/>
        <v>C</v>
      </c>
      <c r="II35" s="149">
        <f t="shared" si="424"/>
        <v>2</v>
      </c>
      <c r="IJ35" s="40" t="str">
        <f t="shared" si="425"/>
        <v>2.0</v>
      </c>
      <c r="IK35" s="53">
        <v>1</v>
      </c>
      <c r="IL35" s="63">
        <v>1</v>
      </c>
      <c r="IM35" s="19">
        <v>6</v>
      </c>
      <c r="IN35" s="22">
        <v>9</v>
      </c>
      <c r="IO35" s="23"/>
      <c r="IP35" s="25">
        <f t="shared" si="426"/>
        <v>7.8</v>
      </c>
      <c r="IQ35" s="26">
        <f t="shared" si="427"/>
        <v>7.8</v>
      </c>
      <c r="IR35" s="26" t="str">
        <f t="shared" si="428"/>
        <v>7.8</v>
      </c>
      <c r="IS35" s="30" t="str">
        <f t="shared" si="429"/>
        <v>B</v>
      </c>
      <c r="IT35" s="28">
        <f t="shared" si="430"/>
        <v>3</v>
      </c>
      <c r="IU35" s="35" t="str">
        <f t="shared" si="431"/>
        <v>3.0</v>
      </c>
      <c r="IV35" s="53">
        <v>2</v>
      </c>
      <c r="IW35" s="63">
        <v>2</v>
      </c>
      <c r="IX35" s="19">
        <v>5.4</v>
      </c>
      <c r="IY35" s="22">
        <v>8</v>
      </c>
      <c r="IZ35" s="23"/>
      <c r="JA35" s="25">
        <f t="shared" si="432"/>
        <v>7</v>
      </c>
      <c r="JB35" s="26">
        <f t="shared" si="433"/>
        <v>7</v>
      </c>
      <c r="JC35" s="26" t="str">
        <f t="shared" si="434"/>
        <v>7.0</v>
      </c>
      <c r="JD35" s="30" t="str">
        <f t="shared" si="435"/>
        <v>B</v>
      </c>
      <c r="JE35" s="28">
        <f t="shared" si="436"/>
        <v>3</v>
      </c>
      <c r="JF35" s="35" t="str">
        <f t="shared" si="437"/>
        <v>3.0</v>
      </c>
      <c r="JG35" s="53">
        <v>2</v>
      </c>
      <c r="JH35" s="63">
        <v>2</v>
      </c>
      <c r="JI35" s="19">
        <v>6.8</v>
      </c>
      <c r="JJ35" s="22">
        <v>6</v>
      </c>
      <c r="JK35" s="23"/>
      <c r="JL35" s="25">
        <f t="shared" si="438"/>
        <v>6.3</v>
      </c>
      <c r="JM35" s="26">
        <f t="shared" si="439"/>
        <v>6.3</v>
      </c>
      <c r="JN35" s="26" t="str">
        <f t="shared" si="440"/>
        <v>6.3</v>
      </c>
      <c r="JO35" s="30" t="str">
        <f t="shared" si="441"/>
        <v>C</v>
      </c>
      <c r="JP35" s="28">
        <f t="shared" si="442"/>
        <v>2</v>
      </c>
      <c r="JQ35" s="35" t="str">
        <f t="shared" si="443"/>
        <v>2.0</v>
      </c>
      <c r="JR35" s="53">
        <v>2</v>
      </c>
      <c r="JS35" s="63">
        <v>2</v>
      </c>
      <c r="JT35" s="19">
        <v>6.2</v>
      </c>
      <c r="JU35" s="22">
        <v>4</v>
      </c>
      <c r="JV35" s="23"/>
      <c r="JW35" s="25">
        <f t="shared" si="444"/>
        <v>4.9000000000000004</v>
      </c>
      <c r="JX35" s="26">
        <f t="shared" si="445"/>
        <v>4.9000000000000004</v>
      </c>
      <c r="JY35" s="26" t="str">
        <f t="shared" si="446"/>
        <v>4.9</v>
      </c>
      <c r="JZ35" s="30" t="str">
        <f t="shared" si="447"/>
        <v>D</v>
      </c>
      <c r="KA35" s="28">
        <f t="shared" si="448"/>
        <v>1</v>
      </c>
      <c r="KB35" s="35" t="str">
        <f t="shared" si="449"/>
        <v>1.0</v>
      </c>
      <c r="KC35" s="53">
        <v>1</v>
      </c>
      <c r="KD35" s="63">
        <v>1</v>
      </c>
      <c r="KE35" s="19">
        <v>8</v>
      </c>
      <c r="KF35" s="22">
        <v>9</v>
      </c>
      <c r="KG35" s="23"/>
      <c r="KH35" s="25">
        <f t="shared" si="450"/>
        <v>8.6</v>
      </c>
      <c r="KI35" s="26">
        <f t="shared" si="451"/>
        <v>8.6</v>
      </c>
      <c r="KJ35" s="26" t="str">
        <f t="shared" si="452"/>
        <v>8.6</v>
      </c>
      <c r="KK35" s="30" t="str">
        <f t="shared" si="453"/>
        <v>A</v>
      </c>
      <c r="KL35" s="28">
        <f t="shared" si="454"/>
        <v>4</v>
      </c>
      <c r="KM35" s="35" t="str">
        <f t="shared" si="455"/>
        <v>4.0</v>
      </c>
      <c r="KN35" s="53">
        <v>2</v>
      </c>
      <c r="KO35" s="63">
        <v>2</v>
      </c>
      <c r="KP35" s="181">
        <f t="shared" si="456"/>
        <v>18</v>
      </c>
      <c r="KQ35" s="217">
        <f t="shared" si="457"/>
        <v>7.0388888888888879</v>
      </c>
      <c r="KR35" s="182">
        <f t="shared" si="458"/>
        <v>2.7222222222222223</v>
      </c>
      <c r="KS35" s="183" t="str">
        <f t="shared" si="459"/>
        <v>2.72</v>
      </c>
      <c r="KT35" s="135" t="str">
        <f t="shared" si="460"/>
        <v>Lên lớp</v>
      </c>
      <c r="KU35" s="136">
        <f t="shared" si="461"/>
        <v>18</v>
      </c>
      <c r="KV35" s="217">
        <f t="shared" si="462"/>
        <v>7.0388888888888879</v>
      </c>
      <c r="KW35" s="236">
        <f t="shared" si="463"/>
        <v>2.7222222222222223</v>
      </c>
      <c r="KX35" s="192">
        <f t="shared" si="464"/>
        <v>55</v>
      </c>
      <c r="KY35" s="193">
        <f t="shared" si="465"/>
        <v>55</v>
      </c>
      <c r="KZ35" s="183">
        <f t="shared" si="466"/>
        <v>6.8145454545454545</v>
      </c>
      <c r="LA35" s="182">
        <f t="shared" si="467"/>
        <v>2.6</v>
      </c>
      <c r="LB35" s="183" t="str">
        <f t="shared" si="468"/>
        <v>2.60</v>
      </c>
      <c r="LC35" s="135" t="str">
        <f t="shared" si="469"/>
        <v>Lên lớp</v>
      </c>
      <c r="LD35" s="135" t="s">
        <v>648</v>
      </c>
      <c r="LE35" s="19">
        <v>6.6</v>
      </c>
      <c r="LF35" s="22">
        <v>5</v>
      </c>
      <c r="LG35" s="23"/>
      <c r="LH35" s="25">
        <f t="shared" si="470"/>
        <v>5.6</v>
      </c>
      <c r="LI35" s="147">
        <f t="shared" si="471"/>
        <v>5.6</v>
      </c>
      <c r="LJ35" s="26" t="str">
        <f t="shared" si="472"/>
        <v>5.6</v>
      </c>
      <c r="LK35" s="148" t="str">
        <f t="shared" si="473"/>
        <v>C</v>
      </c>
      <c r="LL35" s="149">
        <f t="shared" si="474"/>
        <v>2</v>
      </c>
      <c r="LM35" s="40" t="str">
        <f t="shared" si="475"/>
        <v>2.0</v>
      </c>
      <c r="LN35" s="53">
        <v>1</v>
      </c>
      <c r="LO35" s="63">
        <v>1</v>
      </c>
      <c r="LP35" s="19">
        <v>7.4</v>
      </c>
      <c r="LQ35" s="22">
        <v>5</v>
      </c>
      <c r="LR35" s="23"/>
      <c r="LS35" s="25">
        <f t="shared" si="476"/>
        <v>6</v>
      </c>
      <c r="LT35" s="147">
        <f t="shared" si="477"/>
        <v>6</v>
      </c>
      <c r="LU35" s="26" t="str">
        <f t="shared" si="478"/>
        <v>6.0</v>
      </c>
      <c r="LV35" s="148" t="str">
        <f t="shared" si="479"/>
        <v>C</v>
      </c>
      <c r="LW35" s="149">
        <f t="shared" si="480"/>
        <v>2</v>
      </c>
      <c r="LX35" s="40" t="str">
        <f t="shared" si="481"/>
        <v>2.0</v>
      </c>
      <c r="LY35" s="53">
        <v>1</v>
      </c>
      <c r="LZ35" s="63">
        <v>1</v>
      </c>
      <c r="MA35" s="19">
        <v>8.6999999999999993</v>
      </c>
      <c r="MB35" s="22">
        <v>6</v>
      </c>
      <c r="MC35" s="23"/>
      <c r="MD35" s="25">
        <f t="shared" si="482"/>
        <v>7.1</v>
      </c>
      <c r="ME35" s="26">
        <f t="shared" si="483"/>
        <v>7.1</v>
      </c>
      <c r="MF35" s="26" t="str">
        <f t="shared" si="484"/>
        <v>7.1</v>
      </c>
      <c r="MG35" s="30" t="str">
        <f t="shared" si="485"/>
        <v>B</v>
      </c>
      <c r="MH35" s="28">
        <f t="shared" si="486"/>
        <v>3</v>
      </c>
      <c r="MI35" s="35" t="str">
        <f t="shared" si="487"/>
        <v>3.0</v>
      </c>
      <c r="MJ35" s="53">
        <v>1</v>
      </c>
      <c r="MK35" s="70">
        <v>1</v>
      </c>
      <c r="ML35" s="19">
        <v>6</v>
      </c>
      <c r="MM35" s="51">
        <v>7.7</v>
      </c>
      <c r="MN35" s="23"/>
      <c r="MO35" s="25">
        <f t="shared" si="488"/>
        <v>7</v>
      </c>
      <c r="MP35" s="26">
        <f t="shared" si="489"/>
        <v>7</v>
      </c>
      <c r="MQ35" s="26" t="str">
        <f t="shared" si="518"/>
        <v>7.0</v>
      </c>
      <c r="MR35" s="30" t="str">
        <f t="shared" si="528"/>
        <v>B</v>
      </c>
      <c r="MS35" s="28">
        <f t="shared" si="490"/>
        <v>3</v>
      </c>
      <c r="MT35" s="35" t="str">
        <f t="shared" si="491"/>
        <v>3.0</v>
      </c>
      <c r="MU35" s="53">
        <v>1</v>
      </c>
      <c r="MV35" s="63">
        <v>1</v>
      </c>
      <c r="MW35" s="19">
        <v>7</v>
      </c>
      <c r="MX35" s="51">
        <v>7</v>
      </c>
      <c r="MY35" s="23"/>
      <c r="MZ35" s="25">
        <f t="shared" si="492"/>
        <v>7</v>
      </c>
      <c r="NA35" s="26">
        <f t="shared" si="493"/>
        <v>7</v>
      </c>
      <c r="NB35" s="26" t="str">
        <f t="shared" si="519"/>
        <v>7.0</v>
      </c>
      <c r="NC35" s="30" t="str">
        <f t="shared" si="529"/>
        <v>B</v>
      </c>
      <c r="ND35" s="28">
        <f t="shared" si="494"/>
        <v>3</v>
      </c>
      <c r="NE35" s="35" t="str">
        <f t="shared" si="495"/>
        <v>3.0</v>
      </c>
      <c r="NF35" s="53">
        <v>1</v>
      </c>
      <c r="NG35" s="63">
        <v>1</v>
      </c>
      <c r="NH35" s="19">
        <v>7.5</v>
      </c>
      <c r="NI35" s="51">
        <v>6</v>
      </c>
      <c r="NJ35" s="23"/>
      <c r="NK35" s="25">
        <f t="shared" si="496"/>
        <v>6.6</v>
      </c>
      <c r="NL35" s="26">
        <f t="shared" si="497"/>
        <v>6.6</v>
      </c>
      <c r="NM35" s="26" t="str">
        <f t="shared" si="520"/>
        <v>6.6</v>
      </c>
      <c r="NN35" s="30" t="str">
        <f t="shared" si="530"/>
        <v>C+</v>
      </c>
      <c r="NO35" s="28">
        <f t="shared" si="498"/>
        <v>2.5</v>
      </c>
      <c r="NP35" s="35" t="str">
        <f t="shared" si="499"/>
        <v>2.5</v>
      </c>
      <c r="NQ35" s="53">
        <v>2</v>
      </c>
      <c r="NR35" s="63">
        <v>2</v>
      </c>
      <c r="NS35" s="19">
        <v>8</v>
      </c>
      <c r="NT35" s="51">
        <v>6.5</v>
      </c>
      <c r="NU35" s="23"/>
      <c r="NV35" s="25">
        <f t="shared" si="500"/>
        <v>7.1</v>
      </c>
      <c r="NW35" s="26">
        <f t="shared" si="501"/>
        <v>7.1</v>
      </c>
      <c r="NX35" s="26" t="str">
        <f t="shared" si="521"/>
        <v>7.1</v>
      </c>
      <c r="NY35" s="30" t="str">
        <f t="shared" si="531"/>
        <v>B</v>
      </c>
      <c r="NZ35" s="28">
        <f t="shared" si="502"/>
        <v>3</v>
      </c>
      <c r="OA35" s="35" t="str">
        <f t="shared" si="503"/>
        <v>3.0</v>
      </c>
      <c r="OB35" s="53">
        <v>1</v>
      </c>
      <c r="OC35" s="63">
        <v>1</v>
      </c>
      <c r="OD35" s="57">
        <v>8</v>
      </c>
      <c r="OE35" s="51">
        <v>6.8</v>
      </c>
      <c r="OF35" s="23"/>
      <c r="OG35" s="25">
        <f t="shared" si="522"/>
        <v>7.3</v>
      </c>
      <c r="OH35" s="26">
        <f t="shared" si="523"/>
        <v>7.3</v>
      </c>
      <c r="OI35" s="26" t="str">
        <f t="shared" si="524"/>
        <v>7.3</v>
      </c>
      <c r="OJ35" s="30" t="str">
        <f t="shared" si="525"/>
        <v>B</v>
      </c>
      <c r="OK35" s="28">
        <f t="shared" si="526"/>
        <v>3</v>
      </c>
      <c r="OL35" s="35" t="str">
        <f t="shared" si="527"/>
        <v>3.0</v>
      </c>
      <c r="OM35" s="53">
        <v>4</v>
      </c>
      <c r="ON35" s="70">
        <v>4</v>
      </c>
      <c r="OO35" s="264">
        <f t="shared" si="256"/>
        <v>12</v>
      </c>
      <c r="OP35" s="217">
        <f t="shared" si="257"/>
        <v>6.8500000000000005</v>
      </c>
      <c r="OQ35" s="182">
        <f t="shared" si="258"/>
        <v>2.75</v>
      </c>
      <c r="OR35" s="183" t="str">
        <f t="shared" si="259"/>
        <v>2.75</v>
      </c>
      <c r="OS35" s="135" t="str">
        <f t="shared" si="260"/>
        <v>Lên lớp</v>
      </c>
      <c r="OT35" s="136">
        <f t="shared" si="261"/>
        <v>12</v>
      </c>
      <c r="OU35" s="217">
        <f t="shared" si="262"/>
        <v>6.8500000000000005</v>
      </c>
      <c r="OV35" s="236">
        <f t="shared" si="263"/>
        <v>2.75</v>
      </c>
      <c r="OW35" s="192">
        <f t="shared" si="264"/>
        <v>67</v>
      </c>
      <c r="OX35" s="193">
        <f t="shared" si="265"/>
        <v>67</v>
      </c>
      <c r="OY35" s="183">
        <f t="shared" si="266"/>
        <v>6.8208955223880601</v>
      </c>
      <c r="OZ35" s="182">
        <f t="shared" si="267"/>
        <v>2.6268656716417911</v>
      </c>
      <c r="PA35" s="183" t="str">
        <f t="shared" si="268"/>
        <v>2.63</v>
      </c>
      <c r="PB35" s="135" t="str">
        <f t="shared" si="269"/>
        <v>Lên lớp</v>
      </c>
      <c r="PC35" s="135" t="s">
        <v>648</v>
      </c>
      <c r="PD35" s="57">
        <v>8.1999999999999993</v>
      </c>
      <c r="PE35" s="22">
        <v>6</v>
      </c>
      <c r="PF35" s="23"/>
      <c r="PG35" s="25">
        <f t="shared" si="273"/>
        <v>6.9</v>
      </c>
      <c r="PH35" s="26">
        <f t="shared" si="274"/>
        <v>6.9</v>
      </c>
      <c r="PI35" s="26" t="str">
        <f t="shared" si="275"/>
        <v>6.9</v>
      </c>
      <c r="PJ35" s="30" t="str">
        <f t="shared" si="276"/>
        <v>C+</v>
      </c>
      <c r="PK35" s="28">
        <f t="shared" si="277"/>
        <v>2.5</v>
      </c>
      <c r="PL35" s="35" t="str">
        <f t="shared" si="278"/>
        <v>2.5</v>
      </c>
      <c r="PM35" s="53">
        <v>6</v>
      </c>
      <c r="PN35" s="63">
        <v>6</v>
      </c>
      <c r="PO35" s="19">
        <v>7</v>
      </c>
      <c r="PP35" s="22">
        <v>5</v>
      </c>
      <c r="PQ35" s="23"/>
      <c r="PR35" s="25">
        <f t="shared" si="510"/>
        <v>5.8</v>
      </c>
      <c r="PS35" s="26">
        <f t="shared" si="511"/>
        <v>5.8</v>
      </c>
      <c r="PT35" s="26" t="str">
        <f t="shared" si="512"/>
        <v>5.8</v>
      </c>
      <c r="PU35" s="30" t="str">
        <f t="shared" si="513"/>
        <v>C</v>
      </c>
      <c r="PV35" s="28">
        <f t="shared" si="514"/>
        <v>2</v>
      </c>
      <c r="PW35" s="35" t="str">
        <f t="shared" si="515"/>
        <v>2.0</v>
      </c>
      <c r="PX35" s="53">
        <v>6</v>
      </c>
      <c r="PY35" s="63">
        <v>6</v>
      </c>
      <c r="PZ35" s="59">
        <v>7.5</v>
      </c>
      <c r="QA35" s="259">
        <v>5.5</v>
      </c>
      <c r="QB35" s="129">
        <f t="shared" si="270"/>
        <v>6.3</v>
      </c>
      <c r="QC35" s="24" t="str">
        <f t="shared" si="280"/>
        <v>6.3</v>
      </c>
      <c r="QD35" s="30" t="str">
        <f t="shared" si="281"/>
        <v>C</v>
      </c>
      <c r="QE35" s="28">
        <f t="shared" si="282"/>
        <v>2</v>
      </c>
      <c r="QF35" s="35" t="str">
        <f t="shared" si="283"/>
        <v>2.0</v>
      </c>
      <c r="QG35" s="260">
        <v>5</v>
      </c>
      <c r="QH35" s="261">
        <v>5</v>
      </c>
      <c r="QI35" s="262">
        <f t="shared" si="532"/>
        <v>17</v>
      </c>
      <c r="QJ35" s="217">
        <f t="shared" si="533"/>
        <v>6.3352941176470594</v>
      </c>
      <c r="QK35" s="182">
        <f t="shared" si="534"/>
        <v>2.1764705882352939</v>
      </c>
      <c r="QL35" s="183" t="str">
        <f t="shared" si="284"/>
        <v>2.18</v>
      </c>
      <c r="QM35" s="135" t="str">
        <f t="shared" si="285"/>
        <v>Lên lớp</v>
      </c>
    </row>
    <row r="36" spans="1:455" ht="18">
      <c r="A36" s="10">
        <v>11</v>
      </c>
      <c r="B36" s="10">
        <v>36</v>
      </c>
      <c r="C36" s="90" t="s">
        <v>187</v>
      </c>
      <c r="D36" s="91" t="s">
        <v>269</v>
      </c>
      <c r="E36" s="93" t="s">
        <v>270</v>
      </c>
      <c r="F36" s="308" t="s">
        <v>168</v>
      </c>
      <c r="G36" s="42"/>
      <c r="H36" s="101" t="s">
        <v>487</v>
      </c>
      <c r="I36" s="42" t="s">
        <v>18</v>
      </c>
      <c r="J36" s="103" t="s">
        <v>503</v>
      </c>
      <c r="K36" s="12">
        <v>7</v>
      </c>
      <c r="L36" s="24" t="str">
        <f t="shared" si="288"/>
        <v>7.0</v>
      </c>
      <c r="M36" s="30" t="str">
        <f t="shared" si="289"/>
        <v>B</v>
      </c>
      <c r="N36" s="37">
        <f t="shared" si="290"/>
        <v>3</v>
      </c>
      <c r="O36" s="35" t="str">
        <f t="shared" si="291"/>
        <v>3.0</v>
      </c>
      <c r="P36" s="11">
        <v>2</v>
      </c>
      <c r="Q36" s="14">
        <v>8.3000000000000007</v>
      </c>
      <c r="R36" s="24" t="str">
        <f t="shared" si="292"/>
        <v>8.3</v>
      </c>
      <c r="S36" s="30" t="str">
        <f t="shared" si="293"/>
        <v>B+</v>
      </c>
      <c r="T36" s="37">
        <f t="shared" si="294"/>
        <v>3.5</v>
      </c>
      <c r="U36" s="35" t="str">
        <f t="shared" si="295"/>
        <v>3.5</v>
      </c>
      <c r="V36" s="11">
        <v>3</v>
      </c>
      <c r="W36" s="19">
        <v>8.1999999999999993</v>
      </c>
      <c r="X36" s="22">
        <v>7</v>
      </c>
      <c r="Y36" s="23"/>
      <c r="Z36" s="25">
        <f t="shared" si="296"/>
        <v>7.5</v>
      </c>
      <c r="AA36" s="26">
        <f t="shared" si="297"/>
        <v>7.5</v>
      </c>
      <c r="AB36" s="24" t="str">
        <f t="shared" si="298"/>
        <v>7.5</v>
      </c>
      <c r="AC36" s="30" t="str">
        <f t="shared" si="299"/>
        <v>B</v>
      </c>
      <c r="AD36" s="28">
        <f t="shared" si="300"/>
        <v>3</v>
      </c>
      <c r="AE36" s="35" t="str">
        <f t="shared" si="301"/>
        <v>3.0</v>
      </c>
      <c r="AF36" s="53">
        <v>4</v>
      </c>
      <c r="AG36" s="63">
        <v>4</v>
      </c>
      <c r="AH36" s="19">
        <v>7.3</v>
      </c>
      <c r="AI36" s="22">
        <v>9</v>
      </c>
      <c r="AJ36" s="23"/>
      <c r="AK36" s="25">
        <f t="shared" si="302"/>
        <v>8.3000000000000007</v>
      </c>
      <c r="AL36" s="26">
        <f t="shared" si="303"/>
        <v>8.3000000000000007</v>
      </c>
      <c r="AM36" s="24" t="str">
        <f t="shared" si="304"/>
        <v>8.3</v>
      </c>
      <c r="AN36" s="30" t="str">
        <f t="shared" si="305"/>
        <v>B+</v>
      </c>
      <c r="AO36" s="28">
        <f t="shared" si="306"/>
        <v>3.5</v>
      </c>
      <c r="AP36" s="35" t="str">
        <f t="shared" si="307"/>
        <v>3.5</v>
      </c>
      <c r="AQ36" s="66">
        <v>2</v>
      </c>
      <c r="AR36" s="68">
        <v>2</v>
      </c>
      <c r="AS36" s="19">
        <v>5.8</v>
      </c>
      <c r="AT36" s="22">
        <v>7</v>
      </c>
      <c r="AU36" s="23"/>
      <c r="AV36" s="25">
        <f t="shared" si="308"/>
        <v>6.5</v>
      </c>
      <c r="AW36" s="26">
        <f t="shared" si="309"/>
        <v>6.5</v>
      </c>
      <c r="AX36" s="24" t="str">
        <f t="shared" si="310"/>
        <v>6.5</v>
      </c>
      <c r="AY36" s="30" t="str">
        <f t="shared" si="311"/>
        <v>C+</v>
      </c>
      <c r="AZ36" s="28">
        <f t="shared" si="312"/>
        <v>2.5</v>
      </c>
      <c r="BA36" s="35" t="str">
        <f t="shared" si="313"/>
        <v>2.5</v>
      </c>
      <c r="BB36" s="53">
        <v>3</v>
      </c>
      <c r="BC36" s="63">
        <v>3</v>
      </c>
      <c r="BD36" s="19">
        <v>7.2</v>
      </c>
      <c r="BE36" s="22">
        <v>7</v>
      </c>
      <c r="BF36" s="23"/>
      <c r="BG36" s="25">
        <f t="shared" si="314"/>
        <v>7.1</v>
      </c>
      <c r="BH36" s="26">
        <f t="shared" si="315"/>
        <v>7.1</v>
      </c>
      <c r="BI36" s="24" t="str">
        <f t="shared" si="316"/>
        <v>7.1</v>
      </c>
      <c r="BJ36" s="30" t="str">
        <f t="shared" si="317"/>
        <v>B</v>
      </c>
      <c r="BK36" s="28">
        <f t="shared" si="318"/>
        <v>3</v>
      </c>
      <c r="BL36" s="35" t="str">
        <f t="shared" si="319"/>
        <v>3.0</v>
      </c>
      <c r="BM36" s="53">
        <v>3</v>
      </c>
      <c r="BN36" s="63">
        <v>3</v>
      </c>
      <c r="BO36" s="19">
        <v>6.5</v>
      </c>
      <c r="BP36" s="22">
        <v>7</v>
      </c>
      <c r="BQ36" s="23"/>
      <c r="BR36" s="25">
        <f t="shared" si="320"/>
        <v>6.8</v>
      </c>
      <c r="BS36" s="26">
        <f t="shared" si="321"/>
        <v>6.8</v>
      </c>
      <c r="BT36" s="24" t="str">
        <f t="shared" si="322"/>
        <v>6.8</v>
      </c>
      <c r="BU36" s="30" t="str">
        <f t="shared" si="323"/>
        <v>C+</v>
      </c>
      <c r="BV36" s="56">
        <f t="shared" si="324"/>
        <v>2.5</v>
      </c>
      <c r="BW36" s="35" t="str">
        <f t="shared" si="325"/>
        <v>2.5</v>
      </c>
      <c r="BX36" s="53">
        <v>2</v>
      </c>
      <c r="BY36" s="70">
        <v>2</v>
      </c>
      <c r="BZ36" s="19">
        <v>6.8</v>
      </c>
      <c r="CA36" s="22">
        <v>7</v>
      </c>
      <c r="CB36" s="23"/>
      <c r="CC36" s="25">
        <f t="shared" si="326"/>
        <v>6.9</v>
      </c>
      <c r="CD36" s="26">
        <f t="shared" si="327"/>
        <v>6.9</v>
      </c>
      <c r="CE36" s="24" t="str">
        <f t="shared" si="328"/>
        <v>6.9</v>
      </c>
      <c r="CF36" s="30" t="str">
        <f t="shared" si="329"/>
        <v>C+</v>
      </c>
      <c r="CG36" s="28">
        <f t="shared" si="330"/>
        <v>2.5</v>
      </c>
      <c r="CH36" s="35" t="str">
        <f t="shared" si="331"/>
        <v>2.5</v>
      </c>
      <c r="CI36" s="53">
        <v>3</v>
      </c>
      <c r="CJ36" s="63">
        <v>3</v>
      </c>
      <c r="CK36" s="193">
        <f t="shared" si="332"/>
        <v>17</v>
      </c>
      <c r="CL36" s="217">
        <f t="shared" si="333"/>
        <v>7.1588235294117641</v>
      </c>
      <c r="CM36" s="182">
        <f t="shared" si="334"/>
        <v>2.8235294117647061</v>
      </c>
      <c r="CN36" s="183" t="str">
        <f t="shared" si="335"/>
        <v>2.82</v>
      </c>
      <c r="CO36" s="135" t="str">
        <f t="shared" si="336"/>
        <v>Lên lớp</v>
      </c>
      <c r="CP36" s="136">
        <f t="shared" si="337"/>
        <v>17</v>
      </c>
      <c r="CQ36" s="239">
        <f t="shared" si="338"/>
        <v>7.1588235294117641</v>
      </c>
      <c r="CR36" s="137">
        <f t="shared" si="339"/>
        <v>2.8235294117647061</v>
      </c>
      <c r="CS36" s="244" t="str">
        <f t="shared" si="340"/>
        <v>2.82</v>
      </c>
      <c r="CT36" s="135" t="str">
        <f t="shared" si="341"/>
        <v>Lên lớp</v>
      </c>
      <c r="CU36" s="184" t="s">
        <v>648</v>
      </c>
      <c r="CV36" s="19">
        <v>7.9</v>
      </c>
      <c r="CW36" s="22">
        <v>9</v>
      </c>
      <c r="CX36" s="23"/>
      <c r="CY36" s="25">
        <f t="shared" si="342"/>
        <v>8.6</v>
      </c>
      <c r="CZ36" s="26">
        <f t="shared" si="343"/>
        <v>8.6</v>
      </c>
      <c r="DA36" s="26" t="str">
        <f t="shared" si="344"/>
        <v>8.6</v>
      </c>
      <c r="DB36" s="30" t="str">
        <f t="shared" si="345"/>
        <v>A</v>
      </c>
      <c r="DC36" s="56">
        <f t="shared" si="346"/>
        <v>4</v>
      </c>
      <c r="DD36" s="35" t="str">
        <f t="shared" si="347"/>
        <v>4.0</v>
      </c>
      <c r="DE36" s="53">
        <v>3</v>
      </c>
      <c r="DF36" s="63">
        <v>3</v>
      </c>
      <c r="DG36" s="19">
        <v>6.6</v>
      </c>
      <c r="DH36" s="22">
        <v>8</v>
      </c>
      <c r="DI36" s="23"/>
      <c r="DJ36" s="25">
        <f t="shared" si="348"/>
        <v>7.4</v>
      </c>
      <c r="DK36" s="26">
        <f t="shared" si="349"/>
        <v>7.4</v>
      </c>
      <c r="DL36" s="26" t="str">
        <f t="shared" si="350"/>
        <v>7.4</v>
      </c>
      <c r="DM36" s="30" t="str">
        <f t="shared" si="351"/>
        <v>B</v>
      </c>
      <c r="DN36" s="56">
        <f t="shared" si="352"/>
        <v>3</v>
      </c>
      <c r="DO36" s="35" t="str">
        <f t="shared" si="353"/>
        <v>3.0</v>
      </c>
      <c r="DP36" s="53">
        <v>3</v>
      </c>
      <c r="DQ36" s="63">
        <v>3</v>
      </c>
      <c r="DR36" s="19">
        <v>8.3000000000000007</v>
      </c>
      <c r="DS36" s="22">
        <v>6</v>
      </c>
      <c r="DT36" s="23"/>
      <c r="DU36" s="25">
        <f t="shared" si="354"/>
        <v>6.9</v>
      </c>
      <c r="DV36" s="26">
        <f t="shared" si="355"/>
        <v>6.9</v>
      </c>
      <c r="DW36" s="26" t="str">
        <f t="shared" si="356"/>
        <v>6.9</v>
      </c>
      <c r="DX36" s="30" t="str">
        <f t="shared" si="357"/>
        <v>C+</v>
      </c>
      <c r="DY36" s="28">
        <f t="shared" si="358"/>
        <v>2.5</v>
      </c>
      <c r="DZ36" s="35" t="str">
        <f t="shared" si="359"/>
        <v>2.5</v>
      </c>
      <c r="EA36" s="53">
        <v>3</v>
      </c>
      <c r="EB36" s="63">
        <v>3</v>
      </c>
      <c r="EC36" s="19">
        <v>7.3</v>
      </c>
      <c r="ED36" s="22">
        <v>6</v>
      </c>
      <c r="EE36" s="23"/>
      <c r="EF36" s="25">
        <f t="shared" si="360"/>
        <v>6.5</v>
      </c>
      <c r="EG36" s="26">
        <f t="shared" si="361"/>
        <v>6.5</v>
      </c>
      <c r="EH36" s="26" t="str">
        <f t="shared" si="362"/>
        <v>6.5</v>
      </c>
      <c r="EI36" s="30" t="str">
        <f t="shared" si="363"/>
        <v>C+</v>
      </c>
      <c r="EJ36" s="28">
        <f t="shared" si="364"/>
        <v>2.5</v>
      </c>
      <c r="EK36" s="35" t="str">
        <f t="shared" si="365"/>
        <v>2.5</v>
      </c>
      <c r="EL36" s="53">
        <v>2</v>
      </c>
      <c r="EM36" s="63">
        <v>2</v>
      </c>
      <c r="EN36" s="19">
        <v>6.7</v>
      </c>
      <c r="EO36" s="22">
        <v>7</v>
      </c>
      <c r="EP36" s="23"/>
      <c r="EQ36" s="25">
        <f t="shared" si="366"/>
        <v>6.9</v>
      </c>
      <c r="ER36" s="26">
        <f t="shared" si="367"/>
        <v>6.9</v>
      </c>
      <c r="ES36" s="26" t="str">
        <f t="shared" si="368"/>
        <v>6.9</v>
      </c>
      <c r="ET36" s="30" t="str">
        <f t="shared" si="369"/>
        <v>C+</v>
      </c>
      <c r="EU36" s="28">
        <f t="shared" si="370"/>
        <v>2.5</v>
      </c>
      <c r="EV36" s="35" t="str">
        <f t="shared" si="371"/>
        <v>2.5</v>
      </c>
      <c r="EW36" s="53">
        <v>2</v>
      </c>
      <c r="EX36" s="63">
        <v>2</v>
      </c>
      <c r="EY36" s="19">
        <v>8.6999999999999993</v>
      </c>
      <c r="EZ36" s="22">
        <v>7</v>
      </c>
      <c r="FA36" s="23"/>
      <c r="FB36" s="25">
        <f t="shared" si="372"/>
        <v>7.7</v>
      </c>
      <c r="FC36" s="26">
        <f t="shared" si="373"/>
        <v>7.7</v>
      </c>
      <c r="FD36" s="26" t="str">
        <f t="shared" si="374"/>
        <v>7.7</v>
      </c>
      <c r="FE36" s="30" t="str">
        <f t="shared" si="375"/>
        <v>B</v>
      </c>
      <c r="FF36" s="28">
        <f t="shared" si="376"/>
        <v>3</v>
      </c>
      <c r="FG36" s="35" t="str">
        <f t="shared" si="377"/>
        <v>3.0</v>
      </c>
      <c r="FH36" s="53">
        <v>3</v>
      </c>
      <c r="FI36" s="63">
        <v>3</v>
      </c>
      <c r="FJ36" s="19">
        <v>8.6999999999999993</v>
      </c>
      <c r="FK36" s="22">
        <v>9</v>
      </c>
      <c r="FL36" s="23"/>
      <c r="FM36" s="25">
        <f t="shared" si="378"/>
        <v>8.9</v>
      </c>
      <c r="FN36" s="26">
        <f t="shared" si="379"/>
        <v>8.9</v>
      </c>
      <c r="FO36" s="26" t="str">
        <f t="shared" si="380"/>
        <v>8.9</v>
      </c>
      <c r="FP36" s="30" t="str">
        <f t="shared" si="381"/>
        <v>A</v>
      </c>
      <c r="FQ36" s="28">
        <f t="shared" si="382"/>
        <v>4</v>
      </c>
      <c r="FR36" s="35" t="str">
        <f t="shared" si="383"/>
        <v>4.0</v>
      </c>
      <c r="FS36" s="53">
        <v>2</v>
      </c>
      <c r="FT36" s="63">
        <v>2</v>
      </c>
      <c r="FU36" s="19">
        <v>8.6999999999999993</v>
      </c>
      <c r="FV36" s="22">
        <v>6</v>
      </c>
      <c r="FW36" s="23"/>
      <c r="FX36" s="25">
        <f t="shared" si="384"/>
        <v>7.1</v>
      </c>
      <c r="FY36" s="26">
        <f t="shared" si="385"/>
        <v>7.1</v>
      </c>
      <c r="FZ36" s="26" t="str">
        <f t="shared" si="386"/>
        <v>7.1</v>
      </c>
      <c r="GA36" s="30" t="str">
        <f t="shared" si="387"/>
        <v>B</v>
      </c>
      <c r="GB36" s="28">
        <f t="shared" si="388"/>
        <v>3</v>
      </c>
      <c r="GC36" s="35" t="str">
        <f t="shared" si="389"/>
        <v>3.0</v>
      </c>
      <c r="GD36" s="53">
        <v>2</v>
      </c>
      <c r="GE36" s="63">
        <v>2</v>
      </c>
      <c r="GF36" s="181">
        <f t="shared" si="390"/>
        <v>20</v>
      </c>
      <c r="GG36" s="217">
        <f t="shared" si="391"/>
        <v>7.5299999999999994</v>
      </c>
      <c r="GH36" s="182">
        <f t="shared" si="392"/>
        <v>3.0750000000000002</v>
      </c>
      <c r="GI36" s="183" t="str">
        <f t="shared" si="393"/>
        <v>3.08</v>
      </c>
      <c r="GJ36" s="135" t="str">
        <f t="shared" si="394"/>
        <v>Lên lớp</v>
      </c>
      <c r="GK36" s="136">
        <f t="shared" si="395"/>
        <v>20</v>
      </c>
      <c r="GL36" s="239">
        <f t="shared" si="396"/>
        <v>7.5299999999999994</v>
      </c>
      <c r="GM36" s="137">
        <f t="shared" si="397"/>
        <v>3.0750000000000002</v>
      </c>
      <c r="GN36" s="192">
        <f t="shared" si="398"/>
        <v>37</v>
      </c>
      <c r="GO36" s="193">
        <f t="shared" si="399"/>
        <v>37</v>
      </c>
      <c r="GP36" s="183">
        <f t="shared" si="400"/>
        <v>7.3594594594594582</v>
      </c>
      <c r="GQ36" s="182">
        <f t="shared" si="401"/>
        <v>2.9594594594594597</v>
      </c>
      <c r="GR36" s="183" t="str">
        <f t="shared" si="402"/>
        <v>2.96</v>
      </c>
      <c r="GS36" s="135" t="str">
        <f t="shared" si="403"/>
        <v>Lên lớp</v>
      </c>
      <c r="GT36" s="135" t="s">
        <v>648</v>
      </c>
      <c r="GU36" s="19">
        <v>8.4</v>
      </c>
      <c r="GV36" s="22">
        <v>8</v>
      </c>
      <c r="GW36" s="23"/>
      <c r="GX36" s="25">
        <f t="shared" si="404"/>
        <v>8.1999999999999993</v>
      </c>
      <c r="GY36" s="26">
        <f t="shared" si="405"/>
        <v>8.1999999999999993</v>
      </c>
      <c r="GZ36" s="26" t="str">
        <f t="shared" si="406"/>
        <v>8.2</v>
      </c>
      <c r="HA36" s="30" t="str">
        <f t="shared" si="407"/>
        <v>B+</v>
      </c>
      <c r="HB36" s="28">
        <f t="shared" si="408"/>
        <v>3.5</v>
      </c>
      <c r="HC36" s="35" t="str">
        <f t="shared" si="409"/>
        <v>3.5</v>
      </c>
      <c r="HD36" s="53">
        <v>3</v>
      </c>
      <c r="HE36" s="63">
        <v>3</v>
      </c>
      <c r="HF36" s="19">
        <v>7.8</v>
      </c>
      <c r="HG36" s="22">
        <v>9</v>
      </c>
      <c r="HH36" s="23"/>
      <c r="HI36" s="25">
        <f t="shared" si="410"/>
        <v>8.5</v>
      </c>
      <c r="HJ36" s="26">
        <f t="shared" si="411"/>
        <v>8.5</v>
      </c>
      <c r="HK36" s="26" t="str">
        <f t="shared" si="412"/>
        <v>8.5</v>
      </c>
      <c r="HL36" s="30" t="str">
        <f t="shared" si="413"/>
        <v>A</v>
      </c>
      <c r="HM36" s="28">
        <f t="shared" si="414"/>
        <v>4</v>
      </c>
      <c r="HN36" s="35" t="str">
        <f t="shared" si="415"/>
        <v>4.0</v>
      </c>
      <c r="HO36" s="53">
        <v>2</v>
      </c>
      <c r="HP36" s="63">
        <v>2</v>
      </c>
      <c r="HQ36" s="19">
        <v>5.9</v>
      </c>
      <c r="HR36" s="22">
        <v>6</v>
      </c>
      <c r="HS36" s="23"/>
      <c r="HT36" s="25">
        <f t="shared" si="416"/>
        <v>6</v>
      </c>
      <c r="HU36" s="147">
        <f t="shared" si="417"/>
        <v>6</v>
      </c>
      <c r="HV36" s="24" t="str">
        <f t="shared" si="516"/>
        <v>6.0</v>
      </c>
      <c r="HW36" s="218" t="str">
        <f t="shared" si="418"/>
        <v>C</v>
      </c>
      <c r="HX36" s="149">
        <f t="shared" si="419"/>
        <v>2</v>
      </c>
      <c r="HY36" s="40" t="str">
        <f t="shared" si="420"/>
        <v>2.0</v>
      </c>
      <c r="HZ36" s="53">
        <v>3</v>
      </c>
      <c r="IA36" s="63">
        <v>3</v>
      </c>
      <c r="IB36" s="19">
        <v>7</v>
      </c>
      <c r="IC36" s="22">
        <v>6</v>
      </c>
      <c r="ID36" s="23"/>
      <c r="IE36" s="25">
        <f t="shared" si="421"/>
        <v>6.4</v>
      </c>
      <c r="IF36" s="147">
        <f t="shared" si="422"/>
        <v>6.4</v>
      </c>
      <c r="IG36" s="24" t="str">
        <f t="shared" si="517"/>
        <v>6.4</v>
      </c>
      <c r="IH36" s="218" t="str">
        <f t="shared" si="423"/>
        <v>C</v>
      </c>
      <c r="II36" s="149">
        <f t="shared" si="424"/>
        <v>2</v>
      </c>
      <c r="IJ36" s="40" t="str">
        <f t="shared" si="425"/>
        <v>2.0</v>
      </c>
      <c r="IK36" s="53">
        <v>1</v>
      </c>
      <c r="IL36" s="63">
        <v>1</v>
      </c>
      <c r="IM36" s="19">
        <v>7.4</v>
      </c>
      <c r="IN36" s="22">
        <v>9</v>
      </c>
      <c r="IO36" s="23"/>
      <c r="IP36" s="25">
        <f t="shared" si="426"/>
        <v>8.4</v>
      </c>
      <c r="IQ36" s="26">
        <f t="shared" si="427"/>
        <v>8.4</v>
      </c>
      <c r="IR36" s="24" t="str">
        <f t="shared" si="428"/>
        <v>8.4</v>
      </c>
      <c r="IS36" s="30" t="str">
        <f t="shared" si="429"/>
        <v>B+</v>
      </c>
      <c r="IT36" s="28">
        <f t="shared" si="430"/>
        <v>3.5</v>
      </c>
      <c r="IU36" s="35" t="str">
        <f t="shared" si="431"/>
        <v>3.5</v>
      </c>
      <c r="IV36" s="53">
        <v>2</v>
      </c>
      <c r="IW36" s="63">
        <v>2</v>
      </c>
      <c r="IX36" s="19">
        <v>7.8</v>
      </c>
      <c r="IY36" s="22">
        <v>9</v>
      </c>
      <c r="IZ36" s="23"/>
      <c r="JA36" s="25">
        <f t="shared" si="432"/>
        <v>8.5</v>
      </c>
      <c r="JB36" s="26">
        <f t="shared" si="433"/>
        <v>8.5</v>
      </c>
      <c r="JC36" s="24" t="str">
        <f t="shared" si="434"/>
        <v>8.5</v>
      </c>
      <c r="JD36" s="30" t="str">
        <f t="shared" si="435"/>
        <v>A</v>
      </c>
      <c r="JE36" s="28">
        <f t="shared" si="436"/>
        <v>4</v>
      </c>
      <c r="JF36" s="35" t="str">
        <f t="shared" si="437"/>
        <v>4.0</v>
      </c>
      <c r="JG36" s="53">
        <v>2</v>
      </c>
      <c r="JH36" s="63">
        <v>2</v>
      </c>
      <c r="JI36" s="19">
        <v>7</v>
      </c>
      <c r="JJ36" s="22">
        <v>8</v>
      </c>
      <c r="JK36" s="23"/>
      <c r="JL36" s="25">
        <f t="shared" si="438"/>
        <v>7.6</v>
      </c>
      <c r="JM36" s="26">
        <f t="shared" si="439"/>
        <v>7.6</v>
      </c>
      <c r="JN36" s="24" t="str">
        <f t="shared" si="440"/>
        <v>7.6</v>
      </c>
      <c r="JO36" s="30" t="str">
        <f t="shared" si="441"/>
        <v>B</v>
      </c>
      <c r="JP36" s="28">
        <f t="shared" si="442"/>
        <v>3</v>
      </c>
      <c r="JQ36" s="35" t="str">
        <f t="shared" si="443"/>
        <v>3.0</v>
      </c>
      <c r="JR36" s="53">
        <v>2</v>
      </c>
      <c r="JS36" s="63">
        <v>2</v>
      </c>
      <c r="JT36" s="19">
        <v>7.4</v>
      </c>
      <c r="JU36" s="22">
        <v>5</v>
      </c>
      <c r="JV36" s="23"/>
      <c r="JW36" s="25">
        <f t="shared" si="444"/>
        <v>6</v>
      </c>
      <c r="JX36" s="26">
        <f t="shared" si="445"/>
        <v>6</v>
      </c>
      <c r="JY36" s="24" t="str">
        <f t="shared" si="446"/>
        <v>6.0</v>
      </c>
      <c r="JZ36" s="30" t="str">
        <f t="shared" si="447"/>
        <v>C</v>
      </c>
      <c r="KA36" s="28">
        <f t="shared" si="448"/>
        <v>2</v>
      </c>
      <c r="KB36" s="35" t="str">
        <f t="shared" si="449"/>
        <v>2.0</v>
      </c>
      <c r="KC36" s="53">
        <v>1</v>
      </c>
      <c r="KD36" s="63">
        <v>1</v>
      </c>
      <c r="KE36" s="19">
        <v>6.3</v>
      </c>
      <c r="KF36" s="22">
        <v>9</v>
      </c>
      <c r="KG36" s="23"/>
      <c r="KH36" s="25">
        <f t="shared" si="450"/>
        <v>7.9</v>
      </c>
      <c r="KI36" s="26">
        <f t="shared" si="451"/>
        <v>7.9</v>
      </c>
      <c r="KJ36" s="24" t="str">
        <f t="shared" si="452"/>
        <v>7.9</v>
      </c>
      <c r="KK36" s="30" t="str">
        <f t="shared" si="453"/>
        <v>B</v>
      </c>
      <c r="KL36" s="28">
        <f t="shared" si="454"/>
        <v>3</v>
      </c>
      <c r="KM36" s="35" t="str">
        <f t="shared" si="455"/>
        <v>3.0</v>
      </c>
      <c r="KN36" s="53">
        <v>2</v>
      </c>
      <c r="KO36" s="63">
        <v>2</v>
      </c>
      <c r="KP36" s="181">
        <f t="shared" si="456"/>
        <v>18</v>
      </c>
      <c r="KQ36" s="217">
        <f t="shared" si="457"/>
        <v>7.6000000000000005</v>
      </c>
      <c r="KR36" s="182">
        <f t="shared" si="458"/>
        <v>3.0833333333333335</v>
      </c>
      <c r="KS36" s="183" t="str">
        <f t="shared" si="459"/>
        <v>3.08</v>
      </c>
      <c r="KT36" s="135" t="str">
        <f t="shared" si="460"/>
        <v>Lên lớp</v>
      </c>
      <c r="KU36" s="136">
        <f t="shared" si="461"/>
        <v>18</v>
      </c>
      <c r="KV36" s="217">
        <f t="shared" si="462"/>
        <v>7.6000000000000005</v>
      </c>
      <c r="KW36" s="236">
        <f t="shared" si="463"/>
        <v>3.0833333333333335</v>
      </c>
      <c r="KX36" s="192">
        <f t="shared" si="464"/>
        <v>55</v>
      </c>
      <c r="KY36" s="193">
        <f t="shared" si="465"/>
        <v>55</v>
      </c>
      <c r="KZ36" s="183">
        <f t="shared" si="466"/>
        <v>7.4381818181818176</v>
      </c>
      <c r="LA36" s="182">
        <f t="shared" si="467"/>
        <v>3</v>
      </c>
      <c r="LB36" s="183" t="str">
        <f t="shared" si="468"/>
        <v>3.00</v>
      </c>
      <c r="LC36" s="135" t="str">
        <f t="shared" si="469"/>
        <v>Lên lớp</v>
      </c>
      <c r="LD36" s="135" t="s">
        <v>648</v>
      </c>
      <c r="LE36" s="19">
        <v>7.6</v>
      </c>
      <c r="LF36" s="22">
        <v>7</v>
      </c>
      <c r="LG36" s="23"/>
      <c r="LH36" s="25">
        <f t="shared" si="470"/>
        <v>7.2</v>
      </c>
      <c r="LI36" s="147">
        <f t="shared" si="471"/>
        <v>7.2</v>
      </c>
      <c r="LJ36" s="26" t="str">
        <f t="shared" si="472"/>
        <v>7.2</v>
      </c>
      <c r="LK36" s="148" t="str">
        <f t="shared" si="473"/>
        <v>B</v>
      </c>
      <c r="LL36" s="149">
        <f t="shared" si="474"/>
        <v>3</v>
      </c>
      <c r="LM36" s="40" t="str">
        <f t="shared" si="475"/>
        <v>3.0</v>
      </c>
      <c r="LN36" s="53">
        <v>1</v>
      </c>
      <c r="LO36" s="63">
        <v>1</v>
      </c>
      <c r="LP36" s="19">
        <v>7.8</v>
      </c>
      <c r="LQ36" s="22">
        <v>7</v>
      </c>
      <c r="LR36" s="23"/>
      <c r="LS36" s="25">
        <f t="shared" si="476"/>
        <v>7.3</v>
      </c>
      <c r="LT36" s="147">
        <f t="shared" si="477"/>
        <v>7.3</v>
      </c>
      <c r="LU36" s="26" t="str">
        <f t="shared" si="478"/>
        <v>7.3</v>
      </c>
      <c r="LV36" s="148" t="str">
        <f t="shared" si="479"/>
        <v>B</v>
      </c>
      <c r="LW36" s="149">
        <f t="shared" si="480"/>
        <v>3</v>
      </c>
      <c r="LX36" s="40" t="str">
        <f t="shared" si="481"/>
        <v>3.0</v>
      </c>
      <c r="LY36" s="53">
        <v>1</v>
      </c>
      <c r="LZ36" s="63">
        <v>1</v>
      </c>
      <c r="MA36" s="19">
        <v>7.5</v>
      </c>
      <c r="MB36" s="22">
        <v>5</v>
      </c>
      <c r="MC36" s="23"/>
      <c r="MD36" s="25">
        <f t="shared" si="482"/>
        <v>6</v>
      </c>
      <c r="ME36" s="26">
        <f t="shared" si="483"/>
        <v>6</v>
      </c>
      <c r="MF36" s="26" t="str">
        <f t="shared" si="484"/>
        <v>6.0</v>
      </c>
      <c r="MG36" s="30" t="str">
        <f t="shared" si="485"/>
        <v>C</v>
      </c>
      <c r="MH36" s="28">
        <f t="shared" si="486"/>
        <v>2</v>
      </c>
      <c r="MI36" s="35" t="str">
        <f t="shared" si="487"/>
        <v>2.0</v>
      </c>
      <c r="MJ36" s="53">
        <v>1</v>
      </c>
      <c r="MK36" s="70">
        <v>1</v>
      </c>
      <c r="ML36" s="19">
        <v>8</v>
      </c>
      <c r="MM36" s="51">
        <v>7.7</v>
      </c>
      <c r="MN36" s="23"/>
      <c r="MO36" s="25">
        <f t="shared" si="488"/>
        <v>7.8</v>
      </c>
      <c r="MP36" s="26">
        <f t="shared" si="489"/>
        <v>7.8</v>
      </c>
      <c r="MQ36" s="26" t="str">
        <f t="shared" si="518"/>
        <v>7.8</v>
      </c>
      <c r="MR36" s="30" t="str">
        <f t="shared" si="528"/>
        <v>B</v>
      </c>
      <c r="MS36" s="28">
        <f t="shared" si="490"/>
        <v>3</v>
      </c>
      <c r="MT36" s="35" t="str">
        <f t="shared" si="491"/>
        <v>3.0</v>
      </c>
      <c r="MU36" s="53">
        <v>1</v>
      </c>
      <c r="MV36" s="63">
        <v>1</v>
      </c>
      <c r="MW36" s="19">
        <v>7</v>
      </c>
      <c r="MX36" s="51">
        <v>7</v>
      </c>
      <c r="MY36" s="23"/>
      <c r="MZ36" s="25">
        <f t="shared" si="492"/>
        <v>7</v>
      </c>
      <c r="NA36" s="26">
        <f t="shared" si="493"/>
        <v>7</v>
      </c>
      <c r="NB36" s="26" t="str">
        <f t="shared" si="519"/>
        <v>7.0</v>
      </c>
      <c r="NC36" s="30" t="str">
        <f t="shared" si="529"/>
        <v>B</v>
      </c>
      <c r="ND36" s="28">
        <f t="shared" si="494"/>
        <v>3</v>
      </c>
      <c r="NE36" s="35" t="str">
        <f t="shared" si="495"/>
        <v>3.0</v>
      </c>
      <c r="NF36" s="53">
        <v>1</v>
      </c>
      <c r="NG36" s="63">
        <v>1</v>
      </c>
      <c r="NH36" s="19">
        <v>7.5</v>
      </c>
      <c r="NI36" s="51">
        <v>6.5</v>
      </c>
      <c r="NJ36" s="23"/>
      <c r="NK36" s="25">
        <f t="shared" si="496"/>
        <v>6.9</v>
      </c>
      <c r="NL36" s="26">
        <f t="shared" si="497"/>
        <v>6.9</v>
      </c>
      <c r="NM36" s="26" t="str">
        <f t="shared" si="520"/>
        <v>6.9</v>
      </c>
      <c r="NN36" s="30" t="str">
        <f t="shared" si="530"/>
        <v>C+</v>
      </c>
      <c r="NO36" s="28">
        <f t="shared" si="498"/>
        <v>2.5</v>
      </c>
      <c r="NP36" s="35" t="str">
        <f t="shared" si="499"/>
        <v>2.5</v>
      </c>
      <c r="NQ36" s="53">
        <v>2</v>
      </c>
      <c r="NR36" s="63">
        <v>2</v>
      </c>
      <c r="NS36" s="19">
        <v>8</v>
      </c>
      <c r="NT36" s="51">
        <v>7</v>
      </c>
      <c r="NU36" s="23"/>
      <c r="NV36" s="25">
        <f t="shared" si="500"/>
        <v>7.4</v>
      </c>
      <c r="NW36" s="26">
        <f t="shared" si="501"/>
        <v>7.4</v>
      </c>
      <c r="NX36" s="26" t="str">
        <f t="shared" si="521"/>
        <v>7.4</v>
      </c>
      <c r="NY36" s="30" t="str">
        <f t="shared" si="531"/>
        <v>B</v>
      </c>
      <c r="NZ36" s="28">
        <f t="shared" si="502"/>
        <v>3</v>
      </c>
      <c r="OA36" s="35" t="str">
        <f t="shared" si="503"/>
        <v>3.0</v>
      </c>
      <c r="OB36" s="53">
        <v>1</v>
      </c>
      <c r="OC36" s="63">
        <v>1</v>
      </c>
      <c r="OD36" s="57">
        <v>8.1999999999999993</v>
      </c>
      <c r="OE36" s="51">
        <v>7</v>
      </c>
      <c r="OF36" s="23"/>
      <c r="OG36" s="25">
        <f t="shared" si="522"/>
        <v>7.5</v>
      </c>
      <c r="OH36" s="26">
        <f t="shared" si="523"/>
        <v>7.5</v>
      </c>
      <c r="OI36" s="26" t="str">
        <f t="shared" si="524"/>
        <v>7.5</v>
      </c>
      <c r="OJ36" s="30" t="str">
        <f t="shared" si="525"/>
        <v>B</v>
      </c>
      <c r="OK36" s="28">
        <f t="shared" si="526"/>
        <v>3</v>
      </c>
      <c r="OL36" s="35" t="str">
        <f t="shared" si="527"/>
        <v>3.0</v>
      </c>
      <c r="OM36" s="53">
        <v>4</v>
      </c>
      <c r="ON36" s="70">
        <v>4</v>
      </c>
      <c r="OO36" s="264">
        <f t="shared" si="256"/>
        <v>12</v>
      </c>
      <c r="OP36" s="217">
        <f t="shared" si="257"/>
        <v>7.208333333333333</v>
      </c>
      <c r="OQ36" s="182">
        <f t="shared" si="258"/>
        <v>2.8333333333333335</v>
      </c>
      <c r="OR36" s="183" t="str">
        <f t="shared" si="259"/>
        <v>2.83</v>
      </c>
      <c r="OS36" s="135" t="str">
        <f t="shared" si="260"/>
        <v>Lên lớp</v>
      </c>
      <c r="OT36" s="136">
        <f t="shared" si="261"/>
        <v>12</v>
      </c>
      <c r="OU36" s="217">
        <f t="shared" si="262"/>
        <v>7.208333333333333</v>
      </c>
      <c r="OV36" s="236">
        <f t="shared" si="263"/>
        <v>2.8333333333333335</v>
      </c>
      <c r="OW36" s="192">
        <f t="shared" si="264"/>
        <v>67</v>
      </c>
      <c r="OX36" s="193">
        <f t="shared" si="265"/>
        <v>67</v>
      </c>
      <c r="OY36" s="183">
        <f t="shared" si="266"/>
        <v>7.3970149253731341</v>
      </c>
      <c r="OZ36" s="182">
        <f t="shared" si="267"/>
        <v>2.9701492537313432</v>
      </c>
      <c r="PA36" s="183" t="str">
        <f t="shared" si="268"/>
        <v>2.97</v>
      </c>
      <c r="PB36" s="135" t="str">
        <f t="shared" si="269"/>
        <v>Lên lớp</v>
      </c>
      <c r="PC36" s="135" t="s">
        <v>648</v>
      </c>
      <c r="PD36" s="57">
        <v>8.1999999999999993</v>
      </c>
      <c r="PE36" s="22">
        <v>8</v>
      </c>
      <c r="PF36" s="23"/>
      <c r="PG36" s="25">
        <f t="shared" si="273"/>
        <v>8.1</v>
      </c>
      <c r="PH36" s="26">
        <f t="shared" si="274"/>
        <v>8.1</v>
      </c>
      <c r="PI36" s="26" t="str">
        <f t="shared" si="275"/>
        <v>8.1</v>
      </c>
      <c r="PJ36" s="30" t="str">
        <f t="shared" si="276"/>
        <v>B+</v>
      </c>
      <c r="PK36" s="28">
        <f t="shared" si="277"/>
        <v>3.5</v>
      </c>
      <c r="PL36" s="35" t="str">
        <f t="shared" si="278"/>
        <v>3.5</v>
      </c>
      <c r="PM36" s="53">
        <v>6</v>
      </c>
      <c r="PN36" s="63">
        <v>6</v>
      </c>
      <c r="PO36" s="19">
        <v>7</v>
      </c>
      <c r="PP36" s="51">
        <v>6.8</v>
      </c>
      <c r="PQ36" s="23"/>
      <c r="PR36" s="25">
        <f t="shared" si="510"/>
        <v>6.9</v>
      </c>
      <c r="PS36" s="26">
        <f t="shared" si="511"/>
        <v>6.9</v>
      </c>
      <c r="PT36" s="26" t="str">
        <f t="shared" si="512"/>
        <v>6.9</v>
      </c>
      <c r="PU36" s="30" t="str">
        <f t="shared" si="513"/>
        <v>C+</v>
      </c>
      <c r="PV36" s="28">
        <f t="shared" si="514"/>
        <v>2.5</v>
      </c>
      <c r="PW36" s="35" t="str">
        <f t="shared" si="515"/>
        <v>2.5</v>
      </c>
      <c r="PX36" s="53">
        <v>6</v>
      </c>
      <c r="PY36" s="63">
        <v>6</v>
      </c>
      <c r="PZ36" s="59">
        <v>8.4</v>
      </c>
      <c r="QA36" s="259">
        <v>8.3000000000000007</v>
      </c>
      <c r="QB36" s="129">
        <f t="shared" si="270"/>
        <v>8.3000000000000007</v>
      </c>
      <c r="QC36" s="24" t="str">
        <f t="shared" si="280"/>
        <v>8.3</v>
      </c>
      <c r="QD36" s="30" t="str">
        <f t="shared" si="281"/>
        <v>B+</v>
      </c>
      <c r="QE36" s="28">
        <f t="shared" si="282"/>
        <v>3.5</v>
      </c>
      <c r="QF36" s="35" t="str">
        <f t="shared" si="283"/>
        <v>3.5</v>
      </c>
      <c r="QG36" s="260">
        <v>5</v>
      </c>
      <c r="QH36" s="261">
        <v>5</v>
      </c>
      <c r="QI36" s="262">
        <f t="shared" si="532"/>
        <v>17</v>
      </c>
      <c r="QJ36" s="217">
        <f t="shared" si="533"/>
        <v>7.7352941176470589</v>
      </c>
      <c r="QK36" s="182">
        <f t="shared" si="534"/>
        <v>3.1470588235294117</v>
      </c>
      <c r="QL36" s="183" t="str">
        <f t="shared" si="284"/>
        <v>3.15</v>
      </c>
      <c r="QM36" s="135" t="str">
        <f t="shared" si="285"/>
        <v>Lên lớp</v>
      </c>
    </row>
    <row r="37" spans="1:455" ht="18">
      <c r="A37" s="71">
        <v>1</v>
      </c>
      <c r="B37" s="10">
        <v>37</v>
      </c>
      <c r="C37" s="88" t="s">
        <v>271</v>
      </c>
      <c r="D37" s="89" t="s">
        <v>272</v>
      </c>
      <c r="E37" s="92" t="s">
        <v>143</v>
      </c>
      <c r="F37" s="326" t="s">
        <v>60</v>
      </c>
      <c r="G37" s="72"/>
      <c r="H37" s="104" t="s">
        <v>483</v>
      </c>
      <c r="I37" s="46" t="s">
        <v>18</v>
      </c>
      <c r="J37" s="105" t="s">
        <v>489</v>
      </c>
      <c r="K37" s="15">
        <v>5.3</v>
      </c>
      <c r="L37" s="24" t="str">
        <f>TEXT(K37,"0.0")</f>
        <v>5.3</v>
      </c>
      <c r="M37" s="73" t="str">
        <f>IF(K37&gt;=8.5,"A",IF(K37&gt;=8,"B+",IF(K37&gt;=7,"B",IF(K37&gt;=6.5,"C+",IF(K37&gt;=5.5,"C",IF(K37&gt;=5,"D+",IF(K37&gt;=4,"D","F")))))))</f>
        <v>D+</v>
      </c>
      <c r="N37" s="74">
        <f>IF(M37="A",4,IF(M37="B+",3.5,IF(M37="B",3,IF(M37="C+",2.5,IF(M37="C",2,IF(M37="D+",1.5,IF(M37="D",1,0)))))))</f>
        <v>1.5</v>
      </c>
      <c r="O37" s="75" t="str">
        <f>TEXT(N37,"0.0")</f>
        <v>1.5</v>
      </c>
      <c r="P37" s="60">
        <v>2</v>
      </c>
      <c r="Q37" s="16">
        <v>8</v>
      </c>
      <c r="R37" s="24" t="str">
        <f>TEXT(Q37,"0.0")</f>
        <v>8.0</v>
      </c>
      <c r="S37" s="73" t="str">
        <f>IF(Q37&gt;=8.5,"A",IF(Q37&gt;=8,"B+",IF(Q37&gt;=7,"B",IF(Q37&gt;=6.5,"C+",IF(Q37&gt;=5.5,"C",IF(Q37&gt;=5,"D+",IF(Q37&gt;=4,"D","F")))))))</f>
        <v>B+</v>
      </c>
      <c r="T37" s="74">
        <f>IF(S37="A",4,IF(S37="B+",3.5,IF(S37="B",3,IF(S37="C+",2.5,IF(S37="C",2,IF(S37="D+",1.5,IF(S37="D",1,0)))))))</f>
        <v>3.5</v>
      </c>
      <c r="U37" s="75" t="str">
        <f>TEXT(T37,"0.0")</f>
        <v>3.5</v>
      </c>
      <c r="V37" s="60">
        <v>3</v>
      </c>
      <c r="W37" s="76">
        <v>6.7</v>
      </c>
      <c r="X37" s="77">
        <v>4</v>
      </c>
      <c r="Y37" s="78"/>
      <c r="Z37" s="79">
        <f>ROUND((W37*0.4+X37*0.6),1)</f>
        <v>5.0999999999999996</v>
      </c>
      <c r="AA37" s="80">
        <f>ROUND(MAX((W37*0.4+X37*0.6),(W37*0.4+Y37*0.6)),1)</f>
        <v>5.0999999999999996</v>
      </c>
      <c r="AB37" s="24" t="str">
        <f>TEXT(AA37,"0.0")</f>
        <v>5.1</v>
      </c>
      <c r="AC37" s="73" t="str">
        <f>IF(AA37&gt;=8.5,"A",IF(AA37&gt;=8,"B+",IF(AA37&gt;=7,"B",IF(AA37&gt;=6.5,"C+",IF(AA37&gt;=5.5,"C",IF(AA37&gt;=5,"D+",IF(AA37&gt;=4,"D","F")))))))</f>
        <v>D+</v>
      </c>
      <c r="AD37" s="81">
        <f>IF(AC37="A",4,IF(AC37="B+",3.5,IF(AC37="B",3,IF(AC37="C+",2.5,IF(AC37="C",2,IF(AC37="D+",1.5,IF(AC37="D",1,0)))))))</f>
        <v>1.5</v>
      </c>
      <c r="AE37" s="75" t="str">
        <f>TEXT(AD37,"0.0")</f>
        <v>1.5</v>
      </c>
      <c r="AF37" s="82">
        <v>4</v>
      </c>
      <c r="AG37" s="83">
        <v>4</v>
      </c>
      <c r="AH37" s="76">
        <v>6.3</v>
      </c>
      <c r="AI37" s="77">
        <v>8</v>
      </c>
      <c r="AJ37" s="78"/>
      <c r="AK37" s="79">
        <f>ROUND((AH37*0.4+AI37*0.6),1)</f>
        <v>7.3</v>
      </c>
      <c r="AL37" s="80">
        <f t="shared" ref="AL37:AL38" si="535">ROUND(MAX((AH37*0.4+AI37*0.6),(AH37*0.4+AJ37*0.6)),1)</f>
        <v>7.3</v>
      </c>
      <c r="AM37" s="24" t="str">
        <f>TEXT(AL37,"0.0")</f>
        <v>7.3</v>
      </c>
      <c r="AN37" s="73" t="str">
        <f>IF(AL37&gt;=8.5,"A",IF(AL37&gt;=8,"B+",IF(AL37&gt;=7,"B",IF(AL37&gt;=6.5,"C+",IF(AL37&gt;=5.5,"C",IF(AL37&gt;=5,"D+",IF(AL37&gt;=4,"D","F")))))))</f>
        <v>B</v>
      </c>
      <c r="AO37" s="81">
        <f>IF(AN37="A",4,IF(AN37="B+",3.5,IF(AN37="B",3,IF(AN37="C+",2.5,IF(AN37="C",2,IF(AN37="D+",1.5,IF(AN37="D",1,0)))))))</f>
        <v>3</v>
      </c>
      <c r="AP37" s="75" t="str">
        <f>TEXT(AO37,"0.0")</f>
        <v>3.0</v>
      </c>
      <c r="AQ37" s="84">
        <v>2</v>
      </c>
      <c r="AR37" s="85">
        <v>2</v>
      </c>
      <c r="AS37" s="76">
        <v>5.2</v>
      </c>
      <c r="AT37" s="77">
        <v>7</v>
      </c>
      <c r="AU37" s="78"/>
      <c r="AV37" s="79">
        <f t="shared" ref="AV37:AV38" si="536">ROUND((AS37*0.4+AT37*0.6),1)</f>
        <v>6.3</v>
      </c>
      <c r="AW37" s="80">
        <f t="shared" ref="AW37:AW38" si="537">ROUND(MAX((AS37*0.4+AT37*0.6),(AS37*0.4+AU37*0.6)),1)</f>
        <v>6.3</v>
      </c>
      <c r="AX37" s="24" t="str">
        <f>TEXT(AW37,"0.0")</f>
        <v>6.3</v>
      </c>
      <c r="AY37" s="73" t="str">
        <f>IF(AW37&gt;=8.5,"A",IF(AW37&gt;=8,"B+",IF(AW37&gt;=7,"B",IF(AW37&gt;=6.5,"C+",IF(AW37&gt;=5.5,"C",IF(AW37&gt;=5,"D+",IF(AW37&gt;=4,"D","F")))))))</f>
        <v>C</v>
      </c>
      <c r="AZ37" s="81">
        <f>IF(AY37="A",4,IF(AY37="B+",3.5,IF(AY37="B",3,IF(AY37="C+",2.5,IF(AY37="C",2,IF(AY37="D+",1.5,IF(AY37="D",1,0)))))))</f>
        <v>2</v>
      </c>
      <c r="BA37" s="75" t="str">
        <f>TEXT(AZ37,"0.0")</f>
        <v>2.0</v>
      </c>
      <c r="BB37" s="82">
        <v>3</v>
      </c>
      <c r="BC37" s="83">
        <v>3</v>
      </c>
      <c r="BD37" s="76">
        <v>5</v>
      </c>
      <c r="BE37" s="77">
        <v>5</v>
      </c>
      <c r="BF37" s="78"/>
      <c r="BG37" s="79">
        <f>ROUND((BD37*0.4+BE37*0.6),1)</f>
        <v>5</v>
      </c>
      <c r="BH37" s="80">
        <f>ROUND(MAX((BD37*0.4+BE37*0.6),(BD37*0.4+BF37*0.6)),1)</f>
        <v>5</v>
      </c>
      <c r="BI37" s="24" t="str">
        <f>TEXT(BH37,"0.0")</f>
        <v>5.0</v>
      </c>
      <c r="BJ37" s="73" t="str">
        <f>IF(BH37&gt;=8.5,"A",IF(BH37&gt;=8,"B+",IF(BH37&gt;=7,"B",IF(BH37&gt;=6.5,"C+",IF(BH37&gt;=5.5,"C",IF(BH37&gt;=5,"D+",IF(BH37&gt;=4,"D","F")))))))</f>
        <v>D+</v>
      </c>
      <c r="BK37" s="81">
        <f>IF(BJ37="A",4,IF(BJ37="B+",3.5,IF(BJ37="B",3,IF(BJ37="C+",2.5,IF(BJ37="C",2,IF(BJ37="D+",1.5,IF(BJ37="D",1,0)))))))</f>
        <v>1.5</v>
      </c>
      <c r="BL37" s="75" t="str">
        <f>TEXT(BK37,"0.0")</f>
        <v>1.5</v>
      </c>
      <c r="BM37" s="82">
        <v>3</v>
      </c>
      <c r="BN37" s="83">
        <v>3</v>
      </c>
      <c r="BO37" s="76">
        <v>6.1</v>
      </c>
      <c r="BP37" s="77">
        <v>5</v>
      </c>
      <c r="BQ37" s="78"/>
      <c r="BR37" s="79">
        <f>ROUND((BO37*0.4+BP37*0.6),1)</f>
        <v>5.4</v>
      </c>
      <c r="BS37" s="80">
        <f>ROUND(MAX((BO37*0.4+BP37*0.6),(BO37*0.4+BQ37*0.6)),1)</f>
        <v>5.4</v>
      </c>
      <c r="BT37" s="24" t="str">
        <f>TEXT(BS37,"0.0")</f>
        <v>5.4</v>
      </c>
      <c r="BU37" s="73" t="str">
        <f>IF(BS37&gt;=8.5,"A",IF(BS37&gt;=8,"B+",IF(BS37&gt;=7,"B",IF(BS37&gt;=6.5,"C+",IF(BS37&gt;=5.5,"C",IF(BS37&gt;=5,"D+",IF(BS37&gt;=4,"D","F")))))))</f>
        <v>D+</v>
      </c>
      <c r="BV37" s="86">
        <f>IF(BU37="A",4,IF(BU37="B+",3.5,IF(BU37="B",3,IF(BU37="C+",2.5,IF(BU37="C",2,IF(BU37="D+",1.5,IF(BU37="D",1,0)))))))</f>
        <v>1.5</v>
      </c>
      <c r="BW37" s="75" t="str">
        <f>TEXT(BV37,"0.0")</f>
        <v>1.5</v>
      </c>
      <c r="BX37" s="82">
        <v>2</v>
      </c>
      <c r="BY37" s="87">
        <v>2</v>
      </c>
      <c r="BZ37" s="76">
        <v>6.5</v>
      </c>
      <c r="CA37" s="77">
        <v>5</v>
      </c>
      <c r="CB37" s="78"/>
      <c r="CC37" s="79">
        <f>ROUND((BZ37*0.4+CA37*0.6),1)</f>
        <v>5.6</v>
      </c>
      <c r="CD37" s="80">
        <f t="shared" si="327"/>
        <v>5.6</v>
      </c>
      <c r="CE37" s="24" t="str">
        <f>TEXT(CD37,"0.0")</f>
        <v>5.6</v>
      </c>
      <c r="CF37" s="73" t="str">
        <f>IF(CD37&gt;=8.5,"A",IF(CD37&gt;=8,"B+",IF(CD37&gt;=7,"B",IF(CD37&gt;=6.5,"C+",IF(CD37&gt;=5.5,"C",IF(CD37&gt;=5,"D+",IF(CD37&gt;=4,"D","F")))))))</f>
        <v>C</v>
      </c>
      <c r="CG37" s="81">
        <f>IF(CF37="A",4,IF(CF37="B+",3.5,IF(CF37="B",3,IF(CF37="C+",2.5,IF(CF37="C",2,IF(CF37="D+",1.5,IF(CF37="D",1,0)))))))</f>
        <v>2</v>
      </c>
      <c r="CH37" s="75" t="str">
        <f>TEXT(CG37,"0.0")</f>
        <v>2.0</v>
      </c>
      <c r="CI37" s="82">
        <v>3</v>
      </c>
      <c r="CJ37" s="83">
        <v>3</v>
      </c>
      <c r="CK37" s="193">
        <f>AF37+AQ37+BB37+BM37+BX37+CI37</f>
        <v>17</v>
      </c>
      <c r="CL37" s="217">
        <f>(AA37*AF37+AL37*AQ37+AW37*BB37+BH37*BM37+BS37*BX37+CD37*CI37)/CK37</f>
        <v>5.6764705882352944</v>
      </c>
      <c r="CM37" s="182">
        <f>(AD37*AF37+AO37*AQ37+AZ37*BB37+BK37*BM37+BV37*BX37+CG37*CI37)/CK37</f>
        <v>1.8529411764705883</v>
      </c>
      <c r="CN37" s="183" t="str">
        <f>TEXT(CM37,"0.00")</f>
        <v>1.85</v>
      </c>
      <c r="CO37" s="135" t="str">
        <f>IF(AND(CM37&lt;0.8),"Cảnh báo KQHT","Lên lớp")</f>
        <v>Lên lớp</v>
      </c>
      <c r="CP37" s="136">
        <f>AG37+AR37+BC37+BN37+BY37+CJ37</f>
        <v>17</v>
      </c>
      <c r="CQ37" s="241">
        <f xml:space="preserve"> (AA37*AG37+AL37*AR37+AW37*BC37+BH37*BN37+BS37*BY37+CD37*CJ37)/CP37</f>
        <v>5.6764705882352944</v>
      </c>
      <c r="CR37" s="137">
        <f xml:space="preserve"> (AD37*AG37+AO37*AR37+AZ37*BC37+BK37*BN37+BV37*BY37+CG37*CJ37)/CP37</f>
        <v>1.8529411764705883</v>
      </c>
      <c r="CS37" s="140" t="str">
        <f>TEXT(CR37,"0.00")</f>
        <v>1.85</v>
      </c>
      <c r="CT37" s="135" t="str">
        <f>IF(AND(CR37&lt;1.2),"Cảnh báo KQHT","Lên lớp")</f>
        <v>Lên lớp</v>
      </c>
      <c r="CU37" s="138" t="s">
        <v>648</v>
      </c>
      <c r="CV37" s="18">
        <v>5.9</v>
      </c>
      <c r="CW37" s="20">
        <v>5</v>
      </c>
      <c r="CX37" s="21"/>
      <c r="CY37" s="17">
        <f>ROUND((CV37*0.4+CW37*0.6),1)</f>
        <v>5.4</v>
      </c>
      <c r="CZ37" s="24">
        <f>ROUND(MAX((CV37*0.4+CW37*0.6),(CV37*0.4+CX37*0.6)),1)</f>
        <v>5.4</v>
      </c>
      <c r="DA37" s="24" t="str">
        <f>TEXT(CZ37,"0.0")</f>
        <v>5.4</v>
      </c>
      <c r="DB37" s="29" t="str">
        <f>IF(CZ37&gt;=8.5,"A",IF(CZ37&gt;=8,"B+",IF(CZ37&gt;=7,"B",IF(CZ37&gt;=6.5,"C+",IF(CZ37&gt;=5.5,"C",IF(CZ37&gt;=5,"D+",IF(CZ37&gt;=4,"D","F")))))))</f>
        <v>D+</v>
      </c>
      <c r="DC37" s="55">
        <f>IF(DB37="A",4,IF(DB37="B+",3.5,IF(DB37="B",3,IF(DB37="C+",2.5,IF(DB37="C",2,IF(DB37="D+",1.5,IF(DB37="D",1,0)))))))</f>
        <v>1.5</v>
      </c>
      <c r="DD37" s="35" t="str">
        <f>TEXT(DC37,"0.0")</f>
        <v>1.5</v>
      </c>
      <c r="DE37" s="50">
        <v>3</v>
      </c>
      <c r="DF37" s="62">
        <v>3</v>
      </c>
      <c r="DG37" s="18">
        <v>5.6</v>
      </c>
      <c r="DH37" s="20">
        <v>6</v>
      </c>
      <c r="DI37" s="21"/>
      <c r="DJ37" s="17">
        <f>ROUND((DG37*0.4+DH37*0.6),1)</f>
        <v>5.8</v>
      </c>
      <c r="DK37" s="24">
        <f>ROUND(MAX((DG37*0.4+DH37*0.6),(DG37*0.4+DI37*0.6)),1)</f>
        <v>5.8</v>
      </c>
      <c r="DL37" s="24" t="str">
        <f>TEXT(DK37,"0.0")</f>
        <v>5.8</v>
      </c>
      <c r="DM37" s="29" t="str">
        <f>IF(DK37&gt;=8.5,"A",IF(DK37&gt;=8,"B+",IF(DK37&gt;=7,"B",IF(DK37&gt;=6.5,"C+",IF(DK37&gt;=5.5,"C",IF(DK37&gt;=5,"D+",IF(DK37&gt;=4,"D","F")))))))</f>
        <v>C</v>
      </c>
      <c r="DN37" s="55">
        <f>IF(DM37="A",4,IF(DM37="B+",3.5,IF(DM37="B",3,IF(DM37="C+",2.5,IF(DM37="C",2,IF(DM37="D+",1.5,IF(DM37="D",1,0)))))))</f>
        <v>2</v>
      </c>
      <c r="DO37" s="35" t="str">
        <f>TEXT(DN37,"0.0")</f>
        <v>2.0</v>
      </c>
      <c r="DP37" s="50">
        <v>3</v>
      </c>
      <c r="DQ37" s="62">
        <v>3</v>
      </c>
      <c r="DR37" s="18">
        <v>5</v>
      </c>
      <c r="DS37" s="20">
        <v>1</v>
      </c>
      <c r="DT37" s="21">
        <v>5</v>
      </c>
      <c r="DU37" s="17">
        <f>ROUND((DR37*0.4+DS37*0.6),1)</f>
        <v>2.6</v>
      </c>
      <c r="DV37" s="39">
        <f>ROUND(MAX((DR37*0.4+DS37*0.6),(DR37*0.4+DT37*0.6)),1)</f>
        <v>5</v>
      </c>
      <c r="DW37" s="24" t="str">
        <f>TEXT(DV37,"0.0")</f>
        <v>5.0</v>
      </c>
      <c r="DX37" s="179" t="str">
        <f>IF(DV37&gt;=8.5,"A",IF(DV37&gt;=8,"B+",IF(DV37&gt;=7,"B",IF(DV37&gt;=6.5,"C+",IF(DV37&gt;=5.5,"C",IF(DV37&gt;=5,"D+",IF(DV37&gt;=4,"D","F")))))))</f>
        <v>D+</v>
      </c>
      <c r="DY37" s="27">
        <f>IF(DX37="A",4,IF(DX37="B+",3.5,IF(DX37="B",3,IF(DX37="C+",2.5,IF(DX37="C",2,IF(DX37="D+",1.5,IF(DX37="D",1,0)))))))</f>
        <v>1.5</v>
      </c>
      <c r="DZ37" s="40" t="str">
        <f>TEXT(DY37,"0.0")</f>
        <v>1.5</v>
      </c>
      <c r="EA37" s="50">
        <v>3</v>
      </c>
      <c r="EB37" s="62">
        <v>3</v>
      </c>
      <c r="EC37" s="18">
        <v>7.7</v>
      </c>
      <c r="ED37" s="20">
        <v>7</v>
      </c>
      <c r="EE37" s="21"/>
      <c r="EF37" s="17">
        <f>ROUND((EC37*0.4+ED37*0.6),1)</f>
        <v>7.3</v>
      </c>
      <c r="EG37" s="39">
        <f>ROUND(MAX((EC37*0.4+ED37*0.6),(EC37*0.4+EE37*0.6)),1)</f>
        <v>7.3</v>
      </c>
      <c r="EH37" s="24" t="str">
        <f>TEXT(EG37,"0.0")</f>
        <v>7.3</v>
      </c>
      <c r="EI37" s="179" t="str">
        <f>IF(EG37&gt;=8.5,"A",IF(EG37&gt;=8,"B+",IF(EG37&gt;=7,"B",IF(EG37&gt;=6.5,"C+",IF(EG37&gt;=5.5,"C",IF(EG37&gt;=5,"D+",IF(EG37&gt;=4,"D","F")))))))</f>
        <v>B</v>
      </c>
      <c r="EJ37" s="27">
        <f>IF(EI37="A",4,IF(EI37="B+",3.5,IF(EI37="B",3,IF(EI37="C+",2.5,IF(EI37="C",2,IF(EI37="D+",1.5,IF(EI37="D",1,0)))))))</f>
        <v>3</v>
      </c>
      <c r="EK37" s="40" t="str">
        <f>TEXT(EJ37,"0.0")</f>
        <v>3.0</v>
      </c>
      <c r="EL37" s="50">
        <v>2</v>
      </c>
      <c r="EM37" s="62">
        <v>2</v>
      </c>
      <c r="EN37" s="18">
        <v>5.9</v>
      </c>
      <c r="EO37" s="20">
        <v>5</v>
      </c>
      <c r="EP37" s="21"/>
      <c r="EQ37" s="17">
        <f>ROUND((EN37*0.4+EO37*0.6),1)</f>
        <v>5.4</v>
      </c>
      <c r="ER37" s="24">
        <f>ROUND(MAX((EN37*0.4+EO37*0.6),(EN37*0.4+EP37*0.6)),1)</f>
        <v>5.4</v>
      </c>
      <c r="ES37" s="24" t="str">
        <f>TEXT(ER37,"0.0")</f>
        <v>5.4</v>
      </c>
      <c r="ET37" s="29" t="str">
        <f>IF(ER37&gt;=8.5,"A",IF(ER37&gt;=8,"B+",IF(ER37&gt;=7,"B",IF(ER37&gt;=6.5,"C+",IF(ER37&gt;=5.5,"C",IF(ER37&gt;=5,"D+",IF(ER37&gt;=4,"D","F")))))))</f>
        <v>D+</v>
      </c>
      <c r="EU37" s="27">
        <f>IF(ET37="A",4,IF(ET37="B+",3.5,IF(ET37="B",3,IF(ET37="C+",2.5,IF(ET37="C",2,IF(ET37="D+",1.5,IF(ET37="D",1,0)))))))</f>
        <v>1.5</v>
      </c>
      <c r="EV37" s="35" t="str">
        <f>TEXT(EU37,"0.0")</f>
        <v>1.5</v>
      </c>
      <c r="EW37" s="50">
        <v>2</v>
      </c>
      <c r="EX37" s="62">
        <v>2</v>
      </c>
      <c r="EY37" s="18">
        <v>7</v>
      </c>
      <c r="EZ37" s="20">
        <v>5</v>
      </c>
      <c r="FA37" s="21"/>
      <c r="FB37" s="17">
        <f>ROUND((EY37*0.4+EZ37*0.6),1)</f>
        <v>5.8</v>
      </c>
      <c r="FC37" s="39">
        <f>ROUND(MAX((EY37*0.4+EZ37*0.6),(EY37*0.4+FA37*0.6)),1)</f>
        <v>5.8</v>
      </c>
      <c r="FD37" s="24" t="str">
        <f>TEXT(FC37,"0.0")</f>
        <v>5.8</v>
      </c>
      <c r="FE37" s="179" t="str">
        <f>IF(FC37&gt;=8.5,"A",IF(FC37&gt;=8,"B+",IF(FC37&gt;=7,"B",IF(FC37&gt;=6.5,"C+",IF(FC37&gt;=5.5,"C",IF(FC37&gt;=5,"D+",IF(FC37&gt;=4,"D","F")))))))</f>
        <v>C</v>
      </c>
      <c r="FF37" s="27">
        <f>IF(FE37="A",4,IF(FE37="B+",3.5,IF(FE37="B",3,IF(FE37="C+",2.5,IF(FE37="C",2,IF(FE37="D+",1.5,IF(FE37="D",1,0)))))))</f>
        <v>2</v>
      </c>
      <c r="FG37" s="40" t="str">
        <f>TEXT(FF37,"0.0")</f>
        <v>2.0</v>
      </c>
      <c r="FH37" s="50">
        <v>3</v>
      </c>
      <c r="FI37" s="62">
        <v>3</v>
      </c>
      <c r="FJ37" s="19">
        <v>7</v>
      </c>
      <c r="FK37" s="22">
        <v>8</v>
      </c>
      <c r="FL37" s="23"/>
      <c r="FM37" s="17">
        <f t="shared" si="378"/>
        <v>7.6</v>
      </c>
      <c r="FN37" s="24">
        <f t="shared" si="379"/>
        <v>7.6</v>
      </c>
      <c r="FO37" s="24" t="str">
        <f>TEXT(FN37,"0.0")</f>
        <v>7.6</v>
      </c>
      <c r="FP37" s="30" t="str">
        <f t="shared" si="381"/>
        <v>B</v>
      </c>
      <c r="FQ37" s="28">
        <f t="shared" si="382"/>
        <v>3</v>
      </c>
      <c r="FR37" s="35" t="str">
        <f t="shared" si="383"/>
        <v>3.0</v>
      </c>
      <c r="FS37" s="53">
        <v>2</v>
      </c>
      <c r="FT37" s="63">
        <v>2</v>
      </c>
      <c r="FU37" s="19">
        <v>6.2</v>
      </c>
      <c r="FV37" s="22">
        <v>3</v>
      </c>
      <c r="FW37" s="23"/>
      <c r="FX37" s="17">
        <f t="shared" si="384"/>
        <v>4.3</v>
      </c>
      <c r="FY37" s="26">
        <f t="shared" si="385"/>
        <v>4.3</v>
      </c>
      <c r="FZ37" s="24" t="str">
        <f>TEXT(FY37,"0.0")</f>
        <v>4.3</v>
      </c>
      <c r="GA37" s="30" t="str">
        <f t="shared" si="387"/>
        <v>D</v>
      </c>
      <c r="GB37" s="28">
        <f t="shared" si="388"/>
        <v>1</v>
      </c>
      <c r="GC37" s="35" t="str">
        <f t="shared" si="389"/>
        <v>1.0</v>
      </c>
      <c r="GD37" s="53">
        <v>2</v>
      </c>
      <c r="GE37" s="63">
        <v>2</v>
      </c>
      <c r="GF37" s="181">
        <f>DE37+DP37+EA37+EL37+EW37+FH37+FS37+GD37</f>
        <v>20</v>
      </c>
      <c r="GG37" s="217">
        <f>(CZ37*DE37+DK37*DP37+DV37*EA37+EG37*EL37+ER37*EW37+FC37*FH37+FN37*FS37+FY37*GD37)/GF37</f>
        <v>5.76</v>
      </c>
      <c r="GH37" s="182">
        <f>(DC37*DE37+DN37*DP37+DY37*EA37+EJ37*EL37+EU37*EW37+FF37*FH37+FQ37*FS37+GB37*GD37)/GF37</f>
        <v>1.9</v>
      </c>
      <c r="GI37" s="183" t="str">
        <f>TEXT(GH37,"0.00")</f>
        <v>1.90</v>
      </c>
      <c r="GJ37" s="135" t="str">
        <f>IF(AND(GH37&lt;1),"Cảnh báo KQHT","Lên lớp")</f>
        <v>Lên lớp</v>
      </c>
      <c r="GK37" s="136">
        <f>DF37+DQ37+EB37+EM37+EX37+FI37+FT37+GE37</f>
        <v>20</v>
      </c>
      <c r="GL37" s="239">
        <f xml:space="preserve"> (CZ37*DF37+DK37*DQ37+DV37*EB37+EG37*EM37+ER37*EX37+FC37*FI37+FN37*FT37+FY37*GE37)/GK37</f>
        <v>5.76</v>
      </c>
      <c r="GM37" s="137">
        <f xml:space="preserve"> (DC37*DF37+DN37*DQ37+DY37*EB37+EJ37*EM37+EU37*EX37+FF37*FI37+FQ37*FT37+GB37*GE37)/GK37</f>
        <v>1.9</v>
      </c>
      <c r="GN37" s="192">
        <f>CK37+GF37</f>
        <v>37</v>
      </c>
      <c r="GO37" s="193">
        <f>CP37+GK37</f>
        <v>37</v>
      </c>
      <c r="GP37" s="183">
        <f>(CQ37*CP37+GL37*GK37)/GO37</f>
        <v>5.7216216216216216</v>
      </c>
      <c r="GQ37" s="182">
        <f>(CR37*CP37+GM37*GK37)/GO37</f>
        <v>1.8783783783783783</v>
      </c>
      <c r="GR37" s="183" t="str">
        <f>TEXT(GQ37,"0.00")</f>
        <v>1.88</v>
      </c>
      <c r="GS37" s="135" t="str">
        <f>IF(AND(GQ37&lt;1.2),"Cảnh báo KQHT","Lên lớp")</f>
        <v>Lên lớp</v>
      </c>
      <c r="GT37" s="135" t="s">
        <v>648</v>
      </c>
      <c r="GU37" s="18">
        <v>5.4</v>
      </c>
      <c r="GV37" s="20">
        <v>3</v>
      </c>
      <c r="GW37" s="21"/>
      <c r="GX37" s="17">
        <f>ROUND((GU37*0.4+GV37*0.6),1)</f>
        <v>4</v>
      </c>
      <c r="GY37" s="24">
        <f>ROUND(MAX((GU37*0.4+GV37*0.6),(GU37*0.4+GW37*0.6)),1)</f>
        <v>4</v>
      </c>
      <c r="GZ37" s="24" t="str">
        <f>TEXT(GY37,"0.0")</f>
        <v>4.0</v>
      </c>
      <c r="HA37" s="29" t="str">
        <f>IF(GY37&gt;=8.5,"A",IF(GY37&gt;=8,"B+",IF(GY37&gt;=7,"B",IF(GY37&gt;=6.5,"C+",IF(GY37&gt;=5.5,"C",IF(GY37&gt;=5,"D+",IF(GY37&gt;=4,"D","F")))))))</f>
        <v>D</v>
      </c>
      <c r="HB37" s="27">
        <f>IF(HA37="A",4,IF(HA37="B+",3.5,IF(HA37="B",3,IF(HA37="C+",2.5,IF(HA37="C",2,IF(HA37="D+",1.5,IF(HA37="D",1,0)))))))</f>
        <v>1</v>
      </c>
      <c r="HC37" s="35" t="str">
        <f>TEXT(HB37,"0.0")</f>
        <v>1.0</v>
      </c>
      <c r="HD37" s="50">
        <v>3</v>
      </c>
      <c r="HE37" s="62">
        <v>3</v>
      </c>
      <c r="HF37" s="19">
        <v>6.6</v>
      </c>
      <c r="HG37" s="22">
        <v>8</v>
      </c>
      <c r="HH37" s="23"/>
      <c r="HI37" s="17">
        <f t="shared" si="410"/>
        <v>7.4</v>
      </c>
      <c r="HJ37" s="24">
        <f t="shared" si="411"/>
        <v>7.4</v>
      </c>
      <c r="HK37" s="24" t="str">
        <f>TEXT(HJ37,"0.0")</f>
        <v>7.4</v>
      </c>
      <c r="HL37" s="30" t="str">
        <f t="shared" si="413"/>
        <v>B</v>
      </c>
      <c r="HM37" s="28">
        <f t="shared" si="414"/>
        <v>3</v>
      </c>
      <c r="HN37" s="35" t="str">
        <f t="shared" si="415"/>
        <v>3.0</v>
      </c>
      <c r="HO37" s="53">
        <v>2</v>
      </c>
      <c r="HP37" s="63">
        <v>2</v>
      </c>
      <c r="HQ37" s="19">
        <v>5.4</v>
      </c>
      <c r="HR37" s="22">
        <v>1</v>
      </c>
      <c r="HS37" s="23">
        <v>4</v>
      </c>
      <c r="HT37" s="17">
        <f t="shared" si="416"/>
        <v>2.8</v>
      </c>
      <c r="HU37" s="39">
        <f t="shared" si="417"/>
        <v>4.5999999999999996</v>
      </c>
      <c r="HV37" s="24" t="str">
        <f>TEXT(HU37,"0.0")</f>
        <v>4.6</v>
      </c>
      <c r="HW37" s="218" t="str">
        <f t="shared" si="418"/>
        <v>D</v>
      </c>
      <c r="HX37" s="149">
        <f t="shared" si="419"/>
        <v>1</v>
      </c>
      <c r="HY37" s="40" t="str">
        <f t="shared" si="420"/>
        <v>1.0</v>
      </c>
      <c r="HZ37" s="53">
        <v>3</v>
      </c>
      <c r="IA37" s="63">
        <v>3</v>
      </c>
      <c r="IB37" s="19">
        <v>6.7</v>
      </c>
      <c r="IC37" s="22">
        <v>4</v>
      </c>
      <c r="ID37" s="23"/>
      <c r="IE37" s="17">
        <f t="shared" si="421"/>
        <v>5.0999999999999996</v>
      </c>
      <c r="IF37" s="39">
        <f t="shared" si="422"/>
        <v>5.0999999999999996</v>
      </c>
      <c r="IG37" s="24" t="str">
        <f>TEXT(IF37,"0.0")</f>
        <v>5.1</v>
      </c>
      <c r="IH37" s="218" t="str">
        <f t="shared" si="423"/>
        <v>D+</v>
      </c>
      <c r="II37" s="149">
        <f t="shared" si="424"/>
        <v>1.5</v>
      </c>
      <c r="IJ37" s="40" t="str">
        <f t="shared" si="425"/>
        <v>1.5</v>
      </c>
      <c r="IK37" s="53">
        <v>1</v>
      </c>
      <c r="IL37" s="63">
        <v>1</v>
      </c>
      <c r="IM37" s="19">
        <v>5.2</v>
      </c>
      <c r="IN37" s="22">
        <v>5</v>
      </c>
      <c r="IO37" s="23"/>
      <c r="IP37" s="17">
        <f t="shared" si="426"/>
        <v>5.0999999999999996</v>
      </c>
      <c r="IQ37" s="24">
        <f t="shared" si="427"/>
        <v>5.0999999999999996</v>
      </c>
      <c r="IR37" s="24" t="str">
        <f>TEXT(IQ37,"0.0")</f>
        <v>5.1</v>
      </c>
      <c r="IS37" s="30" t="str">
        <f>IF(IQ37&gt;=8.5,"A",IF(IQ37&gt;=8,"B+",IF(IQ37&gt;=7,"B",IF(IQ37&gt;=6.5,"C+",IF(IQ37&gt;=5.5,"C",IF(IQ37&gt;=5,"D+",IF(IQ37&gt;=4,"D","F")))))))</f>
        <v>D+</v>
      </c>
      <c r="IT37" s="28">
        <f t="shared" si="430"/>
        <v>1.5</v>
      </c>
      <c r="IU37" s="35" t="str">
        <f t="shared" si="431"/>
        <v>1.5</v>
      </c>
      <c r="IV37" s="53">
        <v>2</v>
      </c>
      <c r="IW37" s="63">
        <v>2</v>
      </c>
      <c r="IX37" s="19">
        <v>6.4</v>
      </c>
      <c r="IY37" s="22">
        <v>8</v>
      </c>
      <c r="IZ37" s="23"/>
      <c r="JA37" s="17">
        <f t="shared" si="432"/>
        <v>7.4</v>
      </c>
      <c r="JB37" s="24">
        <f t="shared" si="433"/>
        <v>7.4</v>
      </c>
      <c r="JC37" s="24" t="str">
        <f>TEXT(JB37,"0.0")</f>
        <v>7.4</v>
      </c>
      <c r="JD37" s="30" t="str">
        <f t="shared" si="435"/>
        <v>B</v>
      </c>
      <c r="JE37" s="28">
        <f t="shared" si="436"/>
        <v>3</v>
      </c>
      <c r="JF37" s="35" t="str">
        <f t="shared" si="437"/>
        <v>3.0</v>
      </c>
      <c r="JG37" s="53">
        <v>2</v>
      </c>
      <c r="JH37" s="63">
        <v>2</v>
      </c>
      <c r="JI37" s="19">
        <v>6.2</v>
      </c>
      <c r="JJ37" s="22">
        <v>6</v>
      </c>
      <c r="JK37" s="23"/>
      <c r="JL37" s="17">
        <f t="shared" si="438"/>
        <v>6.1</v>
      </c>
      <c r="JM37" s="24">
        <f t="shared" si="439"/>
        <v>6.1</v>
      </c>
      <c r="JN37" s="24" t="str">
        <f>TEXT(JM37,"0.0")</f>
        <v>6.1</v>
      </c>
      <c r="JO37" s="30" t="str">
        <f>IF(JM37&gt;=8.5,"A",IF(JM37&gt;=8,"B+",IF(JM37&gt;=7,"B",IF(JM37&gt;=6.5,"C+",IF(JM37&gt;=5.5,"C",IF(JM37&gt;=5,"D+",IF(JM37&gt;=4,"D","F")))))))</f>
        <v>C</v>
      </c>
      <c r="JP37" s="28">
        <f t="shared" si="442"/>
        <v>2</v>
      </c>
      <c r="JQ37" s="35" t="str">
        <f t="shared" si="443"/>
        <v>2.0</v>
      </c>
      <c r="JR37" s="53">
        <v>2</v>
      </c>
      <c r="JS37" s="63">
        <v>2</v>
      </c>
      <c r="JT37" s="19">
        <v>6.6</v>
      </c>
      <c r="JU37" s="22">
        <v>3</v>
      </c>
      <c r="JV37" s="23"/>
      <c r="JW37" s="17">
        <f t="shared" si="444"/>
        <v>4.4000000000000004</v>
      </c>
      <c r="JX37" s="24">
        <f t="shared" si="445"/>
        <v>4.4000000000000004</v>
      </c>
      <c r="JY37" s="24" t="str">
        <f>TEXT(JX37,"0.0")</f>
        <v>4.4</v>
      </c>
      <c r="JZ37" s="30" t="str">
        <f>IF(JX37&gt;=8.5,"A",IF(JX37&gt;=8,"B+",IF(JX37&gt;=7,"B",IF(JX37&gt;=6.5,"C+",IF(JX37&gt;=5.5,"C",IF(JX37&gt;=5,"D+",IF(JX37&gt;=4,"D","F")))))))</f>
        <v>D</v>
      </c>
      <c r="KA37" s="28">
        <f t="shared" si="448"/>
        <v>1</v>
      </c>
      <c r="KB37" s="35" t="str">
        <f t="shared" si="449"/>
        <v>1.0</v>
      </c>
      <c r="KC37" s="53">
        <v>1</v>
      </c>
      <c r="KD37" s="63">
        <v>1</v>
      </c>
      <c r="KE37" s="19">
        <v>6.3</v>
      </c>
      <c r="KF37" s="22">
        <v>4</v>
      </c>
      <c r="KG37" s="23"/>
      <c r="KH37" s="17">
        <f t="shared" si="450"/>
        <v>4.9000000000000004</v>
      </c>
      <c r="KI37" s="24">
        <f t="shared" si="451"/>
        <v>4.9000000000000004</v>
      </c>
      <c r="KJ37" s="24" t="str">
        <f>TEXT(KI37,"0.0")</f>
        <v>4.9</v>
      </c>
      <c r="KK37" s="30" t="str">
        <f t="shared" si="453"/>
        <v>D</v>
      </c>
      <c r="KL37" s="28">
        <f t="shared" si="454"/>
        <v>1</v>
      </c>
      <c r="KM37" s="35" t="str">
        <f t="shared" si="455"/>
        <v>1.0</v>
      </c>
      <c r="KN37" s="53">
        <v>2</v>
      </c>
      <c r="KO37" s="63">
        <v>2</v>
      </c>
      <c r="KP37" s="181">
        <f>HD37+HO37+HZ37+IK37+IV37+JG37+JR37+KC37+KN37</f>
        <v>18</v>
      </c>
      <c r="KQ37" s="217">
        <f>(GY37*HD37+HJ37*HO37+HU37*HZ37+IF37*IK37+IQ37*IV37+JB37*JG37+JM37*JR37+JX37*KC37+KI37*KN37)/KP37</f>
        <v>5.3944444444444448</v>
      </c>
      <c r="KR37" s="182">
        <f>(HB37*HD37+HM37*HO37+HX37*HZ37+II37*IK37+IT37*IV37+JE37*JG37+JP37*JR37+KA37*KC37+KL37*KN37)/KP37</f>
        <v>1.6388888888888888</v>
      </c>
      <c r="KS37" s="183" t="str">
        <f>TEXT(KR37,"0.00")</f>
        <v>1.64</v>
      </c>
      <c r="KT37" s="135" t="str">
        <f>IF(AND(KR37&lt;1),"Cảnh báo KQHT","Lên lớp")</f>
        <v>Lên lớp</v>
      </c>
      <c r="KU37" s="136">
        <f>HE37+HP37+IA37+IL37+IW37+JH37+JS37+KD37+KO37</f>
        <v>18</v>
      </c>
      <c r="KV37" s="217">
        <f>(GY37*HE37+HJ37*HP37+HU37*IA37+IF37*IL37+IQ37*IW37+JB37*JH37+JM37*JS37+JX37*KD37+KI37*KO37)/KU37</f>
        <v>5.3944444444444448</v>
      </c>
      <c r="KW37" s="236">
        <f xml:space="preserve"> (HB37*HE37+HM37*HP37+HX37*IA37+II37*IL37+IT37*IW37+JE37*JH37+JP37*JS37+KA37*KD37+KL37*KO37)/KU37</f>
        <v>1.6388888888888888</v>
      </c>
      <c r="KX37" s="192">
        <f>GN37+KP37</f>
        <v>55</v>
      </c>
      <c r="KY37" s="193">
        <f>GO37+KU37</f>
        <v>55</v>
      </c>
      <c r="KZ37" s="183">
        <f>(GP37*GO37+KV37*KU37)/KY37</f>
        <v>5.6145454545454552</v>
      </c>
      <c r="LA37" s="182">
        <f>(GQ37*GO37+KW37*KU37)/KY37</f>
        <v>1.8</v>
      </c>
      <c r="LB37" s="183" t="str">
        <f>TEXT(LA37,"0.00")</f>
        <v>1.80</v>
      </c>
      <c r="LC37" s="135" t="str">
        <f>IF(AND(LA37&lt;1.4),"Cảnh báo KQHT","Lên lớp")</f>
        <v>Lên lớp</v>
      </c>
      <c r="LD37" s="135" t="s">
        <v>648</v>
      </c>
      <c r="LE37" s="185">
        <v>6.3</v>
      </c>
      <c r="LF37" s="121">
        <v>6</v>
      </c>
      <c r="LG37" s="122"/>
      <c r="LH37" s="129">
        <f t="shared" si="470"/>
        <v>6.1</v>
      </c>
      <c r="LI37" s="130">
        <f t="shared" si="471"/>
        <v>6.1</v>
      </c>
      <c r="LJ37" s="130" t="str">
        <f>TEXT(LI37,"0.0")</f>
        <v>6.1</v>
      </c>
      <c r="LK37" s="125" t="str">
        <f t="shared" si="473"/>
        <v>C</v>
      </c>
      <c r="LL37" s="126">
        <f t="shared" si="474"/>
        <v>2</v>
      </c>
      <c r="LM37" s="127" t="str">
        <f t="shared" si="475"/>
        <v>2.0</v>
      </c>
      <c r="LN37" s="144">
        <v>1</v>
      </c>
      <c r="LO37" s="145">
        <v>1</v>
      </c>
      <c r="LP37" s="185">
        <v>7</v>
      </c>
      <c r="LQ37" s="121">
        <v>5</v>
      </c>
      <c r="LR37" s="122"/>
      <c r="LS37" s="129">
        <f t="shared" si="476"/>
        <v>5.8</v>
      </c>
      <c r="LT37" s="130">
        <f t="shared" si="477"/>
        <v>5.8</v>
      </c>
      <c r="LU37" s="130" t="str">
        <f>TEXT(LT37,"0.0")</f>
        <v>5.8</v>
      </c>
      <c r="LV37" s="125" t="str">
        <f t="shared" si="479"/>
        <v>C</v>
      </c>
      <c r="LW37" s="126">
        <f t="shared" si="480"/>
        <v>2</v>
      </c>
      <c r="LX37" s="127" t="str">
        <f t="shared" si="481"/>
        <v>2.0</v>
      </c>
      <c r="LY37" s="144">
        <v>1</v>
      </c>
      <c r="LZ37" s="145">
        <v>1</v>
      </c>
      <c r="MA37" s="185">
        <v>6</v>
      </c>
      <c r="MB37" s="121">
        <v>5</v>
      </c>
      <c r="MC37" s="122"/>
      <c r="MD37" s="129">
        <f t="shared" si="482"/>
        <v>5.4</v>
      </c>
      <c r="ME37" s="130">
        <f t="shared" si="483"/>
        <v>5.4</v>
      </c>
      <c r="MF37" s="130" t="str">
        <f>TEXT(ME37,"0.0")</f>
        <v>5.4</v>
      </c>
      <c r="MG37" s="125" t="str">
        <f>IF(ME37&gt;=8.5,"A",IF(ME37&gt;=8,"B+",IF(ME37&gt;=7,"B",IF(ME37&gt;=6.5,"C+",IF(ME37&gt;=5.5,"C",IF(ME37&gt;=5,"D+",IF(ME37&gt;=4,"D","F")))))))</f>
        <v>D+</v>
      </c>
      <c r="MH37" s="126">
        <f t="shared" si="486"/>
        <v>1.5</v>
      </c>
      <c r="MI37" s="127" t="str">
        <f t="shared" si="487"/>
        <v>1.5</v>
      </c>
      <c r="MJ37" s="144">
        <v>1</v>
      </c>
      <c r="MK37" s="145">
        <v>1</v>
      </c>
      <c r="ML37" s="19">
        <v>7</v>
      </c>
      <c r="MM37" s="51">
        <v>7.7</v>
      </c>
      <c r="MN37" s="23"/>
      <c r="MO37" s="25">
        <f t="shared" ref="MO37:MO65" si="538">ROUND((ML37*0.4+MM37*0.6),1)</f>
        <v>7.4</v>
      </c>
      <c r="MP37" s="26">
        <f t="shared" ref="MP37:MP65" si="539">ROUND(MAX((ML37*0.4+MM37*0.6),(ML37*0.4+MN37*0.6)),1)</f>
        <v>7.4</v>
      </c>
      <c r="MQ37" s="26" t="str">
        <f>TEXT(MP37,"0.0")</f>
        <v>7.4</v>
      </c>
      <c r="MR37" s="30" t="str">
        <f>IF(MP37&gt;=8.5,"A",IF(MP37&gt;=8,"B+",IF(MP37&gt;=7,"B",IF(MP37&gt;=6.5,"C+",IF(MP37&gt;=5.5,"C",IF(MP37&gt;=5,"D+",IF(MP37&gt;=4,"D","F")))))))</f>
        <v>B</v>
      </c>
      <c r="MS37" s="28">
        <f t="shared" ref="MS37:MS66" si="540">IF(MR37="A",4,IF(MR37="B+",3.5,IF(MR37="B",3,IF(MR37="C+",2.5,IF(MR37="C",2,IF(MR37="D+",1.5,IF(MR37="D",1,0)))))))</f>
        <v>3</v>
      </c>
      <c r="MT37" s="35" t="str">
        <f t="shared" ref="MT37:MT66" si="541">TEXT(MS37,"0.0")</f>
        <v>3.0</v>
      </c>
      <c r="MU37" s="53">
        <v>1</v>
      </c>
      <c r="MV37" s="63">
        <v>1</v>
      </c>
      <c r="MW37" s="19">
        <v>6</v>
      </c>
      <c r="MX37" s="51">
        <v>6.5</v>
      </c>
      <c r="MY37" s="23"/>
      <c r="MZ37" s="25">
        <f t="shared" ref="MZ37:MZ65" si="542">ROUND((MW37*0.4+MX37*0.6),1)</f>
        <v>6.3</v>
      </c>
      <c r="NA37" s="26">
        <f t="shared" ref="NA37:NA65" si="543">ROUND(MAX((MW37*0.4+MX37*0.6),(MW37*0.4+MY37*0.6)),1)</f>
        <v>6.3</v>
      </c>
      <c r="NB37" s="26" t="str">
        <f>TEXT(NA37,"0.0")</f>
        <v>6.3</v>
      </c>
      <c r="NC37" s="30" t="str">
        <f>IF(NA37&gt;=8.5,"A",IF(NA37&gt;=8,"B+",IF(NA37&gt;=7,"B",IF(NA37&gt;=6.5,"C+",IF(NA37&gt;=5.5,"C",IF(NA37&gt;=5,"D+",IF(NA37&gt;=4,"D","F")))))))</f>
        <v>C</v>
      </c>
      <c r="ND37" s="28">
        <f t="shared" ref="ND37:ND66" si="544">IF(NC37="A",4,IF(NC37="B+",3.5,IF(NC37="B",3,IF(NC37="C+",2.5,IF(NC37="C",2,IF(NC37="D+",1.5,IF(NC37="D",1,0)))))))</f>
        <v>2</v>
      </c>
      <c r="NE37" s="35" t="str">
        <f t="shared" ref="NE37:NE66" si="545">TEXT(ND37,"0.0")</f>
        <v>2.0</v>
      </c>
      <c r="NF37" s="53">
        <v>1</v>
      </c>
      <c r="NG37" s="63">
        <v>1</v>
      </c>
      <c r="NH37" s="19">
        <v>7</v>
      </c>
      <c r="NI37" s="51">
        <v>5.5</v>
      </c>
      <c r="NJ37" s="23"/>
      <c r="NK37" s="25">
        <f t="shared" ref="NK37:NK66" si="546">ROUND((NH37*0.4+NI37*0.6),1)</f>
        <v>6.1</v>
      </c>
      <c r="NL37" s="26">
        <f t="shared" ref="NL37:NL66" si="547">ROUND(MAX((NH37*0.4+NI37*0.6),(NH37*0.4+NJ37*0.6)),1)</f>
        <v>6.1</v>
      </c>
      <c r="NM37" s="26" t="str">
        <f>TEXT(NL37,"0.0")</f>
        <v>6.1</v>
      </c>
      <c r="NN37" s="30" t="str">
        <f>IF(NL37&gt;=8.5,"A",IF(NL37&gt;=8,"B+",IF(NL37&gt;=7,"B",IF(NL37&gt;=6.5,"C+",IF(NL37&gt;=5.5,"C",IF(NL37&gt;=5,"D+",IF(NL37&gt;=4,"D","F")))))))</f>
        <v>C</v>
      </c>
      <c r="NO37" s="28">
        <f t="shared" ref="NO37:NO66" si="548">IF(NN37="A",4,IF(NN37="B+",3.5,IF(NN37="B",3,IF(NN37="C+",2.5,IF(NN37="C",2,IF(NN37="D+",1.5,IF(NN37="D",1,0)))))))</f>
        <v>2</v>
      </c>
      <c r="NP37" s="35" t="str">
        <f t="shared" ref="NP37:NP66" si="549">TEXT(NO37,"0.0")</f>
        <v>2.0</v>
      </c>
      <c r="NQ37" s="53">
        <v>2</v>
      </c>
      <c r="NR37" s="63">
        <v>2</v>
      </c>
      <c r="NS37" s="19">
        <v>8</v>
      </c>
      <c r="NT37" s="51">
        <v>7</v>
      </c>
      <c r="NU37" s="23"/>
      <c r="NV37" s="25">
        <f t="shared" ref="NV37:NV66" si="550">ROUND((NS37*0.4+NT37*0.6),1)</f>
        <v>7.4</v>
      </c>
      <c r="NW37" s="26">
        <f t="shared" ref="NW37:NW66" si="551">ROUND(MAX((NS37*0.4+NT37*0.6),(NS37*0.4+NU37*0.6)),1)</f>
        <v>7.4</v>
      </c>
      <c r="NX37" s="26" t="str">
        <f>TEXT(NW37,"0.0")</f>
        <v>7.4</v>
      </c>
      <c r="NY37" s="30" t="str">
        <f>IF(NW37&gt;=8.5,"A",IF(NW37&gt;=8,"B+",IF(NW37&gt;=7,"B",IF(NW37&gt;=6.5,"C+",IF(NW37&gt;=5.5,"C",IF(NW37&gt;=5,"D+",IF(NW37&gt;=4,"D","F")))))))</f>
        <v>B</v>
      </c>
      <c r="NZ37" s="28">
        <f t="shared" ref="NZ37:NZ66" si="552">IF(NY37="A",4,IF(NY37="B+",3.5,IF(NY37="B",3,IF(NY37="C+",2.5,IF(NY37="C",2,IF(NY37="D+",1.5,IF(NY37="D",1,0)))))))</f>
        <v>3</v>
      </c>
      <c r="OA37" s="35" t="str">
        <f t="shared" ref="OA37:OA66" si="553">TEXT(NZ37,"0.0")</f>
        <v>3.0</v>
      </c>
      <c r="OB37" s="53">
        <v>1</v>
      </c>
      <c r="OC37" s="63">
        <v>1</v>
      </c>
      <c r="OD37" s="57">
        <v>7.6</v>
      </c>
      <c r="OE37" s="51">
        <v>7.2</v>
      </c>
      <c r="OF37" s="23"/>
      <c r="OG37" s="25">
        <f t="shared" ref="OG37:OG41" si="554">ROUND((OD37*0.4+OE37*0.6),1)</f>
        <v>7.4</v>
      </c>
      <c r="OH37" s="26">
        <f t="shared" ref="OH37:OH41" si="555">ROUND(MAX((OD37*0.4+OE37*0.6),(OD37*0.4+OF37*0.6)),1)</f>
        <v>7.4</v>
      </c>
      <c r="OI37" s="26" t="str">
        <f>TEXT(OH37,"0.0")</f>
        <v>7.4</v>
      </c>
      <c r="OJ37" s="30" t="str">
        <f>IF(OH37&gt;=8.5,"A",IF(OH37&gt;=8,"B+",IF(OH37&gt;=7,"B",IF(OH37&gt;=6.5,"C+",IF(OH37&gt;=5.5,"C",IF(OH37&gt;=5,"D+",IF(OH37&gt;=4,"D","F")))))))</f>
        <v>B</v>
      </c>
      <c r="OK37" s="28">
        <f t="shared" ref="OK37:OK41" si="556">IF(OJ37="A",4,IF(OJ37="B+",3.5,IF(OJ37="B",3,IF(OJ37="C+",2.5,IF(OJ37="C",2,IF(OJ37="D+",1.5,IF(OJ37="D",1,0)))))))</f>
        <v>3</v>
      </c>
      <c r="OL37" s="35" t="str">
        <f t="shared" ref="OL37:OL41" si="557">TEXT(OK37,"0.0")</f>
        <v>3.0</v>
      </c>
      <c r="OM37" s="53">
        <v>4</v>
      </c>
      <c r="ON37" s="70">
        <v>4</v>
      </c>
      <c r="OO37" s="264">
        <f t="shared" si="256"/>
        <v>12</v>
      </c>
      <c r="OP37" s="217">
        <f t="shared" si="257"/>
        <v>6.6833333333333327</v>
      </c>
      <c r="OQ37" s="182">
        <f t="shared" si="258"/>
        <v>2.4583333333333335</v>
      </c>
      <c r="OR37" s="183" t="str">
        <f t="shared" si="259"/>
        <v>2.46</v>
      </c>
      <c r="OS37" s="135" t="str">
        <f t="shared" si="260"/>
        <v>Lên lớp</v>
      </c>
      <c r="OT37" s="136">
        <f t="shared" si="261"/>
        <v>12</v>
      </c>
      <c r="OU37" s="217">
        <f t="shared" si="262"/>
        <v>6.6833333333333327</v>
      </c>
      <c r="OV37" s="236">
        <f t="shared" si="263"/>
        <v>2.4583333333333335</v>
      </c>
      <c r="OW37" s="192">
        <f t="shared" si="264"/>
        <v>67</v>
      </c>
      <c r="OX37" s="193">
        <f t="shared" si="265"/>
        <v>67</v>
      </c>
      <c r="OY37" s="183">
        <f t="shared" si="266"/>
        <v>5.8059701492537314</v>
      </c>
      <c r="OZ37" s="182">
        <f t="shared" si="267"/>
        <v>1.9179104477611941</v>
      </c>
      <c r="PA37" s="183" t="str">
        <f t="shared" si="268"/>
        <v>1.92</v>
      </c>
      <c r="PB37" s="135" t="str">
        <f t="shared" si="269"/>
        <v>Lên lớp</v>
      </c>
      <c r="PC37" s="135" t="s">
        <v>648</v>
      </c>
      <c r="PD37" s="57">
        <v>7</v>
      </c>
      <c r="PE37" s="22">
        <v>5</v>
      </c>
      <c r="PF37" s="23"/>
      <c r="PG37" s="25">
        <f t="shared" si="273"/>
        <v>5.8</v>
      </c>
      <c r="PH37" s="26">
        <f t="shared" si="274"/>
        <v>5.8</v>
      </c>
      <c r="PI37" s="26" t="str">
        <f t="shared" si="275"/>
        <v>5.8</v>
      </c>
      <c r="PJ37" s="30" t="str">
        <f t="shared" si="276"/>
        <v>C</v>
      </c>
      <c r="PK37" s="28">
        <f t="shared" si="277"/>
        <v>2</v>
      </c>
      <c r="PL37" s="35" t="str">
        <f t="shared" si="278"/>
        <v>2.0</v>
      </c>
      <c r="PM37" s="53">
        <v>6</v>
      </c>
      <c r="PN37" s="63">
        <v>6</v>
      </c>
      <c r="PO37" s="19">
        <v>6</v>
      </c>
      <c r="PP37" s="51">
        <v>6.5</v>
      </c>
      <c r="PQ37" s="23"/>
      <c r="PR37" s="25">
        <f t="shared" ref="PR37:PR66" si="558">ROUND((PO37*0.4+PP37*0.6),1)</f>
        <v>6.3</v>
      </c>
      <c r="PS37" s="26">
        <f t="shared" ref="PS37:PS66" si="559">ROUND(MAX((PO37*0.4+PP37*0.6),(PO37*0.4+PQ37*0.6)),1)</f>
        <v>6.3</v>
      </c>
      <c r="PT37" s="26" t="str">
        <f>TEXT(PS37,"0.0")</f>
        <v>6.3</v>
      </c>
      <c r="PU37" s="30" t="str">
        <f>IF(PS37&gt;=8.5,"A",IF(PS37&gt;=8,"B+",IF(PS37&gt;=7,"B",IF(PS37&gt;=6.5,"C+",IF(PS37&gt;=5.5,"C",IF(PS37&gt;=5,"D+",IF(PS37&gt;=4,"D","F")))))))</f>
        <v>C</v>
      </c>
      <c r="PV37" s="28">
        <f t="shared" ref="PV37:PV66" si="560">IF(PU37="A",4,IF(PU37="B+",3.5,IF(PU37="B",3,IF(PU37="C+",2.5,IF(PU37="C",2,IF(PU37="D+",1.5,IF(PU37="D",1,0)))))))</f>
        <v>2</v>
      </c>
      <c r="PW37" s="35" t="str">
        <f t="shared" ref="PW37:PW66" si="561">TEXT(PV37,"0.0")</f>
        <v>2.0</v>
      </c>
      <c r="PX37" s="53">
        <v>6</v>
      </c>
      <c r="PY37" s="63">
        <v>6</v>
      </c>
      <c r="PZ37" s="59"/>
      <c r="QA37" s="259"/>
      <c r="QB37" s="129">
        <f t="shared" si="270"/>
        <v>0</v>
      </c>
      <c r="QC37" s="24" t="str">
        <f t="shared" si="280"/>
        <v>0.0</v>
      </c>
      <c r="QD37" s="30" t="str">
        <f t="shared" si="281"/>
        <v>F</v>
      </c>
      <c r="QE37" s="28">
        <f t="shared" si="282"/>
        <v>0</v>
      </c>
      <c r="QF37" s="35" t="str">
        <f t="shared" si="283"/>
        <v>0.0</v>
      </c>
      <c r="QG37" s="260"/>
      <c r="QH37" s="261"/>
      <c r="QI37" s="262">
        <f t="shared" si="532"/>
        <v>12</v>
      </c>
      <c r="QJ37" s="217">
        <f t="shared" si="533"/>
        <v>6.05</v>
      </c>
      <c r="QK37" s="182">
        <f t="shared" si="534"/>
        <v>2</v>
      </c>
      <c r="QL37" s="183" t="str">
        <f t="shared" si="284"/>
        <v>2.00</v>
      </c>
      <c r="QM37" s="135" t="str">
        <f t="shared" si="285"/>
        <v>Lên lớp</v>
      </c>
    </row>
    <row r="38" spans="1:455" ht="18">
      <c r="A38" s="10">
        <v>2</v>
      </c>
      <c r="B38" s="10">
        <v>38</v>
      </c>
      <c r="C38" s="90" t="s">
        <v>271</v>
      </c>
      <c r="D38" s="91" t="s">
        <v>275</v>
      </c>
      <c r="E38" s="93" t="s">
        <v>276</v>
      </c>
      <c r="F38" s="307" t="s">
        <v>277</v>
      </c>
      <c r="G38" s="45"/>
      <c r="H38" s="104" t="s">
        <v>504</v>
      </c>
      <c r="I38" s="42" t="s">
        <v>18</v>
      </c>
      <c r="J38" s="105" t="s">
        <v>1047</v>
      </c>
      <c r="K38" s="12">
        <v>5</v>
      </c>
      <c r="L38" s="24" t="str">
        <f t="shared" ref="L38:L80" si="562">TEXT(K38,"0.0")</f>
        <v>5.0</v>
      </c>
      <c r="M38" s="30" t="str">
        <f t="shared" ref="M38" si="563">IF(K38&gt;=8.5,"A",IF(K38&gt;=8,"B+",IF(K38&gt;=7,"B",IF(K38&gt;=6.5,"C+",IF(K38&gt;=5.5,"C",IF(K38&gt;=5,"D+",IF(K38&gt;=4,"D","F")))))))</f>
        <v>D+</v>
      </c>
      <c r="N38" s="37">
        <f t="shared" ref="N38" si="564">IF(M38="A",4,IF(M38="B+",3.5,IF(M38="B",3,IF(M38="C+",2.5,IF(M38="C",2,IF(M38="D+",1.5,IF(M38="D",1,0)))))))</f>
        <v>1.5</v>
      </c>
      <c r="O38" s="35" t="str">
        <f t="shared" ref="O38" si="565">TEXT(N38,"0.0")</f>
        <v>1.5</v>
      </c>
      <c r="P38" s="11">
        <v>2</v>
      </c>
      <c r="Q38" s="14">
        <v>7</v>
      </c>
      <c r="R38" s="24" t="str">
        <f t="shared" ref="R38:R80" si="566">TEXT(Q38,"0.0")</f>
        <v>7.0</v>
      </c>
      <c r="S38" s="30" t="str">
        <f t="shared" ref="S38" si="567">IF(Q38&gt;=8.5,"A",IF(Q38&gt;=8,"B+",IF(Q38&gt;=7,"B",IF(Q38&gt;=6.5,"C+",IF(Q38&gt;=5.5,"C",IF(Q38&gt;=5,"D+",IF(Q38&gt;=4,"D","F")))))))</f>
        <v>B</v>
      </c>
      <c r="T38" s="37">
        <f t="shared" ref="T38" si="568">IF(S38="A",4,IF(S38="B+",3.5,IF(S38="B",3,IF(S38="C+",2.5,IF(S38="C",2,IF(S38="D+",1.5,IF(S38="D",1,0)))))))</f>
        <v>3</v>
      </c>
      <c r="U38" s="35" t="str">
        <f t="shared" ref="U38" si="569">TEXT(T38,"0.0")</f>
        <v>3.0</v>
      </c>
      <c r="V38" s="11">
        <v>3</v>
      </c>
      <c r="W38" s="19">
        <v>7.8</v>
      </c>
      <c r="X38" s="22">
        <v>8</v>
      </c>
      <c r="Y38" s="23"/>
      <c r="Z38" s="17">
        <f t="shared" ref="Z38:Z73" si="570">ROUND((W38*0.4+X38*0.6),1)</f>
        <v>7.9</v>
      </c>
      <c r="AA38" s="24">
        <f t="shared" ref="AA38:AA73" si="571">ROUND(MAX((W38*0.4+X38*0.6),(W38*0.4+Y38*0.6)),1)</f>
        <v>7.9</v>
      </c>
      <c r="AB38" s="24" t="str">
        <f t="shared" ref="AB38:AB80" si="572">TEXT(AA38,"0.0")</f>
        <v>7.9</v>
      </c>
      <c r="AC38" s="30" t="str">
        <f t="shared" ref="AC38:AC73" si="573">IF(AA38&gt;=8.5,"A",IF(AA38&gt;=8,"B+",IF(AA38&gt;=7,"B",IF(AA38&gt;=6.5,"C+",IF(AA38&gt;=5.5,"C",IF(AA38&gt;=5,"D+",IF(AA38&gt;=4,"D","F")))))))</f>
        <v>B</v>
      </c>
      <c r="AD38" s="28">
        <f t="shared" ref="AD38:AD73" si="574">IF(AC38="A",4,IF(AC38="B+",3.5,IF(AC38="B",3,IF(AC38="C+",2.5,IF(AC38="C",2,IF(AC38="D+",1.5,IF(AC38="D",1,0)))))))</f>
        <v>3</v>
      </c>
      <c r="AE38" s="35" t="str">
        <f t="shared" ref="AE38:AE73" si="575">TEXT(AD38,"0.0")</f>
        <v>3.0</v>
      </c>
      <c r="AF38" s="53">
        <v>4</v>
      </c>
      <c r="AG38" s="63">
        <v>4</v>
      </c>
      <c r="AH38" s="19">
        <v>7</v>
      </c>
      <c r="AI38" s="22">
        <v>9</v>
      </c>
      <c r="AJ38" s="23"/>
      <c r="AK38" s="17">
        <f t="shared" ref="AK38" si="576">ROUND((AH38*0.4+AI38*0.6),1)</f>
        <v>8.1999999999999993</v>
      </c>
      <c r="AL38" s="24">
        <f t="shared" si="535"/>
        <v>8.1999999999999993</v>
      </c>
      <c r="AM38" s="24" t="str">
        <f t="shared" ref="AM38:AM80" si="577">TEXT(AL38,"0.0")</f>
        <v>8.2</v>
      </c>
      <c r="AN38" s="30" t="str">
        <f t="shared" ref="AN38" si="578">IF(AL38&gt;=8.5,"A",IF(AL38&gt;=8,"B+",IF(AL38&gt;=7,"B",IF(AL38&gt;=6.5,"C+",IF(AL38&gt;=5.5,"C",IF(AL38&gt;=5,"D+",IF(AL38&gt;=4,"D","F")))))))</f>
        <v>B+</v>
      </c>
      <c r="AO38" s="28">
        <f t="shared" ref="AO38" si="579">IF(AN38="A",4,IF(AN38="B+",3.5,IF(AN38="B",3,IF(AN38="C+",2.5,IF(AN38="C",2,IF(AN38="D+",1.5,IF(AN38="D",1,0)))))))</f>
        <v>3.5</v>
      </c>
      <c r="AP38" s="35" t="str">
        <f t="shared" ref="AP38" si="580">TEXT(AO38,"0.0")</f>
        <v>3.5</v>
      </c>
      <c r="AQ38" s="66">
        <v>2</v>
      </c>
      <c r="AR38" s="68">
        <v>2</v>
      </c>
      <c r="AS38" s="19">
        <v>5.8</v>
      </c>
      <c r="AT38" s="22">
        <v>5</v>
      </c>
      <c r="AU38" s="23"/>
      <c r="AV38" s="17">
        <f t="shared" si="536"/>
        <v>5.3</v>
      </c>
      <c r="AW38" s="24">
        <f t="shared" si="537"/>
        <v>5.3</v>
      </c>
      <c r="AX38" s="24" t="str">
        <f t="shared" ref="AX38:AX80" si="581">TEXT(AW38,"0.0")</f>
        <v>5.3</v>
      </c>
      <c r="AY38" s="30" t="str">
        <f t="shared" ref="AY38" si="582">IF(AW38&gt;=8.5,"A",IF(AW38&gt;=8,"B+",IF(AW38&gt;=7,"B",IF(AW38&gt;=6.5,"C+",IF(AW38&gt;=5.5,"C",IF(AW38&gt;=5,"D+",IF(AW38&gt;=4,"D","F")))))))</f>
        <v>D+</v>
      </c>
      <c r="AZ38" s="28">
        <f t="shared" ref="AZ38" si="583">IF(AY38="A",4,IF(AY38="B+",3.5,IF(AY38="B",3,IF(AY38="C+",2.5,IF(AY38="C",2,IF(AY38="D+",1.5,IF(AY38="D",1,0)))))))</f>
        <v>1.5</v>
      </c>
      <c r="BA38" s="35" t="str">
        <f t="shared" ref="BA38" si="584">TEXT(AZ38,"0.0")</f>
        <v>1.5</v>
      </c>
      <c r="BB38" s="53">
        <v>3</v>
      </c>
      <c r="BC38" s="63">
        <v>3</v>
      </c>
      <c r="BD38" s="19">
        <v>5.2</v>
      </c>
      <c r="BE38" s="22">
        <v>2</v>
      </c>
      <c r="BF38" s="23">
        <v>6</v>
      </c>
      <c r="BG38" s="17">
        <f>ROUND((BD38*0.4+BE38*0.6),1)</f>
        <v>3.3</v>
      </c>
      <c r="BH38" s="24">
        <f>ROUND(MAX((BD38*0.4+BE38*0.6),(BD38*0.4+BF38*0.6)),1)</f>
        <v>5.7</v>
      </c>
      <c r="BI38" s="24" t="str">
        <f t="shared" ref="BI38:BI80" si="585">TEXT(BH38,"0.0")</f>
        <v>5.7</v>
      </c>
      <c r="BJ38" s="30" t="str">
        <f t="shared" ref="BJ38" si="586">IF(BH38&gt;=8.5,"A",IF(BH38&gt;=8,"B+",IF(BH38&gt;=7,"B",IF(BH38&gt;=6.5,"C+",IF(BH38&gt;=5.5,"C",IF(BH38&gt;=5,"D+",IF(BH38&gt;=4,"D","F")))))))</f>
        <v>C</v>
      </c>
      <c r="BK38" s="28">
        <f t="shared" ref="BK38" si="587">IF(BJ38="A",4,IF(BJ38="B+",3.5,IF(BJ38="B",3,IF(BJ38="C+",2.5,IF(BJ38="C",2,IF(BJ38="D+",1.5,IF(BJ38="D",1,0)))))))</f>
        <v>2</v>
      </c>
      <c r="BL38" s="35" t="str">
        <f t="shared" ref="BL38" si="588">TEXT(BK38,"0.0")</f>
        <v>2.0</v>
      </c>
      <c r="BM38" s="53">
        <v>3</v>
      </c>
      <c r="BN38" s="63">
        <v>3</v>
      </c>
      <c r="BO38" s="19">
        <v>6.7</v>
      </c>
      <c r="BP38" s="22">
        <v>7</v>
      </c>
      <c r="BQ38" s="23"/>
      <c r="BR38" s="17">
        <f t="shared" ref="BR38:BR73" si="589">ROUND((BO38*0.4+BP38*0.6),1)</f>
        <v>6.9</v>
      </c>
      <c r="BS38" s="24">
        <f t="shared" ref="BS38:BS73" si="590">ROUND(MAX((BO38*0.4+BP38*0.6),(BO38*0.4+BQ38*0.6)),1)</f>
        <v>6.9</v>
      </c>
      <c r="BT38" s="24" t="str">
        <f t="shared" ref="BT38:BT80" si="591">TEXT(BS38,"0.0")</f>
        <v>6.9</v>
      </c>
      <c r="BU38" s="30" t="str">
        <f t="shared" ref="BU38:BU73" si="592">IF(BS38&gt;=8.5,"A",IF(BS38&gt;=8,"B+",IF(BS38&gt;=7,"B",IF(BS38&gt;=6.5,"C+",IF(BS38&gt;=5.5,"C",IF(BS38&gt;=5,"D+",IF(BS38&gt;=4,"D","F")))))))</f>
        <v>C+</v>
      </c>
      <c r="BV38" s="56">
        <f t="shared" ref="BV38:BV73" si="593">IF(BU38="A",4,IF(BU38="B+",3.5,IF(BU38="B",3,IF(BU38="C+",2.5,IF(BU38="C",2,IF(BU38="D+",1.5,IF(BU38="D",1,0)))))))</f>
        <v>2.5</v>
      </c>
      <c r="BW38" s="35" t="str">
        <f t="shared" ref="BW38:BW73" si="594">TEXT(BV38,"0.0")</f>
        <v>2.5</v>
      </c>
      <c r="BX38" s="53">
        <v>2</v>
      </c>
      <c r="BY38" s="70">
        <v>2</v>
      </c>
      <c r="BZ38" s="19">
        <v>8.1999999999999993</v>
      </c>
      <c r="CA38" s="22">
        <v>8</v>
      </c>
      <c r="CB38" s="23"/>
      <c r="CC38" s="17">
        <f>ROUND((BZ38*0.4+CA38*0.6),1)</f>
        <v>8.1</v>
      </c>
      <c r="CD38" s="24">
        <f>ROUND(MAX((BZ38*0.4+CA38*0.6),(BZ38*0.4+CB38*0.6)),1)</f>
        <v>8.1</v>
      </c>
      <c r="CE38" s="24" t="str">
        <f t="shared" ref="CE38:CE80" si="595">TEXT(CD38,"0.0")</f>
        <v>8.1</v>
      </c>
      <c r="CF38" s="30" t="str">
        <f t="shared" ref="CF38" si="596">IF(CD38&gt;=8.5,"A",IF(CD38&gt;=8,"B+",IF(CD38&gt;=7,"B",IF(CD38&gt;=6.5,"C+",IF(CD38&gt;=5.5,"C",IF(CD38&gt;=5,"D+",IF(CD38&gt;=4,"D","F")))))))</f>
        <v>B+</v>
      </c>
      <c r="CG38" s="28">
        <f t="shared" ref="CG38" si="597">IF(CF38="A",4,IF(CF38="B+",3.5,IF(CF38="B",3,IF(CF38="C+",2.5,IF(CF38="C",2,IF(CF38="D+",1.5,IF(CF38="D",1,0)))))))</f>
        <v>3.5</v>
      </c>
      <c r="CH38" s="35" t="str">
        <f t="shared" ref="CH38" si="598">TEXT(CG38,"0.0")</f>
        <v>3.5</v>
      </c>
      <c r="CI38" s="53">
        <v>3</v>
      </c>
      <c r="CJ38" s="63">
        <v>3</v>
      </c>
      <c r="CK38" s="193">
        <f t="shared" ref="CK38:CK73" si="599">AF38+AQ38+BB38+BM38+BX38+CI38</f>
        <v>17</v>
      </c>
      <c r="CL38" s="217">
        <f t="shared" ref="CL38:CL80" si="600">(AA38*AF38+AL38*AQ38+AW38*BB38+BH38*BM38+BS38*BX38+CD38*CI38)/CK38</f>
        <v>7.0058823529411764</v>
      </c>
      <c r="CM38" s="182">
        <f t="shared" ref="CM38:CM73" si="601">(AD38*AF38+AO38*AQ38+AZ38*BB38+BK38*BM38+BV38*BX38+CG38*CI38)/CK38</f>
        <v>2.6470588235294117</v>
      </c>
      <c r="CN38" s="183" t="str">
        <f t="shared" ref="CN38:CN73" si="602">TEXT(CM38,"0.00")</f>
        <v>2.65</v>
      </c>
      <c r="CO38" s="135" t="str">
        <f t="shared" ref="CO38:CO73" si="603">IF(AND(CM38&lt;0.8),"Cảnh báo KQHT","Lên lớp")</f>
        <v>Lên lớp</v>
      </c>
      <c r="CP38" s="136">
        <f t="shared" ref="CP38:CP73" si="604">AG38+AR38+BC38+BN38+BY38+CJ38</f>
        <v>17</v>
      </c>
      <c r="CQ38" s="241">
        <f t="shared" ref="CQ38:CQ80" si="605" xml:space="preserve"> (AA38*AG38+AL38*AR38+AW38*BC38+BH38*BN38+BS38*BY38+CD38*CJ38)/CP38</f>
        <v>7.0058823529411764</v>
      </c>
      <c r="CR38" s="137">
        <f t="shared" ref="CR38:CR73" si="606" xml:space="preserve"> (AD38*AG38+AO38*AR38+AZ38*BC38+BK38*BN38+BV38*BY38+CG38*CJ38)/CP38</f>
        <v>2.6470588235294117</v>
      </c>
      <c r="CS38" s="140" t="str">
        <f t="shared" ref="CS38:CS73" si="607">TEXT(CR38,"0.00")</f>
        <v>2.65</v>
      </c>
      <c r="CT38" s="135" t="str">
        <f t="shared" ref="CT38:CT73" si="608">IF(AND(CR38&lt;1.2),"Cảnh báo KQHT","Lên lớp")</f>
        <v>Lên lớp</v>
      </c>
      <c r="CU38" s="138" t="s">
        <v>648</v>
      </c>
      <c r="CV38" s="19">
        <v>6.7</v>
      </c>
      <c r="CW38" s="22">
        <v>4</v>
      </c>
      <c r="CX38" s="23"/>
      <c r="CY38" s="17">
        <f t="shared" ref="CY38:CY73" si="609">ROUND((CV38*0.4+CW38*0.6),1)</f>
        <v>5.0999999999999996</v>
      </c>
      <c r="CZ38" s="24">
        <f t="shared" ref="CZ38:CZ73" si="610">ROUND(MAX((CV38*0.4+CW38*0.6),(CV38*0.4+CX38*0.6)),1)</f>
        <v>5.0999999999999996</v>
      </c>
      <c r="DA38" s="24" t="str">
        <f t="shared" ref="DA38:DA73" si="611">TEXT(CZ38,"0.0")</f>
        <v>5.1</v>
      </c>
      <c r="DB38" s="30" t="str">
        <f t="shared" ref="DB38:DB73" si="612">IF(CZ38&gt;=8.5,"A",IF(CZ38&gt;=8,"B+",IF(CZ38&gt;=7,"B",IF(CZ38&gt;=6.5,"C+",IF(CZ38&gt;=5.5,"C",IF(CZ38&gt;=5,"D+",IF(CZ38&gt;=4,"D","F")))))))</f>
        <v>D+</v>
      </c>
      <c r="DC38" s="56">
        <f t="shared" ref="DC38:DC73" si="613">IF(DB38="A",4,IF(DB38="B+",3.5,IF(DB38="B",3,IF(DB38="C+",2.5,IF(DB38="C",2,IF(DB38="D+",1.5,IF(DB38="D",1,0)))))))</f>
        <v>1.5</v>
      </c>
      <c r="DD38" s="35" t="str">
        <f t="shared" ref="DD38:DD73" si="614">TEXT(DC38,"0.0")</f>
        <v>1.5</v>
      </c>
      <c r="DE38" s="53">
        <v>3</v>
      </c>
      <c r="DF38" s="63">
        <v>3</v>
      </c>
      <c r="DG38" s="19">
        <v>5.3</v>
      </c>
      <c r="DH38" s="22">
        <v>4</v>
      </c>
      <c r="DI38" s="23"/>
      <c r="DJ38" s="17">
        <f t="shared" ref="DJ38:DJ73" si="615">ROUND((DG38*0.4+DH38*0.6),1)</f>
        <v>4.5</v>
      </c>
      <c r="DK38" s="24">
        <f t="shared" ref="DK38:DK73" si="616">ROUND(MAX((DG38*0.4+DH38*0.6),(DG38*0.4+DI38*0.6)),1)</f>
        <v>4.5</v>
      </c>
      <c r="DL38" s="24" t="str">
        <f t="shared" ref="DL38:DL73" si="617">TEXT(DK38,"0.0")</f>
        <v>4.5</v>
      </c>
      <c r="DM38" s="30" t="str">
        <f t="shared" ref="DM38:DM73" si="618">IF(DK38&gt;=8.5,"A",IF(DK38&gt;=8,"B+",IF(DK38&gt;=7,"B",IF(DK38&gt;=6.5,"C+",IF(DK38&gt;=5.5,"C",IF(DK38&gt;=5,"D+",IF(DK38&gt;=4,"D","F")))))))</f>
        <v>D</v>
      </c>
      <c r="DN38" s="56">
        <f t="shared" ref="DN38:DN73" si="619">IF(DM38="A",4,IF(DM38="B+",3.5,IF(DM38="B",3,IF(DM38="C+",2.5,IF(DM38="C",2,IF(DM38="D+",1.5,IF(DM38="D",1,0)))))))</f>
        <v>1</v>
      </c>
      <c r="DO38" s="35" t="str">
        <f t="shared" ref="DO38:DO73" si="620">TEXT(DN38,"0.0")</f>
        <v>1.0</v>
      </c>
      <c r="DP38" s="53">
        <v>3</v>
      </c>
      <c r="DQ38" s="63">
        <v>3</v>
      </c>
      <c r="DR38" s="19">
        <v>7.4</v>
      </c>
      <c r="DS38" s="22">
        <v>2</v>
      </c>
      <c r="DT38" s="23"/>
      <c r="DU38" s="17">
        <f t="shared" ref="DU38:DU66" si="621">ROUND((DR38*0.4+DS38*0.6),1)</f>
        <v>4.2</v>
      </c>
      <c r="DV38" s="24">
        <f t="shared" ref="DV38:DV73" si="622">ROUND(MAX((DR38*0.4+DS38*0.6),(DR38*0.4+DT38*0.6)),1)</f>
        <v>4.2</v>
      </c>
      <c r="DW38" s="24" t="str">
        <f t="shared" ref="DW38:DW73" si="623">TEXT(DV38,"0.0")</f>
        <v>4.2</v>
      </c>
      <c r="DX38" s="30" t="str">
        <f t="shared" ref="DX38:DX73" si="624">IF(DV38&gt;=8.5,"A",IF(DV38&gt;=8,"B+",IF(DV38&gt;=7,"B",IF(DV38&gt;=6.5,"C+",IF(DV38&gt;=5.5,"C",IF(DV38&gt;=5,"D+",IF(DV38&gt;=4,"D","F")))))))</f>
        <v>D</v>
      </c>
      <c r="DY38" s="28">
        <f t="shared" ref="DY38:DY73" si="625">IF(DX38="A",4,IF(DX38="B+",3.5,IF(DX38="B",3,IF(DX38="C+",2.5,IF(DX38="C",2,IF(DX38="D+",1.5,IF(DX38="D",1,0)))))))</f>
        <v>1</v>
      </c>
      <c r="DZ38" s="35" t="str">
        <f t="shared" ref="DZ38:DZ73" si="626">TEXT(DY38,"0.0")</f>
        <v>1.0</v>
      </c>
      <c r="EA38" s="53">
        <v>3</v>
      </c>
      <c r="EB38" s="63">
        <v>3</v>
      </c>
      <c r="EC38" s="19">
        <v>5.7</v>
      </c>
      <c r="ED38" s="22">
        <v>4</v>
      </c>
      <c r="EE38" s="23"/>
      <c r="EF38" s="17">
        <f t="shared" ref="EF38:EF66" si="627">ROUND((EC38*0.4+ED38*0.6),1)</f>
        <v>4.7</v>
      </c>
      <c r="EG38" s="24">
        <f t="shared" ref="EG38:EG73" si="628">ROUND(MAX((EC38*0.4+ED38*0.6),(EC38*0.4+EE38*0.6)),1)</f>
        <v>4.7</v>
      </c>
      <c r="EH38" s="24" t="str">
        <f t="shared" ref="EH38:EH40" si="629">TEXT(EG38,"0.0")</f>
        <v>4.7</v>
      </c>
      <c r="EI38" s="30" t="str">
        <f t="shared" ref="EI38:EI73" si="630">IF(EG38&gt;=8.5,"A",IF(EG38&gt;=8,"B+",IF(EG38&gt;=7,"B",IF(EG38&gt;=6.5,"C+",IF(EG38&gt;=5.5,"C",IF(EG38&gt;=5,"D+",IF(EG38&gt;=4,"D","F")))))))</f>
        <v>D</v>
      </c>
      <c r="EJ38" s="28">
        <f t="shared" ref="EJ38:EJ73" si="631">IF(EI38="A",4,IF(EI38="B+",3.5,IF(EI38="B",3,IF(EI38="C+",2.5,IF(EI38="C",2,IF(EI38="D+",1.5,IF(EI38="D",1,0)))))))</f>
        <v>1</v>
      </c>
      <c r="EK38" s="35" t="str">
        <f t="shared" ref="EK38:EK73" si="632">TEXT(EJ38,"0.0")</f>
        <v>1.0</v>
      </c>
      <c r="EL38" s="53">
        <v>2</v>
      </c>
      <c r="EM38" s="63">
        <v>2</v>
      </c>
      <c r="EN38" s="19">
        <v>6.1</v>
      </c>
      <c r="EO38" s="22">
        <v>6</v>
      </c>
      <c r="EP38" s="23"/>
      <c r="EQ38" s="17">
        <f t="shared" ref="EQ38:EQ66" si="633">ROUND((EN38*0.4+EO38*0.6),1)</f>
        <v>6</v>
      </c>
      <c r="ER38" s="24">
        <f t="shared" ref="ER38:ER73" si="634">ROUND(MAX((EN38*0.4+EO38*0.6),(EN38*0.4+EP38*0.6)),1)</f>
        <v>6</v>
      </c>
      <c r="ES38" s="24" t="str">
        <f t="shared" ref="ES38:ES73" si="635">TEXT(ER38,"0.0")</f>
        <v>6.0</v>
      </c>
      <c r="ET38" s="30" t="str">
        <f t="shared" ref="ET38:ET73" si="636">IF(ER38&gt;=8.5,"A",IF(ER38&gt;=8,"B+",IF(ER38&gt;=7,"B",IF(ER38&gt;=6.5,"C+",IF(ER38&gt;=5.5,"C",IF(ER38&gt;=5,"D+",IF(ER38&gt;=4,"D","F")))))))</f>
        <v>C</v>
      </c>
      <c r="EU38" s="28">
        <f t="shared" ref="EU38:EU73" si="637">IF(ET38="A",4,IF(ET38="B+",3.5,IF(ET38="B",3,IF(ET38="C+",2.5,IF(ET38="C",2,IF(ET38="D+",1.5,IF(ET38="D",1,0)))))))</f>
        <v>2</v>
      </c>
      <c r="EV38" s="35" t="str">
        <f t="shared" ref="EV38:EV73" si="638">TEXT(EU38,"0.0")</f>
        <v>2.0</v>
      </c>
      <c r="EW38" s="53">
        <v>2</v>
      </c>
      <c r="EX38" s="63">
        <v>2</v>
      </c>
      <c r="EY38" s="19">
        <v>6.3</v>
      </c>
      <c r="EZ38" s="22">
        <v>5</v>
      </c>
      <c r="FA38" s="23"/>
      <c r="FB38" s="17">
        <f t="shared" ref="FB38:FB65" si="639">ROUND((EY38*0.4+EZ38*0.6),1)</f>
        <v>5.5</v>
      </c>
      <c r="FC38" s="24">
        <f t="shared" ref="FC38:FC65" si="640">ROUND(MAX((EY38*0.4+EZ38*0.6),(EY38*0.4+FA38*0.6)),1)</f>
        <v>5.5</v>
      </c>
      <c r="FD38" s="24" t="str">
        <f t="shared" ref="FD38:FD73" si="641">TEXT(FC38,"0.0")</f>
        <v>5.5</v>
      </c>
      <c r="FE38" s="30" t="str">
        <f t="shared" ref="FE38:FE73" si="642">IF(FC38&gt;=8.5,"A",IF(FC38&gt;=8,"B+",IF(FC38&gt;=7,"B",IF(FC38&gt;=6.5,"C+",IF(FC38&gt;=5.5,"C",IF(FC38&gt;=5,"D+",IF(FC38&gt;=4,"D","F")))))))</f>
        <v>C</v>
      </c>
      <c r="FF38" s="28">
        <f t="shared" ref="FF38:FF73" si="643">IF(FE38="A",4,IF(FE38="B+",3.5,IF(FE38="B",3,IF(FE38="C+",2.5,IF(FE38="C",2,IF(FE38="D+",1.5,IF(FE38="D",1,0)))))))</f>
        <v>2</v>
      </c>
      <c r="FG38" s="35" t="str">
        <f t="shared" ref="FG38:FG73" si="644">TEXT(FF38,"0.0")</f>
        <v>2.0</v>
      </c>
      <c r="FH38" s="53">
        <v>3</v>
      </c>
      <c r="FI38" s="63">
        <v>3</v>
      </c>
      <c r="FJ38" s="19">
        <v>7.7</v>
      </c>
      <c r="FK38" s="22">
        <v>8</v>
      </c>
      <c r="FL38" s="23"/>
      <c r="FM38" s="25">
        <f t="shared" si="378"/>
        <v>7.9</v>
      </c>
      <c r="FN38" s="26">
        <f t="shared" si="379"/>
        <v>7.9</v>
      </c>
      <c r="FO38" s="24" t="str">
        <f t="shared" ref="FO38:FO73" si="645">TEXT(FN38,"0.0")</f>
        <v>7.9</v>
      </c>
      <c r="FP38" s="30" t="str">
        <f t="shared" si="381"/>
        <v>B</v>
      </c>
      <c r="FQ38" s="28">
        <f t="shared" si="382"/>
        <v>3</v>
      </c>
      <c r="FR38" s="35" t="str">
        <f t="shared" si="383"/>
        <v>3.0</v>
      </c>
      <c r="FS38" s="53">
        <v>2</v>
      </c>
      <c r="FT38" s="63">
        <v>2</v>
      </c>
      <c r="FU38" s="19">
        <v>7.5</v>
      </c>
      <c r="FV38" s="22">
        <v>5</v>
      </c>
      <c r="FW38" s="23"/>
      <c r="FX38" s="25">
        <f t="shared" si="384"/>
        <v>6</v>
      </c>
      <c r="FY38" s="26">
        <f t="shared" si="385"/>
        <v>6</v>
      </c>
      <c r="FZ38" s="24" t="str">
        <f t="shared" ref="FZ38:FZ73" si="646">TEXT(FY38,"0.0")</f>
        <v>6.0</v>
      </c>
      <c r="GA38" s="30" t="str">
        <f t="shared" si="387"/>
        <v>C</v>
      </c>
      <c r="GB38" s="28">
        <f t="shared" si="388"/>
        <v>2</v>
      </c>
      <c r="GC38" s="35" t="str">
        <f t="shared" si="389"/>
        <v>2.0</v>
      </c>
      <c r="GD38" s="53">
        <v>2</v>
      </c>
      <c r="GE38" s="63">
        <v>2</v>
      </c>
      <c r="GF38" s="181">
        <f t="shared" ref="GF38:GF73" si="647">DE38+DP38+EA38+EL38+EW38+FH38+FS38+GD38</f>
        <v>20</v>
      </c>
      <c r="GG38" s="217">
        <f t="shared" ref="GG38:GG80" si="648">(CZ38*DE38+DK38*DP38+DV38*EA38+EG38*EL38+ER38*EW38+FC38*FH38+FN38*FS38+FY38*GD38)/GF38</f>
        <v>5.3549999999999995</v>
      </c>
      <c r="GH38" s="182">
        <f t="shared" ref="GH38:GH73" si="649">(DC38*DE38+DN38*DP38+DY38*EA38+EJ38*EL38+EU38*EW38+FF38*FH38+FQ38*FS38+GB38*GD38)/GF38</f>
        <v>1.625</v>
      </c>
      <c r="GI38" s="183" t="str">
        <f t="shared" ref="GI38:GI73" si="650">TEXT(GH38,"0.00")</f>
        <v>1.63</v>
      </c>
      <c r="GJ38" s="135" t="str">
        <f t="shared" ref="GJ38:GJ73" si="651">IF(AND(GH38&lt;1),"Cảnh báo KQHT","Lên lớp")</f>
        <v>Lên lớp</v>
      </c>
      <c r="GK38" s="136">
        <f t="shared" ref="GK38:GK73" si="652">DF38+DQ38+EB38+EM38+EX38+FI38+FT38+GE38</f>
        <v>20</v>
      </c>
      <c r="GL38" s="239">
        <f t="shared" ref="GL38:GL80" si="653" xml:space="preserve"> (CZ38*DF38+DK38*DQ38+DV38*EB38+EG38*EM38+ER38*EX38+FC38*FI38+FN38*FT38+FY38*GE38)/GK38</f>
        <v>5.3549999999999995</v>
      </c>
      <c r="GM38" s="137">
        <f t="shared" ref="GM38:GM73" si="654" xml:space="preserve"> (DC38*DF38+DN38*DQ38+DY38*EB38+EJ38*EM38+EU38*EX38+FF38*FI38+FQ38*FT38+GB38*GE38)/GK38</f>
        <v>1.625</v>
      </c>
      <c r="GN38" s="192">
        <f t="shared" ref="GN38:GN73" si="655">CK38+GF38</f>
        <v>37</v>
      </c>
      <c r="GO38" s="193">
        <f t="shared" ref="GO38:GO73" si="656">CP38+GK38</f>
        <v>37</v>
      </c>
      <c r="GP38" s="183">
        <f t="shared" ref="GP38:GP80" si="657">(CQ38*CP38+GL38*GK38)/GO38</f>
        <v>6.1135135135135128</v>
      </c>
      <c r="GQ38" s="182">
        <f t="shared" ref="GQ38:GQ73" si="658">(CR38*CP38+GM38*GK38)/GO38</f>
        <v>2.0945945945945947</v>
      </c>
      <c r="GR38" s="183" t="str">
        <f t="shared" ref="GR38:GR73" si="659">TEXT(GQ38,"0.00")</f>
        <v>2.09</v>
      </c>
      <c r="GS38" s="135" t="str">
        <f t="shared" ref="GS38:GS73" si="660">IF(AND(GQ38&lt;1.2),"Cảnh báo KQHT","Lên lớp")</f>
        <v>Lên lớp</v>
      </c>
      <c r="GT38" s="135" t="s">
        <v>648</v>
      </c>
      <c r="GU38" s="19">
        <v>7.7</v>
      </c>
      <c r="GV38" s="22">
        <v>5</v>
      </c>
      <c r="GW38" s="23"/>
      <c r="GX38" s="17">
        <f t="shared" ref="GX38:GX66" si="661">ROUND((GU38*0.4+GV38*0.6),1)</f>
        <v>6.1</v>
      </c>
      <c r="GY38" s="24">
        <f t="shared" ref="GY38:GY80" si="662">ROUND(MAX((GU38*0.4+GV38*0.6),(GU38*0.4+GW38*0.6)),1)</f>
        <v>6.1</v>
      </c>
      <c r="GZ38" s="26" t="str">
        <f>TEXT(GY38,"0.0")</f>
        <v>6.1</v>
      </c>
      <c r="HA38" s="30" t="str">
        <f t="shared" ref="HA38:HA80" si="663">IF(GY38&gt;=8.5,"A",IF(GY38&gt;=8,"B+",IF(GY38&gt;=7,"B",IF(GY38&gt;=6.5,"C+",IF(GY38&gt;=5.5,"C",IF(GY38&gt;=5,"D+",IF(GY38&gt;=4,"D","F")))))))</f>
        <v>C</v>
      </c>
      <c r="HB38" s="28">
        <f t="shared" ref="HB38:HB80" si="664">IF(HA38="A",4,IF(HA38="B+",3.5,IF(HA38="B",3,IF(HA38="C+",2.5,IF(HA38="C",2,IF(HA38="D+",1.5,IF(HA38="D",1,0)))))))</f>
        <v>2</v>
      </c>
      <c r="HC38" s="35" t="str">
        <f t="shared" ref="HC38:HC80" si="665">TEXT(HB38,"0.0")</f>
        <v>2.0</v>
      </c>
      <c r="HD38" s="53">
        <v>3</v>
      </c>
      <c r="HE38" s="63">
        <v>3</v>
      </c>
      <c r="HF38" s="19">
        <v>7</v>
      </c>
      <c r="HG38" s="22">
        <v>8</v>
      </c>
      <c r="HH38" s="23"/>
      <c r="HI38" s="25">
        <f t="shared" si="410"/>
        <v>7.6</v>
      </c>
      <c r="HJ38" s="26">
        <f t="shared" si="411"/>
        <v>7.6</v>
      </c>
      <c r="HK38" s="24" t="str">
        <f t="shared" ref="HK38:HK80" si="666">TEXT(HJ38,"0.0")</f>
        <v>7.6</v>
      </c>
      <c r="HL38" s="30" t="str">
        <f t="shared" si="413"/>
        <v>B</v>
      </c>
      <c r="HM38" s="28">
        <f t="shared" si="414"/>
        <v>3</v>
      </c>
      <c r="HN38" s="35" t="str">
        <f t="shared" si="415"/>
        <v>3.0</v>
      </c>
      <c r="HO38" s="53">
        <v>2</v>
      </c>
      <c r="HP38" s="63">
        <v>2</v>
      </c>
      <c r="HQ38" s="19">
        <v>7.9</v>
      </c>
      <c r="HR38" s="22">
        <v>1</v>
      </c>
      <c r="HS38" s="23">
        <v>6</v>
      </c>
      <c r="HT38" s="25">
        <f t="shared" si="416"/>
        <v>3.8</v>
      </c>
      <c r="HU38" s="147">
        <f t="shared" si="417"/>
        <v>6.8</v>
      </c>
      <c r="HV38" s="24" t="str">
        <f t="shared" ref="HV38:HV39" si="667">TEXT(HU38,"0.0")</f>
        <v>6.8</v>
      </c>
      <c r="HW38" s="218" t="str">
        <f t="shared" si="418"/>
        <v>C+</v>
      </c>
      <c r="HX38" s="149">
        <f t="shared" si="419"/>
        <v>2.5</v>
      </c>
      <c r="HY38" s="40" t="str">
        <f t="shared" si="420"/>
        <v>2.5</v>
      </c>
      <c r="HZ38" s="53">
        <v>3</v>
      </c>
      <c r="IA38" s="63">
        <v>3</v>
      </c>
      <c r="IB38" s="19">
        <v>9</v>
      </c>
      <c r="IC38" s="22">
        <v>4</v>
      </c>
      <c r="ID38" s="23"/>
      <c r="IE38" s="25">
        <f t="shared" si="421"/>
        <v>6</v>
      </c>
      <c r="IF38" s="147">
        <f t="shared" si="422"/>
        <v>6</v>
      </c>
      <c r="IG38" s="24" t="str">
        <f t="shared" ref="IG38:IG39" si="668">TEXT(IF38,"0.0")</f>
        <v>6.0</v>
      </c>
      <c r="IH38" s="218" t="str">
        <f t="shared" si="423"/>
        <v>C</v>
      </c>
      <c r="II38" s="149">
        <f t="shared" si="424"/>
        <v>2</v>
      </c>
      <c r="IJ38" s="40" t="str">
        <f t="shared" si="425"/>
        <v>2.0</v>
      </c>
      <c r="IK38" s="53">
        <v>1</v>
      </c>
      <c r="IL38" s="63">
        <v>1</v>
      </c>
      <c r="IM38" s="19">
        <v>5.6</v>
      </c>
      <c r="IN38" s="22">
        <v>8</v>
      </c>
      <c r="IO38" s="23"/>
      <c r="IP38" s="25">
        <f t="shared" si="426"/>
        <v>7</v>
      </c>
      <c r="IQ38" s="26">
        <f t="shared" si="427"/>
        <v>7</v>
      </c>
      <c r="IR38" s="24" t="str">
        <f t="shared" ref="IR38:IR80" si="669">TEXT(IQ38,"0.0")</f>
        <v>7.0</v>
      </c>
      <c r="IS38" s="30" t="str">
        <f>IF(IQ38&gt;=8.5,"A",IF(IQ38&gt;=8,"B+",IF(IQ38&gt;=7,"B",IF(IQ38&gt;=6.5,"C+",IF(IQ38&gt;=5.5,"C",IF(IQ38&gt;=5,"D+",IF(IQ38&gt;=4,"D","F")))))))</f>
        <v>B</v>
      </c>
      <c r="IT38" s="126">
        <f t="shared" si="430"/>
        <v>3</v>
      </c>
      <c r="IU38" s="35" t="str">
        <f t="shared" si="431"/>
        <v>3.0</v>
      </c>
      <c r="IV38" s="53">
        <v>2</v>
      </c>
      <c r="IW38" s="63">
        <v>2</v>
      </c>
      <c r="IX38" s="19">
        <v>6.6</v>
      </c>
      <c r="IY38" s="22">
        <v>9</v>
      </c>
      <c r="IZ38" s="23"/>
      <c r="JA38" s="25">
        <f t="shared" si="432"/>
        <v>8</v>
      </c>
      <c r="JB38" s="26">
        <f t="shared" si="433"/>
        <v>8</v>
      </c>
      <c r="JC38" s="24" t="str">
        <f t="shared" ref="JC38:JC80" si="670">TEXT(JB38,"0.0")</f>
        <v>8.0</v>
      </c>
      <c r="JD38" s="30" t="str">
        <f t="shared" si="435"/>
        <v>B+</v>
      </c>
      <c r="JE38" s="28">
        <f t="shared" si="436"/>
        <v>3.5</v>
      </c>
      <c r="JF38" s="35" t="str">
        <f t="shared" si="437"/>
        <v>3.5</v>
      </c>
      <c r="JG38" s="53">
        <v>2</v>
      </c>
      <c r="JH38" s="63">
        <v>2</v>
      </c>
      <c r="JI38" s="19">
        <v>8</v>
      </c>
      <c r="JJ38" s="44"/>
      <c r="JK38" s="23">
        <v>4</v>
      </c>
      <c r="JL38" s="25">
        <f t="shared" si="438"/>
        <v>3.2</v>
      </c>
      <c r="JM38" s="26">
        <f t="shared" si="439"/>
        <v>5.6</v>
      </c>
      <c r="JN38" s="24" t="str">
        <f t="shared" ref="JN38:JN76" si="671">TEXT(JM38,"0.0")</f>
        <v>5.6</v>
      </c>
      <c r="JO38" s="30" t="str">
        <f>IF(JM38&gt;=8.5,"A",IF(JM38&gt;=8,"B+",IF(JM38&gt;=7,"B",IF(JM38&gt;=6.5,"C+",IF(JM38&gt;=5.5,"C",IF(JM38&gt;=5,"D+",IF(JM38&gt;=4,"D","F")))))))</f>
        <v>C</v>
      </c>
      <c r="JP38" s="126">
        <f t="shared" si="442"/>
        <v>2</v>
      </c>
      <c r="JQ38" s="35" t="str">
        <f t="shared" si="443"/>
        <v>2.0</v>
      </c>
      <c r="JR38" s="53">
        <v>2</v>
      </c>
      <c r="JS38" s="63">
        <v>2</v>
      </c>
      <c r="JT38" s="19">
        <v>5.8</v>
      </c>
      <c r="JU38" s="22">
        <v>3</v>
      </c>
      <c r="JV38" s="23"/>
      <c r="JW38" s="25">
        <f t="shared" si="444"/>
        <v>4.0999999999999996</v>
      </c>
      <c r="JX38" s="26">
        <f t="shared" si="445"/>
        <v>4.0999999999999996</v>
      </c>
      <c r="JY38" s="24" t="str">
        <f t="shared" ref="JY38:JY80" si="672">TEXT(JX38,"0.0")</f>
        <v>4.1</v>
      </c>
      <c r="JZ38" s="30" t="str">
        <f>IF(JX38&gt;=8.5,"A",IF(JX38&gt;=8,"B+",IF(JX38&gt;=7,"B",IF(JX38&gt;=6.5,"C+",IF(JX38&gt;=5.5,"C",IF(JX38&gt;=5,"D+",IF(JX38&gt;=4,"D","F")))))))</f>
        <v>D</v>
      </c>
      <c r="KA38" s="126">
        <f t="shared" si="448"/>
        <v>1</v>
      </c>
      <c r="KB38" s="35" t="str">
        <f t="shared" si="449"/>
        <v>1.0</v>
      </c>
      <c r="KC38" s="53">
        <v>1</v>
      </c>
      <c r="KD38" s="63">
        <v>1</v>
      </c>
      <c r="KE38" s="19">
        <v>7</v>
      </c>
      <c r="KF38" s="22">
        <v>4</v>
      </c>
      <c r="KG38" s="23"/>
      <c r="KH38" s="25">
        <f t="shared" si="450"/>
        <v>5.2</v>
      </c>
      <c r="KI38" s="26">
        <f t="shared" si="451"/>
        <v>5.2</v>
      </c>
      <c r="KJ38" s="24" t="str">
        <f t="shared" ref="KJ38:KJ76" si="673">TEXT(KI38,"0.0")</f>
        <v>5.2</v>
      </c>
      <c r="KK38" s="30" t="str">
        <f t="shared" si="453"/>
        <v>D+</v>
      </c>
      <c r="KL38" s="126">
        <f t="shared" si="454"/>
        <v>1.5</v>
      </c>
      <c r="KM38" s="35" t="str">
        <f t="shared" si="455"/>
        <v>1.5</v>
      </c>
      <c r="KN38" s="53">
        <v>2</v>
      </c>
      <c r="KO38" s="63">
        <v>2</v>
      </c>
      <c r="KP38" s="181">
        <f t="shared" ref="KP38:KP80" si="674">HD38+HO38+HZ38+IK38+IV38+JG38+JR38+KC38+KN38</f>
        <v>18</v>
      </c>
      <c r="KQ38" s="217">
        <f t="shared" ref="KQ38:KQ80" si="675">(GY38*HD38+HJ38*HO38+HU38*HZ38+IF38*IK38+IQ38*IV38+JB38*JG38+JM38*JR38+JX38*KC38+KI38*KN38)/KP38</f>
        <v>6.4222222222222225</v>
      </c>
      <c r="KR38" s="182">
        <f t="shared" ref="KR38:KR80" si="676">(HB38*HD38+HM38*HO38+HX38*HZ38+II38*IK38+IT38*IV38+JE38*JG38+JP38*JR38+KA38*KC38+KL38*KN38)/KP38</f>
        <v>2.3611111111111112</v>
      </c>
      <c r="KS38" s="183" t="str">
        <f t="shared" ref="KS38:KS80" si="677">TEXT(KR38,"0.00")</f>
        <v>2.36</v>
      </c>
      <c r="KT38" s="135" t="str">
        <f t="shared" ref="KT38:KT80" si="678">IF(AND(KR38&lt;1),"Cảnh báo KQHT","Lên lớp")</f>
        <v>Lên lớp</v>
      </c>
      <c r="KU38" s="136">
        <f t="shared" ref="KU38:KU80" si="679">HE38+HP38+IA38+IL38+IW38+JH38+JS38+KD38+KO38</f>
        <v>18</v>
      </c>
      <c r="KV38" s="217">
        <f t="shared" ref="KV38:KV80" si="680">(GY38*HE38+HJ38*HP38+HU38*IA38+IF38*IL38+IQ38*IW38+JB38*JH38+JM38*JS38+JX38*KD38+KI38*KO38)/KU38</f>
        <v>6.4222222222222225</v>
      </c>
      <c r="KW38" s="236">
        <f t="shared" ref="KW38:KW80" si="681" xml:space="preserve"> (HB38*HE38+HM38*HP38+HX38*IA38+II38*IL38+IT38*IW38+JE38*JH38+JP38*JS38+KA38*KD38+KL38*KO38)/KU38</f>
        <v>2.3611111111111112</v>
      </c>
      <c r="KX38" s="192">
        <f t="shared" ref="KX38:KX80" si="682">GN38+KP38</f>
        <v>55</v>
      </c>
      <c r="KY38" s="193">
        <f t="shared" ref="KY38:KY80" si="683">GO38+KU38</f>
        <v>55</v>
      </c>
      <c r="KZ38" s="183">
        <f t="shared" ref="KZ38:KZ80" si="684">(GP38*GO38+KV38*KU38)/KY38</f>
        <v>6.2145454545454539</v>
      </c>
      <c r="LA38" s="182">
        <f t="shared" ref="LA38:LA80" si="685">(GQ38*GO38+KW38*KU38)/KY38</f>
        <v>2.1818181818181817</v>
      </c>
      <c r="LB38" s="183" t="str">
        <f t="shared" ref="LB38:LB80" si="686">TEXT(LA38,"0.00")</f>
        <v>2.18</v>
      </c>
      <c r="LC38" s="135" t="str">
        <f t="shared" ref="LC38:LC80" si="687">IF(AND(LA38&lt;1.4),"Cảnh báo KQHT","Lên lớp")</f>
        <v>Lên lớp</v>
      </c>
      <c r="LD38" s="135" t="s">
        <v>648</v>
      </c>
      <c r="LE38" s="19">
        <v>6.8</v>
      </c>
      <c r="LF38" s="22">
        <v>5</v>
      </c>
      <c r="LG38" s="23"/>
      <c r="LH38" s="25">
        <f t="shared" si="470"/>
        <v>5.7</v>
      </c>
      <c r="LI38" s="147">
        <f t="shared" si="471"/>
        <v>5.7</v>
      </c>
      <c r="LJ38" s="26" t="str">
        <f t="shared" ref="LJ38:LJ80" si="688">TEXT(LI38,"0.0")</f>
        <v>5.7</v>
      </c>
      <c r="LK38" s="148" t="str">
        <f t="shared" si="473"/>
        <v>C</v>
      </c>
      <c r="LL38" s="149">
        <f t="shared" si="474"/>
        <v>2</v>
      </c>
      <c r="LM38" s="40" t="str">
        <f t="shared" si="475"/>
        <v>2.0</v>
      </c>
      <c r="LN38" s="53">
        <v>1</v>
      </c>
      <c r="LO38" s="63">
        <v>1</v>
      </c>
      <c r="LP38" s="185">
        <v>6.3</v>
      </c>
      <c r="LQ38" s="121">
        <v>2</v>
      </c>
      <c r="LR38" s="122">
        <v>5</v>
      </c>
      <c r="LS38" s="129">
        <f t="shared" si="476"/>
        <v>3.7</v>
      </c>
      <c r="LT38" s="130">
        <f t="shared" si="477"/>
        <v>5.5</v>
      </c>
      <c r="LU38" s="130" t="str">
        <f t="shared" ref="LU38:LU66" si="689">TEXT(LT38,"0.0")</f>
        <v>5.5</v>
      </c>
      <c r="LV38" s="125" t="str">
        <f t="shared" si="479"/>
        <v>C</v>
      </c>
      <c r="LW38" s="126">
        <f t="shared" si="480"/>
        <v>2</v>
      </c>
      <c r="LX38" s="127" t="str">
        <f t="shared" si="481"/>
        <v>2.0</v>
      </c>
      <c r="LY38" s="144">
        <v>1</v>
      </c>
      <c r="LZ38" s="145">
        <v>1</v>
      </c>
      <c r="MA38" s="43">
        <v>0.7</v>
      </c>
      <c r="MB38" s="22"/>
      <c r="MC38" s="23"/>
      <c r="MD38" s="25">
        <f t="shared" si="482"/>
        <v>0.3</v>
      </c>
      <c r="ME38" s="26">
        <f t="shared" si="483"/>
        <v>0.3</v>
      </c>
      <c r="MF38" s="26" t="str">
        <f t="shared" ref="MF38:MF80" si="690">TEXT(ME38,"0.0")</f>
        <v>0.3</v>
      </c>
      <c r="MG38" s="30" t="str">
        <f>IF(ME38&gt;=8.5,"A",IF(ME38&gt;=8,"B+",IF(ME38&gt;=7,"B",IF(ME38&gt;=6.5,"C+",IF(ME38&gt;=5.5,"C",IF(ME38&gt;=5,"D+",IF(ME38&gt;=4,"D","F")))))))</f>
        <v>F</v>
      </c>
      <c r="MH38" s="126">
        <f t="shared" si="486"/>
        <v>0</v>
      </c>
      <c r="MI38" s="35" t="str">
        <f t="shared" si="487"/>
        <v>0.0</v>
      </c>
      <c r="MJ38" s="53">
        <v>1</v>
      </c>
      <c r="MK38" s="63"/>
      <c r="ML38" s="19">
        <v>6</v>
      </c>
      <c r="MM38" s="51">
        <v>7.7</v>
      </c>
      <c r="MN38" s="23"/>
      <c r="MO38" s="25">
        <f t="shared" si="538"/>
        <v>7</v>
      </c>
      <c r="MP38" s="26">
        <f t="shared" si="539"/>
        <v>7</v>
      </c>
      <c r="MQ38" s="26" t="str">
        <f t="shared" ref="MQ38:MQ66" si="691">TEXT(MP38,"0.0")</f>
        <v>7.0</v>
      </c>
      <c r="MR38" s="30" t="str">
        <f>IF(MP38&gt;=8.5,"A",IF(MP38&gt;=8,"B+",IF(MP38&gt;=7,"B",IF(MP38&gt;=6.5,"C+",IF(MP38&gt;=5.5,"C",IF(MP38&gt;=5,"D+",IF(MP38&gt;=4,"D","F")))))))</f>
        <v>B</v>
      </c>
      <c r="MS38" s="28">
        <f t="shared" si="540"/>
        <v>3</v>
      </c>
      <c r="MT38" s="35" t="str">
        <f t="shared" si="541"/>
        <v>3.0</v>
      </c>
      <c r="MU38" s="53">
        <v>1</v>
      </c>
      <c r="MV38" s="63">
        <v>1</v>
      </c>
      <c r="MW38" s="19">
        <v>7</v>
      </c>
      <c r="MX38" s="51">
        <v>7</v>
      </c>
      <c r="MY38" s="23"/>
      <c r="MZ38" s="25">
        <f t="shared" si="542"/>
        <v>7</v>
      </c>
      <c r="NA38" s="26">
        <f t="shared" si="543"/>
        <v>7</v>
      </c>
      <c r="NB38" s="26" t="str">
        <f t="shared" ref="NB38:NB66" si="692">TEXT(NA38,"0.0")</f>
        <v>7.0</v>
      </c>
      <c r="NC38" s="30" t="str">
        <f>IF(NA38&gt;=8.5,"A",IF(NA38&gt;=8,"B+",IF(NA38&gt;=7,"B",IF(NA38&gt;=6.5,"C+",IF(NA38&gt;=5.5,"C",IF(NA38&gt;=5,"D+",IF(NA38&gt;=4,"D","F")))))))</f>
        <v>B</v>
      </c>
      <c r="ND38" s="28">
        <f t="shared" si="544"/>
        <v>3</v>
      </c>
      <c r="NE38" s="35" t="str">
        <f t="shared" si="545"/>
        <v>3.0</v>
      </c>
      <c r="NF38" s="53">
        <v>1</v>
      </c>
      <c r="NG38" s="63">
        <v>1</v>
      </c>
      <c r="NH38" s="19">
        <v>7.5</v>
      </c>
      <c r="NI38" s="51">
        <v>7</v>
      </c>
      <c r="NJ38" s="23"/>
      <c r="NK38" s="25">
        <f t="shared" si="546"/>
        <v>7.2</v>
      </c>
      <c r="NL38" s="26">
        <f t="shared" si="547"/>
        <v>7.2</v>
      </c>
      <c r="NM38" s="26" t="str">
        <f t="shared" ref="NM38:NM66" si="693">TEXT(NL38,"0.0")</f>
        <v>7.2</v>
      </c>
      <c r="NN38" s="30" t="str">
        <f>IF(NL38&gt;=8.5,"A",IF(NL38&gt;=8,"B+",IF(NL38&gt;=7,"B",IF(NL38&gt;=6.5,"C+",IF(NL38&gt;=5.5,"C",IF(NL38&gt;=5,"D+",IF(NL38&gt;=4,"D","F")))))))</f>
        <v>B</v>
      </c>
      <c r="NO38" s="28">
        <f t="shared" si="548"/>
        <v>3</v>
      </c>
      <c r="NP38" s="35" t="str">
        <f t="shared" si="549"/>
        <v>3.0</v>
      </c>
      <c r="NQ38" s="53">
        <v>2</v>
      </c>
      <c r="NR38" s="63">
        <v>2</v>
      </c>
      <c r="NS38" s="19">
        <v>8</v>
      </c>
      <c r="NT38" s="51">
        <v>7</v>
      </c>
      <c r="NU38" s="23"/>
      <c r="NV38" s="25">
        <f t="shared" si="550"/>
        <v>7.4</v>
      </c>
      <c r="NW38" s="26">
        <f t="shared" si="551"/>
        <v>7.4</v>
      </c>
      <c r="NX38" s="26" t="str">
        <f t="shared" ref="NX38:NX66" si="694">TEXT(NW38,"0.0")</f>
        <v>7.4</v>
      </c>
      <c r="NY38" s="30" t="str">
        <f>IF(NW38&gt;=8.5,"A",IF(NW38&gt;=8,"B+",IF(NW38&gt;=7,"B",IF(NW38&gt;=6.5,"C+",IF(NW38&gt;=5.5,"C",IF(NW38&gt;=5,"D+",IF(NW38&gt;=4,"D","F")))))))</f>
        <v>B</v>
      </c>
      <c r="NZ38" s="28">
        <f t="shared" si="552"/>
        <v>3</v>
      </c>
      <c r="OA38" s="35" t="str">
        <f t="shared" si="553"/>
        <v>3.0</v>
      </c>
      <c r="OB38" s="53">
        <v>1</v>
      </c>
      <c r="OC38" s="63">
        <v>1</v>
      </c>
      <c r="OD38" s="57">
        <v>6.3</v>
      </c>
      <c r="OE38" s="51">
        <v>6</v>
      </c>
      <c r="OF38" s="23"/>
      <c r="OG38" s="25">
        <f t="shared" si="554"/>
        <v>6.1</v>
      </c>
      <c r="OH38" s="26">
        <f t="shared" si="555"/>
        <v>6.1</v>
      </c>
      <c r="OI38" s="26" t="str">
        <f t="shared" ref="OI38:OI41" si="695">TEXT(OH38,"0.0")</f>
        <v>6.1</v>
      </c>
      <c r="OJ38" s="30" t="str">
        <f>IF(OH38&gt;=8.5,"A",IF(OH38&gt;=8,"B+",IF(OH38&gt;=7,"B",IF(OH38&gt;=6.5,"C+",IF(OH38&gt;=5.5,"C",IF(OH38&gt;=5,"D+",IF(OH38&gt;=4,"D","F")))))))</f>
        <v>C</v>
      </c>
      <c r="OK38" s="126">
        <f t="shared" si="556"/>
        <v>2</v>
      </c>
      <c r="OL38" s="35" t="str">
        <f t="shared" si="557"/>
        <v>2.0</v>
      </c>
      <c r="OM38" s="53">
        <v>4</v>
      </c>
      <c r="ON38" s="70">
        <v>4</v>
      </c>
      <c r="OO38" s="264">
        <f t="shared" si="256"/>
        <v>12</v>
      </c>
      <c r="OP38" s="217">
        <f t="shared" si="257"/>
        <v>5.9749999999999988</v>
      </c>
      <c r="OQ38" s="182">
        <f t="shared" si="258"/>
        <v>2.25</v>
      </c>
      <c r="OR38" s="183" t="str">
        <f t="shared" si="259"/>
        <v>2.25</v>
      </c>
      <c r="OS38" s="135" t="str">
        <f t="shared" si="260"/>
        <v>Lên lớp</v>
      </c>
      <c r="OT38" s="136">
        <f t="shared" si="261"/>
        <v>11</v>
      </c>
      <c r="OU38" s="217">
        <f t="shared" si="262"/>
        <v>6.4909090909090912</v>
      </c>
      <c r="OV38" s="236">
        <f t="shared" si="263"/>
        <v>2.4545454545454546</v>
      </c>
      <c r="OW38" s="192">
        <f t="shared" si="264"/>
        <v>67</v>
      </c>
      <c r="OX38" s="193">
        <f t="shared" si="265"/>
        <v>66</v>
      </c>
      <c r="OY38" s="183">
        <f t="shared" si="266"/>
        <v>6.2606060606060598</v>
      </c>
      <c r="OZ38" s="182">
        <f t="shared" si="267"/>
        <v>2.2272727272727271</v>
      </c>
      <c r="PA38" s="183" t="str">
        <f t="shared" si="268"/>
        <v>2.23</v>
      </c>
      <c r="PB38" s="135" t="str">
        <f t="shared" si="269"/>
        <v>Lên lớp</v>
      </c>
      <c r="PC38" s="135" t="s">
        <v>648</v>
      </c>
      <c r="PD38" s="304">
        <v>0</v>
      </c>
      <c r="PE38" s="22"/>
      <c r="PF38" s="23"/>
      <c r="PG38" s="25">
        <f t="shared" si="273"/>
        <v>0</v>
      </c>
      <c r="PH38" s="26">
        <f t="shared" si="274"/>
        <v>0</v>
      </c>
      <c r="PI38" s="26" t="str">
        <f t="shared" si="275"/>
        <v>0.0</v>
      </c>
      <c r="PJ38" s="30" t="str">
        <f t="shared" si="276"/>
        <v>F</v>
      </c>
      <c r="PK38" s="28">
        <f t="shared" si="277"/>
        <v>0</v>
      </c>
      <c r="PL38" s="35" t="str">
        <f t="shared" si="278"/>
        <v>0.0</v>
      </c>
      <c r="PM38" s="53">
        <v>6</v>
      </c>
      <c r="PN38" s="63">
        <v>6</v>
      </c>
      <c r="PO38" s="19">
        <v>7.3</v>
      </c>
      <c r="PP38" s="112"/>
      <c r="PQ38" s="23">
        <v>1</v>
      </c>
      <c r="PR38" s="25">
        <f t="shared" si="558"/>
        <v>2.9</v>
      </c>
      <c r="PS38" s="26">
        <f t="shared" si="559"/>
        <v>3.5</v>
      </c>
      <c r="PT38" s="26" t="str">
        <f t="shared" ref="PT38:PT66" si="696">TEXT(PS38,"0.0")</f>
        <v>3.5</v>
      </c>
      <c r="PU38" s="30" t="str">
        <f>IF(PS38&gt;=8.5,"A",IF(PS38&gt;=8,"B+",IF(PS38&gt;=7,"B",IF(PS38&gt;=6.5,"C+",IF(PS38&gt;=5.5,"C",IF(PS38&gt;=5,"D+",IF(PS38&gt;=4,"D","F")))))))</f>
        <v>F</v>
      </c>
      <c r="PV38" s="126">
        <f t="shared" si="560"/>
        <v>0</v>
      </c>
      <c r="PW38" s="35" t="str">
        <f t="shared" si="561"/>
        <v>0.0</v>
      </c>
      <c r="PX38" s="53">
        <v>6</v>
      </c>
      <c r="PY38" s="63"/>
      <c r="PZ38" s="59"/>
      <c r="QA38" s="259"/>
      <c r="QB38" s="129">
        <f t="shared" si="270"/>
        <v>0</v>
      </c>
      <c r="QC38" s="24" t="str">
        <f t="shared" si="280"/>
        <v>0.0</v>
      </c>
      <c r="QD38" s="30" t="str">
        <f t="shared" si="281"/>
        <v>F</v>
      </c>
      <c r="QE38" s="28">
        <f t="shared" si="282"/>
        <v>0</v>
      </c>
      <c r="QF38" s="35" t="str">
        <f t="shared" si="283"/>
        <v>0.0</v>
      </c>
      <c r="QG38" s="260"/>
      <c r="QH38" s="261"/>
      <c r="QI38" s="262">
        <f t="shared" si="532"/>
        <v>12</v>
      </c>
      <c r="QJ38" s="217">
        <f t="shared" si="533"/>
        <v>1.75</v>
      </c>
      <c r="QK38" s="182">
        <f t="shared" si="534"/>
        <v>0</v>
      </c>
      <c r="QL38" s="183" t="str">
        <f t="shared" si="284"/>
        <v>0.00</v>
      </c>
      <c r="QM38" s="135" t="str">
        <f t="shared" si="285"/>
        <v>Cảnh báo KQHT</v>
      </c>
    </row>
    <row r="39" spans="1:455" ht="18">
      <c r="A39" s="10">
        <v>3</v>
      </c>
      <c r="B39" s="10">
        <v>39</v>
      </c>
      <c r="C39" s="90" t="s">
        <v>271</v>
      </c>
      <c r="D39" s="91" t="s">
        <v>278</v>
      </c>
      <c r="E39" s="93" t="s">
        <v>279</v>
      </c>
      <c r="F39" s="307" t="s">
        <v>97</v>
      </c>
      <c r="G39" s="45"/>
      <c r="H39" s="104" t="s">
        <v>505</v>
      </c>
      <c r="I39" s="42" t="s">
        <v>18</v>
      </c>
      <c r="J39" s="105" t="s">
        <v>593</v>
      </c>
      <c r="K39" s="12">
        <v>6</v>
      </c>
      <c r="L39" s="24" t="str">
        <f t="shared" si="562"/>
        <v>6.0</v>
      </c>
      <c r="M39" s="30" t="str">
        <f>IF(K39&gt;=8.5,"A",IF(K39&gt;=8,"B+",IF(K39&gt;=7,"B",IF(K39&gt;=6.5,"C+",IF(K39&gt;=5.5,"C",IF(K39&gt;=5,"D+",IF(K39&gt;=4,"D","F")))))))</f>
        <v>C</v>
      </c>
      <c r="N39" s="37">
        <f>IF(M39="A",4,IF(M39="B+",3.5,IF(M39="B",3,IF(M39="C+",2.5,IF(M39="C",2,IF(M39="D+",1.5,IF(M39="D",1,0)))))))</f>
        <v>2</v>
      </c>
      <c r="O39" s="35" t="str">
        <f>TEXT(N39,"0.0")</f>
        <v>2.0</v>
      </c>
      <c r="P39" s="11">
        <v>2</v>
      </c>
      <c r="Q39" s="14">
        <v>6.4</v>
      </c>
      <c r="R39" s="24" t="str">
        <f t="shared" si="566"/>
        <v>6.4</v>
      </c>
      <c r="S39" s="30" t="str">
        <f>IF(Q39&gt;=8.5,"A",IF(Q39&gt;=8,"B+",IF(Q39&gt;=7,"B",IF(Q39&gt;=6.5,"C+",IF(Q39&gt;=5.5,"C",IF(Q39&gt;=5,"D+",IF(Q39&gt;=4,"D","F")))))))</f>
        <v>C</v>
      </c>
      <c r="T39" s="37">
        <f>IF(S39="A",4,IF(S39="B+",3.5,IF(S39="B",3,IF(S39="C+",2.5,IF(S39="C",2,IF(S39="D+",1.5,IF(S39="D",1,0)))))))</f>
        <v>2</v>
      </c>
      <c r="U39" s="35" t="str">
        <f>TEXT(T39,"0.0")</f>
        <v>2.0</v>
      </c>
      <c r="V39" s="11">
        <v>3</v>
      </c>
      <c r="W39" s="19">
        <v>7.3</v>
      </c>
      <c r="X39" s="22">
        <v>6</v>
      </c>
      <c r="Y39" s="23"/>
      <c r="Z39" s="17">
        <f t="shared" si="570"/>
        <v>6.5</v>
      </c>
      <c r="AA39" s="24">
        <f t="shared" si="571"/>
        <v>6.5</v>
      </c>
      <c r="AB39" s="24" t="str">
        <f t="shared" si="572"/>
        <v>6.5</v>
      </c>
      <c r="AC39" s="30" t="str">
        <f t="shared" si="573"/>
        <v>C+</v>
      </c>
      <c r="AD39" s="28">
        <f t="shared" si="574"/>
        <v>2.5</v>
      </c>
      <c r="AE39" s="35" t="str">
        <f t="shared" si="575"/>
        <v>2.5</v>
      </c>
      <c r="AF39" s="53">
        <v>4</v>
      </c>
      <c r="AG39" s="63">
        <v>4</v>
      </c>
      <c r="AH39" s="19">
        <v>8</v>
      </c>
      <c r="AI39" s="22">
        <v>8</v>
      </c>
      <c r="AJ39" s="23"/>
      <c r="AK39" s="25">
        <f>ROUND((AH39*0.4+AI39*0.6),1)</f>
        <v>8</v>
      </c>
      <c r="AL39" s="26">
        <f>ROUND(MAX((AH39*0.4+AI39*0.6),(AH39*0.4+AJ39*0.6)),1)</f>
        <v>8</v>
      </c>
      <c r="AM39" s="24" t="str">
        <f t="shared" si="577"/>
        <v>8.0</v>
      </c>
      <c r="AN39" s="30" t="str">
        <f>IF(AL39&gt;=8.5,"A",IF(AL39&gt;=8,"B+",IF(AL39&gt;=7,"B",IF(AL39&gt;=6.5,"C+",IF(AL39&gt;=5.5,"C",IF(AL39&gt;=5,"D+",IF(AL39&gt;=4,"D","F")))))))</f>
        <v>B+</v>
      </c>
      <c r="AO39" s="28">
        <f>IF(AN39="A",4,IF(AN39="B+",3.5,IF(AN39="B",3,IF(AN39="C+",2.5,IF(AN39="C",2,IF(AN39="D+",1.5,IF(AN39="D",1,0)))))))</f>
        <v>3.5</v>
      </c>
      <c r="AP39" s="35" t="str">
        <f>TEXT(AO39,"0.0")</f>
        <v>3.5</v>
      </c>
      <c r="AQ39" s="66">
        <v>2</v>
      </c>
      <c r="AR39" s="68">
        <v>2</v>
      </c>
      <c r="AS39" s="19">
        <v>6</v>
      </c>
      <c r="AT39" s="22">
        <v>4</v>
      </c>
      <c r="AU39" s="23"/>
      <c r="AV39" s="17">
        <f>ROUND((AS39*0.4+AT39*0.6),1)</f>
        <v>4.8</v>
      </c>
      <c r="AW39" s="24">
        <f>ROUND(MAX((AS39*0.4+AT39*0.6),(AS39*0.4+AU39*0.6)),1)</f>
        <v>4.8</v>
      </c>
      <c r="AX39" s="24" t="str">
        <f t="shared" si="581"/>
        <v>4.8</v>
      </c>
      <c r="AY39" s="30" t="str">
        <f>IF(AW39&gt;=8.5,"A",IF(AW39&gt;=8,"B+",IF(AW39&gt;=7,"B",IF(AW39&gt;=6.5,"C+",IF(AW39&gt;=5.5,"C",IF(AW39&gt;=5,"D+",IF(AW39&gt;=4,"D","F")))))))</f>
        <v>D</v>
      </c>
      <c r="AZ39" s="28">
        <f>IF(AY39="A",4,IF(AY39="B+",3.5,IF(AY39="B",3,IF(AY39="C+",2.5,IF(AY39="C",2,IF(AY39="D+",1.5,IF(AY39="D",1,0)))))))</f>
        <v>1</v>
      </c>
      <c r="BA39" s="35" t="str">
        <f>TEXT(AZ39,"0.0")</f>
        <v>1.0</v>
      </c>
      <c r="BB39" s="53">
        <v>3</v>
      </c>
      <c r="BC39" s="63">
        <v>3</v>
      </c>
      <c r="BD39" s="19">
        <v>5</v>
      </c>
      <c r="BE39" s="22">
        <v>2</v>
      </c>
      <c r="BF39" s="23">
        <v>6</v>
      </c>
      <c r="BG39" s="17">
        <f>ROUND((BD39*0.4+BE39*0.6),1)</f>
        <v>3.2</v>
      </c>
      <c r="BH39" s="24">
        <f>ROUND(MAX((BD39*0.4+BE39*0.6),(BD39*0.4+BF39*0.6)),1)</f>
        <v>5.6</v>
      </c>
      <c r="BI39" s="24" t="str">
        <f t="shared" si="585"/>
        <v>5.6</v>
      </c>
      <c r="BJ39" s="30" t="str">
        <f>IF(BH39&gt;=8.5,"A",IF(BH39&gt;=8,"B+",IF(BH39&gt;=7,"B",IF(BH39&gt;=6.5,"C+",IF(BH39&gt;=5.5,"C",IF(BH39&gt;=5,"D+",IF(BH39&gt;=4,"D","F")))))))</f>
        <v>C</v>
      </c>
      <c r="BK39" s="28">
        <f>IF(BJ39="A",4,IF(BJ39="B+",3.5,IF(BJ39="B",3,IF(BJ39="C+",2.5,IF(BJ39="C",2,IF(BJ39="D+",1.5,IF(BJ39="D",1,0)))))))</f>
        <v>2</v>
      </c>
      <c r="BL39" s="35" t="str">
        <f>TEXT(BK39,"0.0")</f>
        <v>2.0</v>
      </c>
      <c r="BM39" s="53">
        <v>3</v>
      </c>
      <c r="BN39" s="63">
        <v>3</v>
      </c>
      <c r="BO39" s="19">
        <v>6.6</v>
      </c>
      <c r="BP39" s="22">
        <v>8</v>
      </c>
      <c r="BQ39" s="23"/>
      <c r="BR39" s="17">
        <f t="shared" si="589"/>
        <v>7.4</v>
      </c>
      <c r="BS39" s="24">
        <f t="shared" si="590"/>
        <v>7.4</v>
      </c>
      <c r="BT39" s="24" t="str">
        <f t="shared" si="591"/>
        <v>7.4</v>
      </c>
      <c r="BU39" s="30" t="str">
        <f t="shared" si="592"/>
        <v>B</v>
      </c>
      <c r="BV39" s="56">
        <f t="shared" si="593"/>
        <v>3</v>
      </c>
      <c r="BW39" s="35" t="str">
        <f t="shared" si="594"/>
        <v>3.0</v>
      </c>
      <c r="BX39" s="53">
        <v>2</v>
      </c>
      <c r="BY39" s="70">
        <v>2</v>
      </c>
      <c r="BZ39" s="19">
        <v>6.5</v>
      </c>
      <c r="CA39" s="22">
        <v>4</v>
      </c>
      <c r="CB39" s="23"/>
      <c r="CC39" s="17">
        <f>ROUND((BZ39*0.4+CA39*0.6),1)</f>
        <v>5</v>
      </c>
      <c r="CD39" s="24">
        <f>ROUND(MAX((BZ39*0.4+CA39*0.6),(BZ39*0.4+CB39*0.6)),1)</f>
        <v>5</v>
      </c>
      <c r="CE39" s="24" t="str">
        <f t="shared" si="595"/>
        <v>5.0</v>
      </c>
      <c r="CF39" s="30" t="str">
        <f>IF(CD39&gt;=8.5,"A",IF(CD39&gt;=8,"B+",IF(CD39&gt;=7,"B",IF(CD39&gt;=6.5,"C+",IF(CD39&gt;=5.5,"C",IF(CD39&gt;=5,"D+",IF(CD39&gt;=4,"D","F")))))))</f>
        <v>D+</v>
      </c>
      <c r="CG39" s="28">
        <f>IF(CF39="A",4,IF(CF39="B+",3.5,IF(CF39="B",3,IF(CF39="C+",2.5,IF(CF39="C",2,IF(CF39="D+",1.5,IF(CF39="D",1,0)))))))</f>
        <v>1.5</v>
      </c>
      <c r="CH39" s="35" t="str">
        <f>TEXT(CG39,"0.0")</f>
        <v>1.5</v>
      </c>
      <c r="CI39" s="53">
        <v>3</v>
      </c>
      <c r="CJ39" s="63">
        <v>3</v>
      </c>
      <c r="CK39" s="193">
        <f t="shared" si="599"/>
        <v>17</v>
      </c>
      <c r="CL39" s="217">
        <f t="shared" si="600"/>
        <v>6.0588235294117636</v>
      </c>
      <c r="CM39" s="182">
        <f t="shared" si="601"/>
        <v>2.1470588235294117</v>
      </c>
      <c r="CN39" s="183" t="str">
        <f t="shared" si="602"/>
        <v>2.15</v>
      </c>
      <c r="CO39" s="135" t="str">
        <f t="shared" si="603"/>
        <v>Lên lớp</v>
      </c>
      <c r="CP39" s="136">
        <f t="shared" si="604"/>
        <v>17</v>
      </c>
      <c r="CQ39" s="241">
        <f t="shared" si="605"/>
        <v>6.0588235294117636</v>
      </c>
      <c r="CR39" s="137">
        <f t="shared" si="606"/>
        <v>2.1470588235294117</v>
      </c>
      <c r="CS39" s="140" t="str">
        <f t="shared" si="607"/>
        <v>2.15</v>
      </c>
      <c r="CT39" s="135" t="str">
        <f t="shared" si="608"/>
        <v>Lên lớp</v>
      </c>
      <c r="CU39" s="138" t="s">
        <v>648</v>
      </c>
      <c r="CV39" s="19">
        <v>5.6</v>
      </c>
      <c r="CW39" s="22">
        <v>3</v>
      </c>
      <c r="CX39" s="23"/>
      <c r="CY39" s="17">
        <f t="shared" si="609"/>
        <v>4</v>
      </c>
      <c r="CZ39" s="24">
        <f t="shared" si="610"/>
        <v>4</v>
      </c>
      <c r="DA39" s="24" t="str">
        <f t="shared" si="611"/>
        <v>4.0</v>
      </c>
      <c r="DB39" s="30" t="str">
        <f t="shared" si="612"/>
        <v>D</v>
      </c>
      <c r="DC39" s="56">
        <f t="shared" si="613"/>
        <v>1</v>
      </c>
      <c r="DD39" s="35" t="str">
        <f t="shared" si="614"/>
        <v>1.0</v>
      </c>
      <c r="DE39" s="53">
        <v>3</v>
      </c>
      <c r="DF39" s="63">
        <v>3</v>
      </c>
      <c r="DG39" s="19">
        <v>5.4</v>
      </c>
      <c r="DH39" s="22">
        <v>3</v>
      </c>
      <c r="DI39" s="23"/>
      <c r="DJ39" s="17">
        <f t="shared" si="615"/>
        <v>4</v>
      </c>
      <c r="DK39" s="24">
        <f t="shared" si="616"/>
        <v>4</v>
      </c>
      <c r="DL39" s="24" t="str">
        <f t="shared" si="617"/>
        <v>4.0</v>
      </c>
      <c r="DM39" s="30" t="str">
        <f t="shared" si="618"/>
        <v>D</v>
      </c>
      <c r="DN39" s="56">
        <f t="shared" si="619"/>
        <v>1</v>
      </c>
      <c r="DO39" s="35" t="str">
        <f t="shared" si="620"/>
        <v>1.0</v>
      </c>
      <c r="DP39" s="53">
        <v>3</v>
      </c>
      <c r="DQ39" s="63">
        <v>3</v>
      </c>
      <c r="DR39" s="19">
        <v>6.6</v>
      </c>
      <c r="DS39" s="22">
        <v>1</v>
      </c>
      <c r="DT39" s="23">
        <v>6</v>
      </c>
      <c r="DU39" s="17">
        <f t="shared" si="621"/>
        <v>3.2</v>
      </c>
      <c r="DV39" s="24">
        <f t="shared" si="622"/>
        <v>6.2</v>
      </c>
      <c r="DW39" s="24" t="str">
        <f t="shared" si="623"/>
        <v>6.2</v>
      </c>
      <c r="DX39" s="30" t="str">
        <f t="shared" si="624"/>
        <v>C</v>
      </c>
      <c r="DY39" s="28">
        <f t="shared" si="625"/>
        <v>2</v>
      </c>
      <c r="DZ39" s="35" t="str">
        <f t="shared" si="626"/>
        <v>2.0</v>
      </c>
      <c r="EA39" s="53">
        <v>3</v>
      </c>
      <c r="EB39" s="63">
        <v>3</v>
      </c>
      <c r="EC39" s="19">
        <v>7</v>
      </c>
      <c r="ED39" s="44"/>
      <c r="EE39" s="23">
        <v>3</v>
      </c>
      <c r="EF39" s="17">
        <f t="shared" si="627"/>
        <v>2.8</v>
      </c>
      <c r="EG39" s="24">
        <f t="shared" si="628"/>
        <v>4.5999999999999996</v>
      </c>
      <c r="EH39" s="24" t="str">
        <f t="shared" si="629"/>
        <v>4.6</v>
      </c>
      <c r="EI39" s="30" t="str">
        <f t="shared" si="630"/>
        <v>D</v>
      </c>
      <c r="EJ39" s="28">
        <f t="shared" si="631"/>
        <v>1</v>
      </c>
      <c r="EK39" s="35" t="str">
        <f t="shared" si="632"/>
        <v>1.0</v>
      </c>
      <c r="EL39" s="53">
        <v>2</v>
      </c>
      <c r="EM39" s="63">
        <v>2</v>
      </c>
      <c r="EN39" s="19">
        <v>7</v>
      </c>
      <c r="EO39" s="22">
        <v>8</v>
      </c>
      <c r="EP39" s="23"/>
      <c r="EQ39" s="17">
        <f t="shared" si="633"/>
        <v>7.6</v>
      </c>
      <c r="ER39" s="24">
        <f t="shared" si="634"/>
        <v>7.6</v>
      </c>
      <c r="ES39" s="24" t="str">
        <f t="shared" si="635"/>
        <v>7.6</v>
      </c>
      <c r="ET39" s="30" t="str">
        <f t="shared" si="636"/>
        <v>B</v>
      </c>
      <c r="EU39" s="28">
        <f t="shared" si="637"/>
        <v>3</v>
      </c>
      <c r="EV39" s="35" t="str">
        <f t="shared" si="638"/>
        <v>3.0</v>
      </c>
      <c r="EW39" s="53">
        <v>2</v>
      </c>
      <c r="EX39" s="63">
        <v>2</v>
      </c>
      <c r="EY39" s="19">
        <v>7.1</v>
      </c>
      <c r="EZ39" s="22">
        <v>2</v>
      </c>
      <c r="FA39" s="23"/>
      <c r="FB39" s="17">
        <f t="shared" si="639"/>
        <v>4</v>
      </c>
      <c r="FC39" s="24">
        <f t="shared" si="640"/>
        <v>4</v>
      </c>
      <c r="FD39" s="24" t="str">
        <f t="shared" si="641"/>
        <v>4.0</v>
      </c>
      <c r="FE39" s="30" t="str">
        <f t="shared" si="642"/>
        <v>D</v>
      </c>
      <c r="FF39" s="28">
        <f t="shared" si="643"/>
        <v>1</v>
      </c>
      <c r="FG39" s="35" t="str">
        <f t="shared" si="644"/>
        <v>1.0</v>
      </c>
      <c r="FH39" s="53">
        <v>3</v>
      </c>
      <c r="FI39" s="63">
        <v>3</v>
      </c>
      <c r="FJ39" s="19">
        <v>7.3</v>
      </c>
      <c r="FK39" s="22">
        <v>7</v>
      </c>
      <c r="FL39" s="23"/>
      <c r="FM39" s="25">
        <f t="shared" si="378"/>
        <v>7.1</v>
      </c>
      <c r="FN39" s="26">
        <f t="shared" si="379"/>
        <v>7.1</v>
      </c>
      <c r="FO39" s="24" t="str">
        <f t="shared" si="645"/>
        <v>7.1</v>
      </c>
      <c r="FP39" s="30" t="str">
        <f t="shared" si="381"/>
        <v>B</v>
      </c>
      <c r="FQ39" s="28">
        <f t="shared" si="382"/>
        <v>3</v>
      </c>
      <c r="FR39" s="35" t="str">
        <f t="shared" si="383"/>
        <v>3.0</v>
      </c>
      <c r="FS39" s="53">
        <v>2</v>
      </c>
      <c r="FT39" s="63">
        <v>2</v>
      </c>
      <c r="FU39" s="19">
        <v>5.7</v>
      </c>
      <c r="FV39" s="22">
        <v>3</v>
      </c>
      <c r="FW39" s="23"/>
      <c r="FX39" s="25">
        <f t="shared" si="384"/>
        <v>4.0999999999999996</v>
      </c>
      <c r="FY39" s="26">
        <f t="shared" si="385"/>
        <v>4.0999999999999996</v>
      </c>
      <c r="FZ39" s="24" t="str">
        <f t="shared" si="646"/>
        <v>4.1</v>
      </c>
      <c r="GA39" s="30" t="str">
        <f t="shared" si="387"/>
        <v>D</v>
      </c>
      <c r="GB39" s="28">
        <f t="shared" si="388"/>
        <v>1</v>
      </c>
      <c r="GC39" s="35" t="str">
        <f t="shared" si="389"/>
        <v>1.0</v>
      </c>
      <c r="GD39" s="53">
        <v>2</v>
      </c>
      <c r="GE39" s="63">
        <v>2</v>
      </c>
      <c r="GF39" s="181">
        <f t="shared" si="647"/>
        <v>20</v>
      </c>
      <c r="GG39" s="217">
        <f t="shared" si="648"/>
        <v>5.07</v>
      </c>
      <c r="GH39" s="182">
        <f t="shared" si="649"/>
        <v>1.55</v>
      </c>
      <c r="GI39" s="183" t="str">
        <f t="shared" si="650"/>
        <v>1.55</v>
      </c>
      <c r="GJ39" s="135" t="str">
        <f t="shared" si="651"/>
        <v>Lên lớp</v>
      </c>
      <c r="GK39" s="136">
        <f t="shared" si="652"/>
        <v>20</v>
      </c>
      <c r="GL39" s="239">
        <f t="shared" si="653"/>
        <v>5.07</v>
      </c>
      <c r="GM39" s="137">
        <f t="shared" si="654"/>
        <v>1.55</v>
      </c>
      <c r="GN39" s="192">
        <f t="shared" si="655"/>
        <v>37</v>
      </c>
      <c r="GO39" s="193">
        <f t="shared" si="656"/>
        <v>37</v>
      </c>
      <c r="GP39" s="183">
        <f t="shared" si="657"/>
        <v>5.5243243243243239</v>
      </c>
      <c r="GQ39" s="182">
        <f t="shared" si="658"/>
        <v>1.8243243243243243</v>
      </c>
      <c r="GR39" s="183" t="str">
        <f t="shared" si="659"/>
        <v>1.82</v>
      </c>
      <c r="GS39" s="135" t="str">
        <f t="shared" si="660"/>
        <v>Lên lớp</v>
      </c>
      <c r="GT39" s="135" t="s">
        <v>648</v>
      </c>
      <c r="GU39" s="19">
        <v>7.4</v>
      </c>
      <c r="GV39" s="22">
        <v>7</v>
      </c>
      <c r="GW39" s="23"/>
      <c r="GX39" s="17">
        <f t="shared" si="661"/>
        <v>7.2</v>
      </c>
      <c r="GY39" s="24">
        <f t="shared" si="662"/>
        <v>7.2</v>
      </c>
      <c r="GZ39" s="24" t="str">
        <f t="shared" ref="GZ39:GZ66" si="697">TEXT(GY39,"0.0")</f>
        <v>7.2</v>
      </c>
      <c r="HA39" s="30" t="str">
        <f t="shared" si="663"/>
        <v>B</v>
      </c>
      <c r="HB39" s="28">
        <f t="shared" si="664"/>
        <v>3</v>
      </c>
      <c r="HC39" s="35" t="str">
        <f t="shared" si="665"/>
        <v>3.0</v>
      </c>
      <c r="HD39" s="53">
        <v>3</v>
      </c>
      <c r="HE39" s="63">
        <v>3</v>
      </c>
      <c r="HF39" s="19">
        <v>8</v>
      </c>
      <c r="HG39" s="22">
        <v>2</v>
      </c>
      <c r="HH39" s="23"/>
      <c r="HI39" s="25">
        <f t="shared" si="410"/>
        <v>4.4000000000000004</v>
      </c>
      <c r="HJ39" s="26">
        <f t="shared" si="411"/>
        <v>4.4000000000000004</v>
      </c>
      <c r="HK39" s="24" t="str">
        <f t="shared" si="666"/>
        <v>4.4</v>
      </c>
      <c r="HL39" s="30" t="str">
        <f t="shared" si="413"/>
        <v>D</v>
      </c>
      <c r="HM39" s="28">
        <f t="shared" si="414"/>
        <v>1</v>
      </c>
      <c r="HN39" s="35" t="str">
        <f t="shared" si="415"/>
        <v>1.0</v>
      </c>
      <c r="HO39" s="53">
        <v>2</v>
      </c>
      <c r="HP39" s="63">
        <v>2</v>
      </c>
      <c r="HQ39" s="19">
        <v>6.6</v>
      </c>
      <c r="HR39" s="22">
        <v>1</v>
      </c>
      <c r="HS39" s="23">
        <v>3</v>
      </c>
      <c r="HT39" s="25">
        <f t="shared" si="416"/>
        <v>3.2</v>
      </c>
      <c r="HU39" s="147">
        <f t="shared" si="417"/>
        <v>4.4000000000000004</v>
      </c>
      <c r="HV39" s="24" t="str">
        <f t="shared" si="667"/>
        <v>4.4</v>
      </c>
      <c r="HW39" s="218" t="str">
        <f t="shared" si="418"/>
        <v>D</v>
      </c>
      <c r="HX39" s="149">
        <f t="shared" si="419"/>
        <v>1</v>
      </c>
      <c r="HY39" s="40" t="str">
        <f t="shared" si="420"/>
        <v>1.0</v>
      </c>
      <c r="HZ39" s="53">
        <v>3</v>
      </c>
      <c r="IA39" s="63">
        <v>3</v>
      </c>
      <c r="IB39" s="19">
        <v>6.7</v>
      </c>
      <c r="IC39" s="22">
        <v>5</v>
      </c>
      <c r="ID39" s="23"/>
      <c r="IE39" s="25">
        <f t="shared" si="421"/>
        <v>5.7</v>
      </c>
      <c r="IF39" s="147">
        <f t="shared" si="422"/>
        <v>5.7</v>
      </c>
      <c r="IG39" s="24" t="str">
        <f t="shared" si="668"/>
        <v>5.7</v>
      </c>
      <c r="IH39" s="218" t="str">
        <f t="shared" si="423"/>
        <v>C</v>
      </c>
      <c r="II39" s="149">
        <f t="shared" si="424"/>
        <v>2</v>
      </c>
      <c r="IJ39" s="40" t="str">
        <f t="shared" si="425"/>
        <v>2.0</v>
      </c>
      <c r="IK39" s="53">
        <v>1</v>
      </c>
      <c r="IL39" s="63">
        <v>1</v>
      </c>
      <c r="IM39" s="19">
        <v>6</v>
      </c>
      <c r="IN39" s="22">
        <v>8</v>
      </c>
      <c r="IO39" s="23"/>
      <c r="IP39" s="25">
        <f t="shared" si="426"/>
        <v>7.2</v>
      </c>
      <c r="IQ39" s="26">
        <f t="shared" si="427"/>
        <v>7.2</v>
      </c>
      <c r="IR39" s="24" t="str">
        <f t="shared" si="669"/>
        <v>7.2</v>
      </c>
      <c r="IS39" s="30" t="str">
        <f>IF(IQ39&gt;=8.5,"A",IF(IQ39&gt;=8,"B+",IF(IQ39&gt;=7,"B",IF(IQ39&gt;=6.5,"C+",IF(IQ39&gt;=5.5,"C",IF(IQ39&gt;=5,"D+",IF(IQ39&gt;=4,"D","F")))))))</f>
        <v>B</v>
      </c>
      <c r="IT39" s="28">
        <f t="shared" si="430"/>
        <v>3</v>
      </c>
      <c r="IU39" s="35" t="str">
        <f t="shared" si="431"/>
        <v>3.0</v>
      </c>
      <c r="IV39" s="53">
        <v>2</v>
      </c>
      <c r="IW39" s="63">
        <v>2</v>
      </c>
      <c r="IX39" s="19">
        <v>7.2</v>
      </c>
      <c r="IY39" s="22">
        <v>6</v>
      </c>
      <c r="IZ39" s="23"/>
      <c r="JA39" s="25">
        <f t="shared" si="432"/>
        <v>6.5</v>
      </c>
      <c r="JB39" s="26">
        <f t="shared" si="433"/>
        <v>6.5</v>
      </c>
      <c r="JC39" s="24" t="str">
        <f t="shared" si="670"/>
        <v>6.5</v>
      </c>
      <c r="JD39" s="30" t="str">
        <f t="shared" si="435"/>
        <v>C+</v>
      </c>
      <c r="JE39" s="28">
        <f t="shared" si="436"/>
        <v>2.5</v>
      </c>
      <c r="JF39" s="35" t="str">
        <f t="shared" si="437"/>
        <v>2.5</v>
      </c>
      <c r="JG39" s="53">
        <v>2</v>
      </c>
      <c r="JH39" s="63">
        <v>2</v>
      </c>
      <c r="JI39" s="19">
        <v>6.6</v>
      </c>
      <c r="JJ39" s="22">
        <v>5</v>
      </c>
      <c r="JK39" s="23"/>
      <c r="JL39" s="25">
        <f t="shared" si="438"/>
        <v>5.6</v>
      </c>
      <c r="JM39" s="26">
        <f t="shared" si="439"/>
        <v>5.6</v>
      </c>
      <c r="JN39" s="24" t="str">
        <f t="shared" si="671"/>
        <v>5.6</v>
      </c>
      <c r="JO39" s="30" t="str">
        <f>IF(JM39&gt;=8.5,"A",IF(JM39&gt;=8,"B+",IF(JM39&gt;=7,"B",IF(JM39&gt;=6.5,"C+",IF(JM39&gt;=5.5,"C",IF(JM39&gt;=5,"D+",IF(JM39&gt;=4,"D","F")))))))</f>
        <v>C</v>
      </c>
      <c r="JP39" s="28">
        <f t="shared" si="442"/>
        <v>2</v>
      </c>
      <c r="JQ39" s="35" t="str">
        <f t="shared" si="443"/>
        <v>2.0</v>
      </c>
      <c r="JR39" s="53">
        <v>2</v>
      </c>
      <c r="JS39" s="63">
        <v>2</v>
      </c>
      <c r="JT39" s="185">
        <v>5.6</v>
      </c>
      <c r="JU39" s="121">
        <v>8</v>
      </c>
      <c r="JV39" s="122"/>
      <c r="JW39" s="129">
        <f t="shared" si="444"/>
        <v>7</v>
      </c>
      <c r="JX39" s="130">
        <f t="shared" si="445"/>
        <v>7</v>
      </c>
      <c r="JY39" s="124" t="str">
        <f t="shared" si="672"/>
        <v>7.0</v>
      </c>
      <c r="JZ39" s="125" t="str">
        <f>IF(JX39&gt;=8.5,"A",IF(JX39&gt;=8,"B+",IF(JX39&gt;=7,"B",IF(JX39&gt;=6.5,"C+",IF(JX39&gt;=5.5,"C",IF(JX39&gt;=5,"D+",IF(JX39&gt;=4,"D","F")))))))</f>
        <v>B</v>
      </c>
      <c r="KA39" s="126">
        <f t="shared" si="448"/>
        <v>3</v>
      </c>
      <c r="KB39" s="127" t="str">
        <f t="shared" si="449"/>
        <v>3.0</v>
      </c>
      <c r="KC39" s="144">
        <v>1</v>
      </c>
      <c r="KD39" s="145">
        <v>1</v>
      </c>
      <c r="KE39" s="19">
        <v>6.7</v>
      </c>
      <c r="KF39" s="22">
        <v>7</v>
      </c>
      <c r="KG39" s="23"/>
      <c r="KH39" s="25">
        <f t="shared" si="450"/>
        <v>6.9</v>
      </c>
      <c r="KI39" s="26">
        <f t="shared" si="451"/>
        <v>6.9</v>
      </c>
      <c r="KJ39" s="24" t="str">
        <f t="shared" si="673"/>
        <v>6.9</v>
      </c>
      <c r="KK39" s="30" t="str">
        <f t="shared" si="453"/>
        <v>C+</v>
      </c>
      <c r="KL39" s="28">
        <f t="shared" si="454"/>
        <v>2.5</v>
      </c>
      <c r="KM39" s="35" t="str">
        <f t="shared" si="455"/>
        <v>2.5</v>
      </c>
      <c r="KN39" s="53">
        <v>2</v>
      </c>
      <c r="KO39" s="63">
        <v>2</v>
      </c>
      <c r="KP39" s="181">
        <f t="shared" si="674"/>
        <v>18</v>
      </c>
      <c r="KQ39" s="217">
        <f t="shared" si="675"/>
        <v>6.0388888888888888</v>
      </c>
      <c r="KR39" s="182">
        <f t="shared" si="676"/>
        <v>2.1666666666666665</v>
      </c>
      <c r="KS39" s="183" t="str">
        <f t="shared" si="677"/>
        <v>2.17</v>
      </c>
      <c r="KT39" s="135" t="str">
        <f t="shared" si="678"/>
        <v>Lên lớp</v>
      </c>
      <c r="KU39" s="136">
        <f t="shared" si="679"/>
        <v>18</v>
      </c>
      <c r="KV39" s="217">
        <f t="shared" si="680"/>
        <v>6.0388888888888888</v>
      </c>
      <c r="KW39" s="236">
        <f t="shared" si="681"/>
        <v>2.1666666666666665</v>
      </c>
      <c r="KX39" s="192">
        <f t="shared" si="682"/>
        <v>55</v>
      </c>
      <c r="KY39" s="193">
        <f t="shared" si="683"/>
        <v>55</v>
      </c>
      <c r="KZ39" s="183">
        <f t="shared" si="684"/>
        <v>5.6927272727272724</v>
      </c>
      <c r="LA39" s="182">
        <f t="shared" si="685"/>
        <v>1.9363636363636363</v>
      </c>
      <c r="LB39" s="183" t="str">
        <f t="shared" si="686"/>
        <v>1.94</v>
      </c>
      <c r="LC39" s="135" t="str">
        <f t="shared" si="687"/>
        <v>Lên lớp</v>
      </c>
      <c r="LD39" s="135" t="s">
        <v>648</v>
      </c>
      <c r="LE39" s="185">
        <v>6.3</v>
      </c>
      <c r="LF39" s="121">
        <v>6</v>
      </c>
      <c r="LG39" s="122"/>
      <c r="LH39" s="129">
        <f t="shared" si="470"/>
        <v>6.1</v>
      </c>
      <c r="LI39" s="130">
        <f t="shared" si="471"/>
        <v>6.1</v>
      </c>
      <c r="LJ39" s="130" t="str">
        <f t="shared" si="688"/>
        <v>6.1</v>
      </c>
      <c r="LK39" s="125" t="str">
        <f t="shared" si="473"/>
        <v>C</v>
      </c>
      <c r="LL39" s="126">
        <f t="shared" si="474"/>
        <v>2</v>
      </c>
      <c r="LM39" s="127" t="str">
        <f t="shared" si="475"/>
        <v>2.0</v>
      </c>
      <c r="LN39" s="144">
        <v>1</v>
      </c>
      <c r="LO39" s="145">
        <v>1</v>
      </c>
      <c r="LP39" s="185">
        <v>6.3</v>
      </c>
      <c r="LQ39" s="121">
        <v>5</v>
      </c>
      <c r="LR39" s="122"/>
      <c r="LS39" s="129">
        <f t="shared" si="476"/>
        <v>5.5</v>
      </c>
      <c r="LT39" s="130">
        <f t="shared" si="477"/>
        <v>5.5</v>
      </c>
      <c r="LU39" s="130" t="str">
        <f t="shared" si="689"/>
        <v>5.5</v>
      </c>
      <c r="LV39" s="125" t="str">
        <f t="shared" si="479"/>
        <v>C</v>
      </c>
      <c r="LW39" s="126">
        <f t="shared" si="480"/>
        <v>2</v>
      </c>
      <c r="LX39" s="127" t="str">
        <f t="shared" si="481"/>
        <v>2.0</v>
      </c>
      <c r="LY39" s="144">
        <v>1</v>
      </c>
      <c r="LZ39" s="145">
        <v>1</v>
      </c>
      <c r="MA39" s="185">
        <v>6</v>
      </c>
      <c r="MB39" s="121">
        <v>1</v>
      </c>
      <c r="MC39" s="122">
        <v>5</v>
      </c>
      <c r="MD39" s="129">
        <f t="shared" si="482"/>
        <v>3</v>
      </c>
      <c r="ME39" s="130">
        <f t="shared" si="483"/>
        <v>5.4</v>
      </c>
      <c r="MF39" s="130" t="str">
        <f t="shared" si="690"/>
        <v>5.4</v>
      </c>
      <c r="MG39" s="125" t="str">
        <f t="shared" ref="MG39:MG66" si="698">IF(ME39&gt;=8.5,"A",IF(ME39&gt;=8,"B+",IF(ME39&gt;=7,"B",IF(ME39&gt;=6.5,"C+",IF(ME39&gt;=5.5,"C",IF(ME39&gt;=5,"D+",IF(ME39&gt;=4,"D","F")))))))</f>
        <v>D+</v>
      </c>
      <c r="MH39" s="126">
        <f t="shared" si="486"/>
        <v>1.5</v>
      </c>
      <c r="MI39" s="127" t="str">
        <f t="shared" si="487"/>
        <v>1.5</v>
      </c>
      <c r="MJ39" s="144">
        <v>1</v>
      </c>
      <c r="MK39" s="145">
        <v>1</v>
      </c>
      <c r="ML39" s="19">
        <v>6</v>
      </c>
      <c r="MM39" s="51">
        <v>7.2</v>
      </c>
      <c r="MN39" s="23"/>
      <c r="MO39" s="25">
        <f t="shared" si="538"/>
        <v>6.7</v>
      </c>
      <c r="MP39" s="26">
        <f t="shared" si="539"/>
        <v>6.7</v>
      </c>
      <c r="MQ39" s="26" t="str">
        <f t="shared" si="691"/>
        <v>6.7</v>
      </c>
      <c r="MR39" s="30" t="str">
        <f>IF(MP39&gt;=8.5,"A",IF(MP39&gt;=8,"B+",IF(MP39&gt;=7,"B",IF(MP39&gt;=6.5,"C+",IF(MP39&gt;=5.5,"C",IF(MP39&gt;=5,"D+",IF(MP39&gt;=4,"D","F")))))))</f>
        <v>C+</v>
      </c>
      <c r="MS39" s="126">
        <f t="shared" si="540"/>
        <v>2.5</v>
      </c>
      <c r="MT39" s="35" t="str">
        <f t="shared" si="541"/>
        <v>2.5</v>
      </c>
      <c r="MU39" s="53">
        <v>1</v>
      </c>
      <c r="MV39" s="63">
        <v>1</v>
      </c>
      <c r="MW39" s="19">
        <v>7</v>
      </c>
      <c r="MX39" s="51">
        <v>7</v>
      </c>
      <c r="MY39" s="23"/>
      <c r="MZ39" s="25">
        <f t="shared" si="542"/>
        <v>7</v>
      </c>
      <c r="NA39" s="26">
        <f t="shared" si="543"/>
        <v>7</v>
      </c>
      <c r="NB39" s="26" t="str">
        <f t="shared" si="692"/>
        <v>7.0</v>
      </c>
      <c r="NC39" s="30" t="str">
        <f>IF(NA39&gt;=8.5,"A",IF(NA39&gt;=8,"B+",IF(NA39&gt;=7,"B",IF(NA39&gt;=6.5,"C+",IF(NA39&gt;=5.5,"C",IF(NA39&gt;=5,"D+",IF(NA39&gt;=4,"D","F")))))))</f>
        <v>B</v>
      </c>
      <c r="ND39" s="126">
        <f t="shared" si="544"/>
        <v>3</v>
      </c>
      <c r="NE39" s="35" t="str">
        <f t="shared" si="545"/>
        <v>3.0</v>
      </c>
      <c r="NF39" s="53">
        <v>1</v>
      </c>
      <c r="NG39" s="63">
        <v>1</v>
      </c>
      <c r="NH39" s="19">
        <v>7.5</v>
      </c>
      <c r="NI39" s="51">
        <v>7</v>
      </c>
      <c r="NJ39" s="23"/>
      <c r="NK39" s="25">
        <f t="shared" si="546"/>
        <v>7.2</v>
      </c>
      <c r="NL39" s="26">
        <f t="shared" si="547"/>
        <v>7.2</v>
      </c>
      <c r="NM39" s="26" t="str">
        <f t="shared" si="693"/>
        <v>7.2</v>
      </c>
      <c r="NN39" s="30" t="str">
        <f>IF(NL39&gt;=8.5,"A",IF(NL39&gt;=8,"B+",IF(NL39&gt;=7,"B",IF(NL39&gt;=6.5,"C+",IF(NL39&gt;=5.5,"C",IF(NL39&gt;=5,"D+",IF(NL39&gt;=4,"D","F")))))))</f>
        <v>B</v>
      </c>
      <c r="NO39" s="126">
        <f t="shared" si="548"/>
        <v>3</v>
      </c>
      <c r="NP39" s="35" t="str">
        <f t="shared" si="549"/>
        <v>3.0</v>
      </c>
      <c r="NQ39" s="53">
        <v>2</v>
      </c>
      <c r="NR39" s="63">
        <v>2</v>
      </c>
      <c r="NS39" s="19">
        <v>7</v>
      </c>
      <c r="NT39" s="51">
        <v>6.5</v>
      </c>
      <c r="NU39" s="23"/>
      <c r="NV39" s="25">
        <f t="shared" si="550"/>
        <v>6.7</v>
      </c>
      <c r="NW39" s="26">
        <f t="shared" si="551"/>
        <v>6.7</v>
      </c>
      <c r="NX39" s="26" t="str">
        <f t="shared" si="694"/>
        <v>6.7</v>
      </c>
      <c r="NY39" s="30" t="str">
        <f>IF(NW39&gt;=8.5,"A",IF(NW39&gt;=8,"B+",IF(NW39&gt;=7,"B",IF(NW39&gt;=6.5,"C+",IF(NW39&gt;=5.5,"C",IF(NW39&gt;=5,"D+",IF(NW39&gt;=4,"D","F")))))))</f>
        <v>C+</v>
      </c>
      <c r="NZ39" s="126">
        <f t="shared" si="552"/>
        <v>2.5</v>
      </c>
      <c r="OA39" s="35" t="str">
        <f t="shared" si="553"/>
        <v>2.5</v>
      </c>
      <c r="OB39" s="53">
        <v>1</v>
      </c>
      <c r="OC39" s="63">
        <v>1</v>
      </c>
      <c r="OD39" s="57">
        <v>8</v>
      </c>
      <c r="OE39" s="51">
        <v>7</v>
      </c>
      <c r="OF39" s="23"/>
      <c r="OG39" s="25">
        <f t="shared" si="554"/>
        <v>7.4</v>
      </c>
      <c r="OH39" s="26">
        <f t="shared" si="555"/>
        <v>7.4</v>
      </c>
      <c r="OI39" s="26" t="str">
        <f t="shared" si="695"/>
        <v>7.4</v>
      </c>
      <c r="OJ39" s="30" t="str">
        <f t="shared" ref="OJ39:OJ41" si="699">IF(OH39&gt;=8.5,"A",IF(OH39&gt;=8,"B+",IF(OH39&gt;=7,"B",IF(OH39&gt;=6.5,"C+",IF(OH39&gt;=5.5,"C",IF(OH39&gt;=5,"D+",IF(OH39&gt;=4,"D","F")))))))</f>
        <v>B</v>
      </c>
      <c r="OK39" s="28">
        <f t="shared" si="556"/>
        <v>3</v>
      </c>
      <c r="OL39" s="35" t="str">
        <f t="shared" si="557"/>
        <v>3.0</v>
      </c>
      <c r="OM39" s="53">
        <v>4</v>
      </c>
      <c r="ON39" s="70">
        <v>4</v>
      </c>
      <c r="OO39" s="264">
        <f t="shared" si="256"/>
        <v>12</v>
      </c>
      <c r="OP39" s="217">
        <f t="shared" si="257"/>
        <v>6.7833333333333341</v>
      </c>
      <c r="OQ39" s="182">
        <f t="shared" si="258"/>
        <v>2.625</v>
      </c>
      <c r="OR39" s="183" t="str">
        <f t="shared" si="259"/>
        <v>2.63</v>
      </c>
      <c r="OS39" s="135" t="str">
        <f t="shared" si="260"/>
        <v>Lên lớp</v>
      </c>
      <c r="OT39" s="136">
        <f t="shared" si="261"/>
        <v>12</v>
      </c>
      <c r="OU39" s="217">
        <f t="shared" si="262"/>
        <v>6.7833333333333341</v>
      </c>
      <c r="OV39" s="236">
        <f t="shared" si="263"/>
        <v>2.625</v>
      </c>
      <c r="OW39" s="192">
        <f t="shared" si="264"/>
        <v>67</v>
      </c>
      <c r="OX39" s="193">
        <f t="shared" si="265"/>
        <v>67</v>
      </c>
      <c r="OY39" s="183">
        <f t="shared" si="266"/>
        <v>5.8880597014925371</v>
      </c>
      <c r="OZ39" s="182">
        <f t="shared" si="267"/>
        <v>2.0597014925373136</v>
      </c>
      <c r="PA39" s="183" t="str">
        <f t="shared" si="268"/>
        <v>2.06</v>
      </c>
      <c r="PB39" s="135" t="str">
        <f t="shared" si="269"/>
        <v>Lên lớp</v>
      </c>
      <c r="PC39" s="135" t="s">
        <v>648</v>
      </c>
      <c r="PD39" s="57">
        <v>7.6</v>
      </c>
      <c r="PE39" s="22">
        <v>4</v>
      </c>
      <c r="PF39" s="23"/>
      <c r="PG39" s="25">
        <f t="shared" si="273"/>
        <v>5.4</v>
      </c>
      <c r="PH39" s="26">
        <f t="shared" si="274"/>
        <v>5.4</v>
      </c>
      <c r="PI39" s="26" t="str">
        <f t="shared" si="275"/>
        <v>5.4</v>
      </c>
      <c r="PJ39" s="30" t="str">
        <f t="shared" si="276"/>
        <v>D+</v>
      </c>
      <c r="PK39" s="28">
        <f t="shared" si="277"/>
        <v>1.5</v>
      </c>
      <c r="PL39" s="35" t="str">
        <f t="shared" si="278"/>
        <v>1.5</v>
      </c>
      <c r="PM39" s="53">
        <v>6</v>
      </c>
      <c r="PN39" s="63">
        <v>6</v>
      </c>
      <c r="PO39" s="19">
        <v>6</v>
      </c>
      <c r="PP39" s="112"/>
      <c r="PQ39" s="23">
        <v>5</v>
      </c>
      <c r="PR39" s="25">
        <f t="shared" si="558"/>
        <v>2.4</v>
      </c>
      <c r="PS39" s="26">
        <f t="shared" si="559"/>
        <v>5.4</v>
      </c>
      <c r="PT39" s="26" t="str">
        <f t="shared" si="696"/>
        <v>5.4</v>
      </c>
      <c r="PU39" s="30" t="str">
        <f t="shared" ref="PU39:PU66" si="700">IF(PS39&gt;=8.5,"A",IF(PS39&gt;=8,"B+",IF(PS39&gt;=7,"B",IF(PS39&gt;=6.5,"C+",IF(PS39&gt;=5.5,"C",IF(PS39&gt;=5,"D+",IF(PS39&gt;=4,"D","F")))))))</f>
        <v>D+</v>
      </c>
      <c r="PV39" s="28">
        <f t="shared" si="560"/>
        <v>1.5</v>
      </c>
      <c r="PW39" s="35" t="str">
        <f t="shared" si="561"/>
        <v>1.5</v>
      </c>
      <c r="PX39" s="53">
        <v>6</v>
      </c>
      <c r="PY39" s="63">
        <v>6</v>
      </c>
      <c r="PZ39" s="59"/>
      <c r="QA39" s="259"/>
      <c r="QB39" s="129">
        <f t="shared" si="270"/>
        <v>0</v>
      </c>
      <c r="QC39" s="24" t="str">
        <f t="shared" si="280"/>
        <v>0.0</v>
      </c>
      <c r="QD39" s="30" t="str">
        <f t="shared" si="281"/>
        <v>F</v>
      </c>
      <c r="QE39" s="28">
        <f t="shared" si="282"/>
        <v>0</v>
      </c>
      <c r="QF39" s="35" t="str">
        <f t="shared" si="283"/>
        <v>0.0</v>
      </c>
      <c r="QG39" s="260"/>
      <c r="QH39" s="261"/>
      <c r="QI39" s="262">
        <f t="shared" si="532"/>
        <v>12</v>
      </c>
      <c r="QJ39" s="217">
        <f t="shared" si="533"/>
        <v>5.4000000000000012</v>
      </c>
      <c r="QK39" s="182">
        <f t="shared" si="534"/>
        <v>1.5</v>
      </c>
      <c r="QL39" s="183" t="str">
        <f t="shared" si="284"/>
        <v>1.50</v>
      </c>
      <c r="QM39" s="135" t="str">
        <f t="shared" si="285"/>
        <v>Lên lớp</v>
      </c>
    </row>
    <row r="40" spans="1:455" ht="18">
      <c r="A40" s="71">
        <v>4</v>
      </c>
      <c r="B40" s="10">
        <v>40</v>
      </c>
      <c r="C40" s="90" t="s">
        <v>271</v>
      </c>
      <c r="D40" s="91" t="s">
        <v>280</v>
      </c>
      <c r="E40" s="93" t="s">
        <v>281</v>
      </c>
      <c r="F40" s="307" t="s">
        <v>282</v>
      </c>
      <c r="G40" s="45"/>
      <c r="H40" s="104" t="s">
        <v>506</v>
      </c>
      <c r="I40" s="42" t="s">
        <v>18</v>
      </c>
      <c r="J40" s="105" t="s">
        <v>534</v>
      </c>
      <c r="K40" s="12">
        <v>5.5</v>
      </c>
      <c r="L40" s="24" t="str">
        <f t="shared" si="562"/>
        <v>5.5</v>
      </c>
      <c r="M40" s="30" t="str">
        <f t="shared" ref="M40:M73" si="701">IF(K40&gt;=8.5,"A",IF(K40&gt;=8,"B+",IF(K40&gt;=7,"B",IF(K40&gt;=6.5,"C+",IF(K40&gt;=5.5,"C",IF(K40&gt;=5,"D+",IF(K40&gt;=4,"D","F")))))))</f>
        <v>C</v>
      </c>
      <c r="N40" s="37">
        <f t="shared" ref="N40:N73" si="702">IF(M40="A",4,IF(M40="B+",3.5,IF(M40="B",3,IF(M40="C+",2.5,IF(M40="C",2,IF(M40="D+",1.5,IF(M40="D",1,0)))))))</f>
        <v>2</v>
      </c>
      <c r="O40" s="35" t="str">
        <f t="shared" ref="O40:O73" si="703">TEXT(N40,"0.0")</f>
        <v>2.0</v>
      </c>
      <c r="P40" s="11">
        <v>2</v>
      </c>
      <c r="Q40" s="14">
        <v>6.5</v>
      </c>
      <c r="R40" s="24" t="str">
        <f t="shared" si="566"/>
        <v>6.5</v>
      </c>
      <c r="S40" s="30" t="str">
        <f t="shared" ref="S40:S73" si="704">IF(Q40&gt;=8.5,"A",IF(Q40&gt;=8,"B+",IF(Q40&gt;=7,"B",IF(Q40&gt;=6.5,"C+",IF(Q40&gt;=5.5,"C",IF(Q40&gt;=5,"D+",IF(Q40&gt;=4,"D","F")))))))</f>
        <v>C+</v>
      </c>
      <c r="T40" s="37">
        <f t="shared" ref="T40:T73" si="705">IF(S40="A",4,IF(S40="B+",3.5,IF(S40="B",3,IF(S40="C+",2.5,IF(S40="C",2,IF(S40="D+",1.5,IF(S40="D",1,0)))))))</f>
        <v>2.5</v>
      </c>
      <c r="U40" s="35" t="str">
        <f t="shared" ref="U40:U73" si="706">TEXT(T40,"0.0")</f>
        <v>2.5</v>
      </c>
      <c r="V40" s="11">
        <v>3</v>
      </c>
      <c r="W40" s="19">
        <v>7.5</v>
      </c>
      <c r="X40" s="22">
        <v>5</v>
      </c>
      <c r="Y40" s="23"/>
      <c r="Z40" s="17">
        <f t="shared" si="570"/>
        <v>6</v>
      </c>
      <c r="AA40" s="24">
        <f t="shared" si="571"/>
        <v>6</v>
      </c>
      <c r="AB40" s="24" t="str">
        <f t="shared" si="572"/>
        <v>6.0</v>
      </c>
      <c r="AC40" s="30" t="str">
        <f t="shared" si="573"/>
        <v>C</v>
      </c>
      <c r="AD40" s="28">
        <f t="shared" si="574"/>
        <v>2</v>
      </c>
      <c r="AE40" s="35" t="str">
        <f t="shared" si="575"/>
        <v>2.0</v>
      </c>
      <c r="AF40" s="53">
        <v>4</v>
      </c>
      <c r="AG40" s="63">
        <v>4</v>
      </c>
      <c r="AH40" s="19">
        <v>7.3</v>
      </c>
      <c r="AI40" s="22">
        <v>6</v>
      </c>
      <c r="AJ40" s="23"/>
      <c r="AK40" s="25">
        <f t="shared" ref="AK40:AK73" si="707">ROUND((AH40*0.4+AI40*0.6),1)</f>
        <v>6.5</v>
      </c>
      <c r="AL40" s="26">
        <f t="shared" ref="AL40:AL73" si="708">ROUND(MAX((AH40*0.4+AI40*0.6),(AH40*0.4+AJ40*0.6)),1)</f>
        <v>6.5</v>
      </c>
      <c r="AM40" s="24" t="str">
        <f t="shared" si="577"/>
        <v>6.5</v>
      </c>
      <c r="AN40" s="30" t="str">
        <f t="shared" ref="AN40:AN73" si="709">IF(AL40&gt;=8.5,"A",IF(AL40&gt;=8,"B+",IF(AL40&gt;=7,"B",IF(AL40&gt;=6.5,"C+",IF(AL40&gt;=5.5,"C",IF(AL40&gt;=5,"D+",IF(AL40&gt;=4,"D","F")))))))</f>
        <v>C+</v>
      </c>
      <c r="AO40" s="28">
        <f t="shared" ref="AO40:AO73" si="710">IF(AN40="A",4,IF(AN40="B+",3.5,IF(AN40="B",3,IF(AN40="C+",2.5,IF(AN40="C",2,IF(AN40="D+",1.5,IF(AN40="D",1,0)))))))</f>
        <v>2.5</v>
      </c>
      <c r="AP40" s="35" t="str">
        <f t="shared" ref="AP40:AP73" si="711">TEXT(AO40,"0.0")</f>
        <v>2.5</v>
      </c>
      <c r="AQ40" s="66">
        <v>2</v>
      </c>
      <c r="AR40" s="68">
        <v>2</v>
      </c>
      <c r="AS40" s="19">
        <v>5.8</v>
      </c>
      <c r="AT40" s="22">
        <v>3</v>
      </c>
      <c r="AU40" s="23"/>
      <c r="AV40" s="25">
        <f t="shared" ref="AV40:AV73" si="712">ROUND((AS40*0.4+AT40*0.6),1)</f>
        <v>4.0999999999999996</v>
      </c>
      <c r="AW40" s="26">
        <f t="shared" ref="AW40:AW73" si="713">ROUND(MAX((AS40*0.4+AT40*0.6),(AS40*0.4+AU40*0.6)),1)</f>
        <v>4.0999999999999996</v>
      </c>
      <c r="AX40" s="24" t="str">
        <f t="shared" si="581"/>
        <v>4.1</v>
      </c>
      <c r="AY40" s="30" t="str">
        <f t="shared" ref="AY40:AY73" si="714">IF(AW40&gt;=8.5,"A",IF(AW40&gt;=8,"B+",IF(AW40&gt;=7,"B",IF(AW40&gt;=6.5,"C+",IF(AW40&gt;=5.5,"C",IF(AW40&gt;=5,"D+",IF(AW40&gt;=4,"D","F")))))))</f>
        <v>D</v>
      </c>
      <c r="AZ40" s="28">
        <f t="shared" ref="AZ40:AZ73" si="715">IF(AY40="A",4,IF(AY40="B+",3.5,IF(AY40="B",3,IF(AY40="C+",2.5,IF(AY40="C",2,IF(AY40="D+",1.5,IF(AY40="D",1,0)))))))</f>
        <v>1</v>
      </c>
      <c r="BA40" s="35" t="str">
        <f t="shared" ref="BA40:BA73" si="716">TEXT(AZ40,"0.0")</f>
        <v>1.0</v>
      </c>
      <c r="BB40" s="53">
        <v>3</v>
      </c>
      <c r="BC40" s="63">
        <v>3</v>
      </c>
      <c r="BD40" s="19">
        <v>5.4</v>
      </c>
      <c r="BE40" s="22">
        <v>5</v>
      </c>
      <c r="BF40" s="23"/>
      <c r="BG40" s="25">
        <f t="shared" ref="BG40:BG73" si="717">ROUND((BD40*0.4+BE40*0.6),1)</f>
        <v>5.2</v>
      </c>
      <c r="BH40" s="26">
        <f t="shared" ref="BH40:BH73" si="718">ROUND(MAX((BD40*0.4+BE40*0.6),(BD40*0.4+BF40*0.6)),1)</f>
        <v>5.2</v>
      </c>
      <c r="BI40" s="24" t="str">
        <f t="shared" si="585"/>
        <v>5.2</v>
      </c>
      <c r="BJ40" s="30" t="str">
        <f t="shared" ref="BJ40:BJ73" si="719">IF(BH40&gt;=8.5,"A",IF(BH40&gt;=8,"B+",IF(BH40&gt;=7,"B",IF(BH40&gt;=6.5,"C+",IF(BH40&gt;=5.5,"C",IF(BH40&gt;=5,"D+",IF(BH40&gt;=4,"D","F")))))))</f>
        <v>D+</v>
      </c>
      <c r="BK40" s="28">
        <f t="shared" ref="BK40:BK73" si="720">IF(BJ40="A",4,IF(BJ40="B+",3.5,IF(BJ40="B",3,IF(BJ40="C+",2.5,IF(BJ40="C",2,IF(BJ40="D+",1.5,IF(BJ40="D",1,0)))))))</f>
        <v>1.5</v>
      </c>
      <c r="BL40" s="35" t="str">
        <f t="shared" ref="BL40:BL73" si="721">TEXT(BK40,"0.0")</f>
        <v>1.5</v>
      </c>
      <c r="BM40" s="53">
        <v>3</v>
      </c>
      <c r="BN40" s="63">
        <v>3</v>
      </c>
      <c r="BO40" s="19">
        <v>6.8</v>
      </c>
      <c r="BP40" s="22">
        <v>6</v>
      </c>
      <c r="BQ40" s="23"/>
      <c r="BR40" s="17">
        <f t="shared" si="589"/>
        <v>6.3</v>
      </c>
      <c r="BS40" s="24">
        <f t="shared" si="590"/>
        <v>6.3</v>
      </c>
      <c r="BT40" s="24" t="str">
        <f t="shared" si="591"/>
        <v>6.3</v>
      </c>
      <c r="BU40" s="30" t="str">
        <f t="shared" si="592"/>
        <v>C</v>
      </c>
      <c r="BV40" s="56">
        <f t="shared" si="593"/>
        <v>2</v>
      </c>
      <c r="BW40" s="35" t="str">
        <f t="shared" si="594"/>
        <v>2.0</v>
      </c>
      <c r="BX40" s="53">
        <v>2</v>
      </c>
      <c r="BY40" s="70">
        <v>2</v>
      </c>
      <c r="BZ40" s="19">
        <v>8.1999999999999993</v>
      </c>
      <c r="CA40" s="22">
        <v>5</v>
      </c>
      <c r="CB40" s="23"/>
      <c r="CC40" s="25">
        <f t="shared" ref="CC40:CC73" si="722">ROUND((BZ40*0.4+CA40*0.6),1)</f>
        <v>6.3</v>
      </c>
      <c r="CD40" s="26">
        <f t="shared" ref="CD40:CD73" si="723">ROUND(MAX((BZ40*0.4+CA40*0.6),(BZ40*0.4+CB40*0.6)),1)</f>
        <v>6.3</v>
      </c>
      <c r="CE40" s="24" t="str">
        <f t="shared" si="595"/>
        <v>6.3</v>
      </c>
      <c r="CF40" s="30" t="str">
        <f t="shared" ref="CF40:CF73" si="724">IF(CD40&gt;=8.5,"A",IF(CD40&gt;=8,"B+",IF(CD40&gt;=7,"B",IF(CD40&gt;=6.5,"C+",IF(CD40&gt;=5.5,"C",IF(CD40&gt;=5,"D+",IF(CD40&gt;=4,"D","F")))))))</f>
        <v>C</v>
      </c>
      <c r="CG40" s="28">
        <f t="shared" ref="CG40:CG73" si="725">IF(CF40="A",4,IF(CF40="B+",3.5,IF(CF40="B",3,IF(CF40="C+",2.5,IF(CF40="C",2,IF(CF40="D+",1.5,IF(CF40="D",1,0)))))))</f>
        <v>2</v>
      </c>
      <c r="CH40" s="35" t="str">
        <f t="shared" ref="CH40:CH73" si="726">TEXT(CG40,"0.0")</f>
        <v>2.0</v>
      </c>
      <c r="CI40" s="53">
        <v>3</v>
      </c>
      <c r="CJ40" s="63">
        <v>3</v>
      </c>
      <c r="CK40" s="193">
        <f t="shared" si="599"/>
        <v>17</v>
      </c>
      <c r="CL40" s="217">
        <f t="shared" si="600"/>
        <v>5.6705882352941179</v>
      </c>
      <c r="CM40" s="182">
        <f t="shared" si="601"/>
        <v>1.7941176470588236</v>
      </c>
      <c r="CN40" s="183" t="str">
        <f t="shared" si="602"/>
        <v>1.79</v>
      </c>
      <c r="CO40" s="135" t="str">
        <f t="shared" si="603"/>
        <v>Lên lớp</v>
      </c>
      <c r="CP40" s="136">
        <f t="shared" si="604"/>
        <v>17</v>
      </c>
      <c r="CQ40" s="241">
        <f t="shared" si="605"/>
        <v>5.6705882352941179</v>
      </c>
      <c r="CR40" s="137">
        <f t="shared" si="606"/>
        <v>1.7941176470588236</v>
      </c>
      <c r="CS40" s="140" t="str">
        <f t="shared" si="607"/>
        <v>1.79</v>
      </c>
      <c r="CT40" s="135" t="str">
        <f t="shared" si="608"/>
        <v>Lên lớp</v>
      </c>
      <c r="CU40" s="138" t="s">
        <v>648</v>
      </c>
      <c r="CV40" s="19">
        <v>6.4</v>
      </c>
      <c r="CW40" s="22">
        <v>7</v>
      </c>
      <c r="CX40" s="23"/>
      <c r="CY40" s="25">
        <f t="shared" si="609"/>
        <v>6.8</v>
      </c>
      <c r="CZ40" s="26">
        <f t="shared" si="610"/>
        <v>6.8</v>
      </c>
      <c r="DA40" s="24" t="str">
        <f t="shared" si="611"/>
        <v>6.8</v>
      </c>
      <c r="DB40" s="30" t="str">
        <f t="shared" si="612"/>
        <v>C+</v>
      </c>
      <c r="DC40" s="56">
        <f t="shared" si="613"/>
        <v>2.5</v>
      </c>
      <c r="DD40" s="35" t="str">
        <f t="shared" si="614"/>
        <v>2.5</v>
      </c>
      <c r="DE40" s="53">
        <v>3</v>
      </c>
      <c r="DF40" s="63">
        <v>3</v>
      </c>
      <c r="DG40" s="19">
        <v>5.9</v>
      </c>
      <c r="DH40" s="22">
        <v>5</v>
      </c>
      <c r="DI40" s="23"/>
      <c r="DJ40" s="25">
        <f t="shared" si="615"/>
        <v>5.4</v>
      </c>
      <c r="DK40" s="26">
        <f t="shared" si="616"/>
        <v>5.4</v>
      </c>
      <c r="DL40" s="24" t="str">
        <f t="shared" si="617"/>
        <v>5.4</v>
      </c>
      <c r="DM40" s="30" t="str">
        <f t="shared" si="618"/>
        <v>D+</v>
      </c>
      <c r="DN40" s="56">
        <f t="shared" si="619"/>
        <v>1.5</v>
      </c>
      <c r="DO40" s="35" t="str">
        <f t="shared" si="620"/>
        <v>1.5</v>
      </c>
      <c r="DP40" s="53">
        <v>3</v>
      </c>
      <c r="DQ40" s="63">
        <v>3</v>
      </c>
      <c r="DR40" s="19">
        <v>5.0999999999999996</v>
      </c>
      <c r="DS40" s="22">
        <v>5</v>
      </c>
      <c r="DT40" s="23"/>
      <c r="DU40" s="25">
        <f t="shared" si="621"/>
        <v>5</v>
      </c>
      <c r="DV40" s="26">
        <f t="shared" si="622"/>
        <v>5</v>
      </c>
      <c r="DW40" s="24" t="str">
        <f t="shared" si="623"/>
        <v>5.0</v>
      </c>
      <c r="DX40" s="30" t="str">
        <f t="shared" si="624"/>
        <v>D+</v>
      </c>
      <c r="DY40" s="28">
        <f t="shared" si="625"/>
        <v>1.5</v>
      </c>
      <c r="DZ40" s="35" t="str">
        <f t="shared" si="626"/>
        <v>1.5</v>
      </c>
      <c r="EA40" s="53">
        <v>3</v>
      </c>
      <c r="EB40" s="63">
        <v>3</v>
      </c>
      <c r="EC40" s="19">
        <v>5.3</v>
      </c>
      <c r="ED40" s="22">
        <v>7</v>
      </c>
      <c r="EE40" s="23"/>
      <c r="EF40" s="25">
        <f t="shared" si="627"/>
        <v>6.3</v>
      </c>
      <c r="EG40" s="26">
        <f t="shared" si="628"/>
        <v>6.3</v>
      </c>
      <c r="EH40" s="24" t="str">
        <f t="shared" si="629"/>
        <v>6.3</v>
      </c>
      <c r="EI40" s="30" t="str">
        <f t="shared" si="630"/>
        <v>C</v>
      </c>
      <c r="EJ40" s="28">
        <f t="shared" si="631"/>
        <v>2</v>
      </c>
      <c r="EK40" s="35" t="str">
        <f t="shared" si="632"/>
        <v>2.0</v>
      </c>
      <c r="EL40" s="53">
        <v>2</v>
      </c>
      <c r="EM40" s="63">
        <v>2</v>
      </c>
      <c r="EN40" s="19">
        <v>7</v>
      </c>
      <c r="EO40" s="22">
        <v>8</v>
      </c>
      <c r="EP40" s="23"/>
      <c r="EQ40" s="25">
        <f t="shared" si="633"/>
        <v>7.6</v>
      </c>
      <c r="ER40" s="26">
        <f t="shared" si="634"/>
        <v>7.6</v>
      </c>
      <c r="ES40" s="24" t="str">
        <f t="shared" si="635"/>
        <v>7.6</v>
      </c>
      <c r="ET40" s="30" t="str">
        <f t="shared" si="636"/>
        <v>B</v>
      </c>
      <c r="EU40" s="28">
        <f t="shared" si="637"/>
        <v>3</v>
      </c>
      <c r="EV40" s="35" t="str">
        <f t="shared" si="638"/>
        <v>3.0</v>
      </c>
      <c r="EW40" s="53">
        <v>2</v>
      </c>
      <c r="EX40" s="63">
        <v>2</v>
      </c>
      <c r="EY40" s="19">
        <v>7.5</v>
      </c>
      <c r="EZ40" s="22">
        <v>2</v>
      </c>
      <c r="FA40" s="23"/>
      <c r="FB40" s="25">
        <f t="shared" si="639"/>
        <v>4.2</v>
      </c>
      <c r="FC40" s="26">
        <f t="shared" si="640"/>
        <v>4.2</v>
      </c>
      <c r="FD40" s="24" t="str">
        <f t="shared" si="641"/>
        <v>4.2</v>
      </c>
      <c r="FE40" s="30" t="str">
        <f t="shared" si="642"/>
        <v>D</v>
      </c>
      <c r="FF40" s="28">
        <f t="shared" si="643"/>
        <v>1</v>
      </c>
      <c r="FG40" s="35" t="str">
        <f t="shared" si="644"/>
        <v>1.0</v>
      </c>
      <c r="FH40" s="53">
        <v>3</v>
      </c>
      <c r="FI40" s="63">
        <v>3</v>
      </c>
      <c r="FJ40" s="19">
        <v>7.7</v>
      </c>
      <c r="FK40" s="22">
        <v>6</v>
      </c>
      <c r="FL40" s="23"/>
      <c r="FM40" s="25">
        <f t="shared" si="378"/>
        <v>6.7</v>
      </c>
      <c r="FN40" s="26">
        <f t="shared" si="379"/>
        <v>6.7</v>
      </c>
      <c r="FO40" s="24" t="str">
        <f t="shared" si="645"/>
        <v>6.7</v>
      </c>
      <c r="FP40" s="30" t="str">
        <f t="shared" si="381"/>
        <v>C+</v>
      </c>
      <c r="FQ40" s="28">
        <f t="shared" si="382"/>
        <v>2.5</v>
      </c>
      <c r="FR40" s="35" t="str">
        <f t="shared" si="383"/>
        <v>2.5</v>
      </c>
      <c r="FS40" s="53">
        <v>2</v>
      </c>
      <c r="FT40" s="63">
        <v>2</v>
      </c>
      <c r="FU40" s="19">
        <v>7.3</v>
      </c>
      <c r="FV40" s="22">
        <v>2</v>
      </c>
      <c r="FW40" s="23"/>
      <c r="FX40" s="25">
        <f t="shared" si="384"/>
        <v>4.0999999999999996</v>
      </c>
      <c r="FY40" s="26">
        <f t="shared" si="385"/>
        <v>4.0999999999999996</v>
      </c>
      <c r="FZ40" s="24" t="str">
        <f t="shared" si="646"/>
        <v>4.1</v>
      </c>
      <c r="GA40" s="30" t="str">
        <f t="shared" si="387"/>
        <v>D</v>
      </c>
      <c r="GB40" s="28">
        <f t="shared" si="388"/>
        <v>1</v>
      </c>
      <c r="GC40" s="35" t="str">
        <f t="shared" si="389"/>
        <v>1.0</v>
      </c>
      <c r="GD40" s="53">
        <v>2</v>
      </c>
      <c r="GE40" s="63">
        <v>2</v>
      </c>
      <c r="GF40" s="181">
        <f t="shared" si="647"/>
        <v>20</v>
      </c>
      <c r="GG40" s="217">
        <f t="shared" si="648"/>
        <v>5.6800000000000006</v>
      </c>
      <c r="GH40" s="182">
        <f t="shared" si="649"/>
        <v>1.825</v>
      </c>
      <c r="GI40" s="183" t="str">
        <f t="shared" si="650"/>
        <v>1.83</v>
      </c>
      <c r="GJ40" s="135" t="str">
        <f t="shared" si="651"/>
        <v>Lên lớp</v>
      </c>
      <c r="GK40" s="136">
        <f t="shared" si="652"/>
        <v>20</v>
      </c>
      <c r="GL40" s="239">
        <f t="shared" si="653"/>
        <v>5.6800000000000006</v>
      </c>
      <c r="GM40" s="137">
        <f t="shared" si="654"/>
        <v>1.825</v>
      </c>
      <c r="GN40" s="192">
        <f t="shared" si="655"/>
        <v>37</v>
      </c>
      <c r="GO40" s="193">
        <f t="shared" si="656"/>
        <v>37</v>
      </c>
      <c r="GP40" s="183">
        <f t="shared" si="657"/>
        <v>5.6756756756756754</v>
      </c>
      <c r="GQ40" s="182">
        <f t="shared" si="658"/>
        <v>1.8108108108108107</v>
      </c>
      <c r="GR40" s="183" t="str">
        <f t="shared" si="659"/>
        <v>1.81</v>
      </c>
      <c r="GS40" s="135" t="str">
        <f t="shared" si="660"/>
        <v>Lên lớp</v>
      </c>
      <c r="GT40" s="135" t="s">
        <v>648</v>
      </c>
      <c r="GU40" s="19">
        <v>6.9</v>
      </c>
      <c r="GV40" s="22">
        <v>5</v>
      </c>
      <c r="GW40" s="23"/>
      <c r="GX40" s="17">
        <f t="shared" si="661"/>
        <v>5.8</v>
      </c>
      <c r="GY40" s="24">
        <f t="shared" si="662"/>
        <v>5.8</v>
      </c>
      <c r="GZ40" s="24" t="str">
        <f t="shared" si="697"/>
        <v>5.8</v>
      </c>
      <c r="HA40" s="30" t="str">
        <f t="shared" si="663"/>
        <v>C</v>
      </c>
      <c r="HB40" s="28">
        <f t="shared" si="664"/>
        <v>2</v>
      </c>
      <c r="HC40" s="35" t="str">
        <f t="shared" si="665"/>
        <v>2.0</v>
      </c>
      <c r="HD40" s="53">
        <v>3</v>
      </c>
      <c r="HE40" s="63">
        <v>3</v>
      </c>
      <c r="HF40" s="19">
        <v>6.6</v>
      </c>
      <c r="HG40" s="22">
        <v>7</v>
      </c>
      <c r="HH40" s="23"/>
      <c r="HI40" s="25">
        <f t="shared" si="410"/>
        <v>6.8</v>
      </c>
      <c r="HJ40" s="26">
        <f t="shared" si="411"/>
        <v>6.8</v>
      </c>
      <c r="HK40" s="24" t="str">
        <f t="shared" si="666"/>
        <v>6.8</v>
      </c>
      <c r="HL40" s="30" t="str">
        <f t="shared" si="413"/>
        <v>C+</v>
      </c>
      <c r="HM40" s="28">
        <f t="shared" si="414"/>
        <v>2.5</v>
      </c>
      <c r="HN40" s="35" t="str">
        <f t="shared" si="415"/>
        <v>2.5</v>
      </c>
      <c r="HO40" s="53">
        <v>2</v>
      </c>
      <c r="HP40" s="63">
        <v>2</v>
      </c>
      <c r="HQ40" s="19">
        <v>6</v>
      </c>
      <c r="HR40" s="22">
        <v>1</v>
      </c>
      <c r="HS40" s="23">
        <v>4</v>
      </c>
      <c r="HT40" s="25">
        <f t="shared" si="416"/>
        <v>3</v>
      </c>
      <c r="HU40" s="147">
        <f t="shared" si="417"/>
        <v>4.8</v>
      </c>
      <c r="HV40" s="24" t="str">
        <f>TEXT(HU40,"0.0")</f>
        <v>4.8</v>
      </c>
      <c r="HW40" s="218" t="str">
        <f t="shared" si="418"/>
        <v>D</v>
      </c>
      <c r="HX40" s="149">
        <f t="shared" si="419"/>
        <v>1</v>
      </c>
      <c r="HY40" s="40" t="str">
        <f t="shared" si="420"/>
        <v>1.0</v>
      </c>
      <c r="HZ40" s="53">
        <v>3</v>
      </c>
      <c r="IA40" s="63">
        <v>3</v>
      </c>
      <c r="IB40" s="19">
        <v>6.7</v>
      </c>
      <c r="IC40" s="22">
        <v>3</v>
      </c>
      <c r="ID40" s="23"/>
      <c r="IE40" s="25">
        <f t="shared" si="421"/>
        <v>4.5</v>
      </c>
      <c r="IF40" s="147">
        <f t="shared" si="422"/>
        <v>4.5</v>
      </c>
      <c r="IG40" s="24" t="str">
        <f>TEXT(IF40,"0.0")</f>
        <v>4.5</v>
      </c>
      <c r="IH40" s="218" t="str">
        <f t="shared" si="423"/>
        <v>D</v>
      </c>
      <c r="II40" s="149">
        <f t="shared" si="424"/>
        <v>1</v>
      </c>
      <c r="IJ40" s="40" t="str">
        <f t="shared" si="425"/>
        <v>1.0</v>
      </c>
      <c r="IK40" s="53">
        <v>1</v>
      </c>
      <c r="IL40" s="63">
        <v>1</v>
      </c>
      <c r="IM40" s="19">
        <v>5.2</v>
      </c>
      <c r="IN40" s="22">
        <v>4</v>
      </c>
      <c r="IO40" s="23"/>
      <c r="IP40" s="17">
        <f t="shared" si="426"/>
        <v>4.5</v>
      </c>
      <c r="IQ40" s="24">
        <f t="shared" si="427"/>
        <v>4.5</v>
      </c>
      <c r="IR40" s="24" t="str">
        <f t="shared" si="669"/>
        <v>4.5</v>
      </c>
      <c r="IS40" s="30" t="str">
        <f t="shared" ref="IS40:IS66" si="727">IF(IQ40&gt;=8.5,"A",IF(IQ40&gt;=8,"B+",IF(IQ40&gt;=7,"B",IF(IQ40&gt;=6.5,"C+",IF(IQ40&gt;=5.5,"C",IF(IQ40&gt;=5,"D+",IF(IQ40&gt;=4,"D","F")))))))</f>
        <v>D</v>
      </c>
      <c r="IT40" s="28">
        <f t="shared" si="430"/>
        <v>1</v>
      </c>
      <c r="IU40" s="35" t="str">
        <f t="shared" si="431"/>
        <v>1.0</v>
      </c>
      <c r="IV40" s="53">
        <v>2</v>
      </c>
      <c r="IW40" s="63">
        <v>2</v>
      </c>
      <c r="IX40" s="19">
        <v>6.4</v>
      </c>
      <c r="IY40" s="22">
        <v>8</v>
      </c>
      <c r="IZ40" s="23"/>
      <c r="JA40" s="25">
        <f t="shared" si="432"/>
        <v>7.4</v>
      </c>
      <c r="JB40" s="26">
        <f t="shared" si="433"/>
        <v>7.4</v>
      </c>
      <c r="JC40" s="24" t="str">
        <f t="shared" si="670"/>
        <v>7.4</v>
      </c>
      <c r="JD40" s="30" t="str">
        <f t="shared" si="435"/>
        <v>B</v>
      </c>
      <c r="JE40" s="28">
        <f t="shared" si="436"/>
        <v>3</v>
      </c>
      <c r="JF40" s="35" t="str">
        <f t="shared" si="437"/>
        <v>3.0</v>
      </c>
      <c r="JG40" s="53">
        <v>2</v>
      </c>
      <c r="JH40" s="63">
        <v>2</v>
      </c>
      <c r="JI40" s="19">
        <v>6.6</v>
      </c>
      <c r="JJ40" s="22">
        <v>5</v>
      </c>
      <c r="JK40" s="23"/>
      <c r="JL40" s="17">
        <f t="shared" si="438"/>
        <v>5.6</v>
      </c>
      <c r="JM40" s="24">
        <f t="shared" si="439"/>
        <v>5.6</v>
      </c>
      <c r="JN40" s="24" t="str">
        <f t="shared" si="671"/>
        <v>5.6</v>
      </c>
      <c r="JO40" s="30" t="str">
        <f t="shared" ref="JO40:JO66" si="728">IF(JM40&gt;=8.5,"A",IF(JM40&gt;=8,"B+",IF(JM40&gt;=7,"B",IF(JM40&gt;=6.5,"C+",IF(JM40&gt;=5.5,"C",IF(JM40&gt;=5,"D+",IF(JM40&gt;=4,"D","F")))))))</f>
        <v>C</v>
      </c>
      <c r="JP40" s="28">
        <f t="shared" si="442"/>
        <v>2</v>
      </c>
      <c r="JQ40" s="35" t="str">
        <f t="shared" si="443"/>
        <v>2.0</v>
      </c>
      <c r="JR40" s="53">
        <v>2</v>
      </c>
      <c r="JS40" s="63">
        <v>2</v>
      </c>
      <c r="JT40" s="19">
        <v>5</v>
      </c>
      <c r="JU40" s="22">
        <v>3</v>
      </c>
      <c r="JV40" s="23">
        <v>3</v>
      </c>
      <c r="JW40" s="17">
        <f t="shared" si="444"/>
        <v>3.8</v>
      </c>
      <c r="JX40" s="24">
        <f t="shared" si="445"/>
        <v>3.8</v>
      </c>
      <c r="JY40" s="24" t="str">
        <f t="shared" si="672"/>
        <v>3.8</v>
      </c>
      <c r="JZ40" s="30" t="str">
        <f t="shared" ref="JZ40:JZ66" si="729">IF(JX40&gt;=8.5,"A",IF(JX40&gt;=8,"B+",IF(JX40&gt;=7,"B",IF(JX40&gt;=6.5,"C+",IF(JX40&gt;=5.5,"C",IF(JX40&gt;=5,"D+",IF(JX40&gt;=4,"D","F")))))))</f>
        <v>F</v>
      </c>
      <c r="KA40" s="28">
        <f t="shared" si="448"/>
        <v>0</v>
      </c>
      <c r="KB40" s="35" t="str">
        <f t="shared" si="449"/>
        <v>0.0</v>
      </c>
      <c r="KC40" s="53">
        <v>1</v>
      </c>
      <c r="KD40" s="63"/>
      <c r="KE40" s="19">
        <v>6</v>
      </c>
      <c r="KF40" s="22">
        <v>4</v>
      </c>
      <c r="KG40" s="23"/>
      <c r="KH40" s="17">
        <f t="shared" si="450"/>
        <v>4.8</v>
      </c>
      <c r="KI40" s="24">
        <f t="shared" si="451"/>
        <v>4.8</v>
      </c>
      <c r="KJ40" s="24" t="str">
        <f t="shared" si="673"/>
        <v>4.8</v>
      </c>
      <c r="KK40" s="30" t="str">
        <f t="shared" si="453"/>
        <v>D</v>
      </c>
      <c r="KL40" s="28">
        <f t="shared" si="454"/>
        <v>1</v>
      </c>
      <c r="KM40" s="35" t="str">
        <f t="shared" si="455"/>
        <v>1.0</v>
      </c>
      <c r="KN40" s="53">
        <v>2</v>
      </c>
      <c r="KO40" s="63">
        <v>2</v>
      </c>
      <c r="KP40" s="181">
        <f t="shared" si="674"/>
        <v>18</v>
      </c>
      <c r="KQ40" s="217">
        <f t="shared" si="675"/>
        <v>5.4611111111111112</v>
      </c>
      <c r="KR40" s="182">
        <f t="shared" si="676"/>
        <v>1.6111111111111112</v>
      </c>
      <c r="KS40" s="183" t="str">
        <f t="shared" si="677"/>
        <v>1.61</v>
      </c>
      <c r="KT40" s="135" t="str">
        <f t="shared" si="678"/>
        <v>Lên lớp</v>
      </c>
      <c r="KU40" s="136">
        <f t="shared" si="679"/>
        <v>17</v>
      </c>
      <c r="KV40" s="217">
        <f t="shared" si="680"/>
        <v>5.5588235294117645</v>
      </c>
      <c r="KW40" s="236">
        <f t="shared" si="681"/>
        <v>1.7058823529411764</v>
      </c>
      <c r="KX40" s="192">
        <f t="shared" si="682"/>
        <v>55</v>
      </c>
      <c r="KY40" s="193">
        <f t="shared" si="683"/>
        <v>54</v>
      </c>
      <c r="KZ40" s="183">
        <f t="shared" si="684"/>
        <v>5.6388888888888893</v>
      </c>
      <c r="LA40" s="182">
        <f t="shared" si="685"/>
        <v>1.7777777777777777</v>
      </c>
      <c r="LB40" s="183" t="str">
        <f t="shared" si="686"/>
        <v>1.78</v>
      </c>
      <c r="LC40" s="135" t="str">
        <f t="shared" si="687"/>
        <v>Lên lớp</v>
      </c>
      <c r="LD40" s="135" t="s">
        <v>648</v>
      </c>
      <c r="LE40" s="185">
        <v>6.3</v>
      </c>
      <c r="LF40" s="121">
        <v>2</v>
      </c>
      <c r="LG40" s="122">
        <v>5</v>
      </c>
      <c r="LH40" s="129">
        <f t="shared" si="470"/>
        <v>3.7</v>
      </c>
      <c r="LI40" s="130">
        <f t="shared" si="471"/>
        <v>5.5</v>
      </c>
      <c r="LJ40" s="130" t="str">
        <f t="shared" si="688"/>
        <v>5.5</v>
      </c>
      <c r="LK40" s="125" t="str">
        <f t="shared" si="473"/>
        <v>C</v>
      </c>
      <c r="LL40" s="126">
        <f t="shared" si="474"/>
        <v>2</v>
      </c>
      <c r="LM40" s="127" t="str">
        <f t="shared" si="475"/>
        <v>2.0</v>
      </c>
      <c r="LN40" s="144">
        <v>1</v>
      </c>
      <c r="LO40" s="145">
        <v>1</v>
      </c>
      <c r="LP40" s="185">
        <v>6.3</v>
      </c>
      <c r="LQ40" s="121">
        <v>5</v>
      </c>
      <c r="LR40" s="122"/>
      <c r="LS40" s="129">
        <f t="shared" si="476"/>
        <v>5.5</v>
      </c>
      <c r="LT40" s="130">
        <f t="shared" si="477"/>
        <v>5.5</v>
      </c>
      <c r="LU40" s="130" t="str">
        <f t="shared" si="689"/>
        <v>5.5</v>
      </c>
      <c r="LV40" s="125" t="str">
        <f t="shared" si="479"/>
        <v>C</v>
      </c>
      <c r="LW40" s="126">
        <f t="shared" si="480"/>
        <v>2</v>
      </c>
      <c r="LX40" s="127" t="str">
        <f t="shared" si="481"/>
        <v>2.0</v>
      </c>
      <c r="LY40" s="144">
        <v>1</v>
      </c>
      <c r="LZ40" s="145">
        <v>1</v>
      </c>
      <c r="MA40" s="185">
        <v>6.7</v>
      </c>
      <c r="MB40" s="121">
        <v>1</v>
      </c>
      <c r="MC40" s="122">
        <v>5</v>
      </c>
      <c r="MD40" s="129">
        <f t="shared" si="482"/>
        <v>3.3</v>
      </c>
      <c r="ME40" s="130">
        <f t="shared" si="483"/>
        <v>5.7</v>
      </c>
      <c r="MF40" s="130" t="str">
        <f t="shared" si="690"/>
        <v>5.7</v>
      </c>
      <c r="MG40" s="125" t="str">
        <f t="shared" si="698"/>
        <v>C</v>
      </c>
      <c r="MH40" s="126">
        <f t="shared" si="486"/>
        <v>2</v>
      </c>
      <c r="MI40" s="127" t="str">
        <f t="shared" si="487"/>
        <v>2.0</v>
      </c>
      <c r="MJ40" s="144">
        <v>1</v>
      </c>
      <c r="MK40" s="145">
        <v>1</v>
      </c>
      <c r="ML40" s="19">
        <v>6</v>
      </c>
      <c r="MM40" s="51">
        <v>7.3</v>
      </c>
      <c r="MN40" s="23"/>
      <c r="MO40" s="25">
        <f t="shared" si="538"/>
        <v>6.8</v>
      </c>
      <c r="MP40" s="26">
        <f t="shared" si="539"/>
        <v>6.8</v>
      </c>
      <c r="MQ40" s="26" t="str">
        <f t="shared" si="691"/>
        <v>6.8</v>
      </c>
      <c r="MR40" s="30" t="str">
        <f t="shared" ref="MR40:MR66" si="730">IF(MP40&gt;=8.5,"A",IF(MP40&gt;=8,"B+",IF(MP40&gt;=7,"B",IF(MP40&gt;=6.5,"C+",IF(MP40&gt;=5.5,"C",IF(MP40&gt;=5,"D+",IF(MP40&gt;=4,"D","F")))))))</f>
        <v>C+</v>
      </c>
      <c r="MS40" s="28">
        <f t="shared" si="540"/>
        <v>2.5</v>
      </c>
      <c r="MT40" s="35" t="str">
        <f t="shared" si="541"/>
        <v>2.5</v>
      </c>
      <c r="MU40" s="53">
        <v>1</v>
      </c>
      <c r="MV40" s="63">
        <v>1</v>
      </c>
      <c r="MW40" s="19">
        <v>7</v>
      </c>
      <c r="MX40" s="51">
        <v>7</v>
      </c>
      <c r="MY40" s="23"/>
      <c r="MZ40" s="25">
        <f t="shared" si="542"/>
        <v>7</v>
      </c>
      <c r="NA40" s="26">
        <f t="shared" si="543"/>
        <v>7</v>
      </c>
      <c r="NB40" s="26" t="str">
        <f t="shared" si="692"/>
        <v>7.0</v>
      </c>
      <c r="NC40" s="30" t="str">
        <f t="shared" ref="NC40:NC66" si="731">IF(NA40&gt;=8.5,"A",IF(NA40&gt;=8,"B+",IF(NA40&gt;=7,"B",IF(NA40&gt;=6.5,"C+",IF(NA40&gt;=5.5,"C",IF(NA40&gt;=5,"D+",IF(NA40&gt;=4,"D","F")))))))</f>
        <v>B</v>
      </c>
      <c r="ND40" s="28">
        <f t="shared" si="544"/>
        <v>3</v>
      </c>
      <c r="NE40" s="35" t="str">
        <f t="shared" si="545"/>
        <v>3.0</v>
      </c>
      <c r="NF40" s="53">
        <v>1</v>
      </c>
      <c r="NG40" s="63">
        <v>1</v>
      </c>
      <c r="NH40" s="19">
        <v>7.5</v>
      </c>
      <c r="NI40" s="51">
        <v>5.5</v>
      </c>
      <c r="NJ40" s="23"/>
      <c r="NK40" s="25">
        <f t="shared" si="546"/>
        <v>6.3</v>
      </c>
      <c r="NL40" s="26">
        <f t="shared" si="547"/>
        <v>6.3</v>
      </c>
      <c r="NM40" s="26" t="str">
        <f t="shared" si="693"/>
        <v>6.3</v>
      </c>
      <c r="NN40" s="30" t="str">
        <f t="shared" ref="NN40:NN66" si="732">IF(NL40&gt;=8.5,"A",IF(NL40&gt;=8,"B+",IF(NL40&gt;=7,"B",IF(NL40&gt;=6.5,"C+",IF(NL40&gt;=5.5,"C",IF(NL40&gt;=5,"D+",IF(NL40&gt;=4,"D","F")))))))</f>
        <v>C</v>
      </c>
      <c r="NO40" s="28">
        <f t="shared" si="548"/>
        <v>2</v>
      </c>
      <c r="NP40" s="35" t="str">
        <f t="shared" si="549"/>
        <v>2.0</v>
      </c>
      <c r="NQ40" s="53">
        <v>2</v>
      </c>
      <c r="NR40" s="63">
        <v>2</v>
      </c>
      <c r="NS40" s="19">
        <v>7</v>
      </c>
      <c r="NT40" s="51">
        <v>6.5</v>
      </c>
      <c r="NU40" s="23"/>
      <c r="NV40" s="25">
        <f t="shared" si="550"/>
        <v>6.7</v>
      </c>
      <c r="NW40" s="26">
        <f t="shared" si="551"/>
        <v>6.7</v>
      </c>
      <c r="NX40" s="26" t="str">
        <f t="shared" si="694"/>
        <v>6.7</v>
      </c>
      <c r="NY40" s="30" t="str">
        <f t="shared" ref="NY40:NY66" si="733">IF(NW40&gt;=8.5,"A",IF(NW40&gt;=8,"B+",IF(NW40&gt;=7,"B",IF(NW40&gt;=6.5,"C+",IF(NW40&gt;=5.5,"C",IF(NW40&gt;=5,"D+",IF(NW40&gt;=4,"D","F")))))))</f>
        <v>C+</v>
      </c>
      <c r="NZ40" s="28">
        <f t="shared" si="552"/>
        <v>2.5</v>
      </c>
      <c r="OA40" s="35" t="str">
        <f t="shared" si="553"/>
        <v>2.5</v>
      </c>
      <c r="OB40" s="53">
        <v>1</v>
      </c>
      <c r="OC40" s="63">
        <v>1</v>
      </c>
      <c r="OD40" s="57">
        <v>7.6</v>
      </c>
      <c r="OE40" s="51">
        <v>6.8</v>
      </c>
      <c r="OF40" s="23"/>
      <c r="OG40" s="25">
        <f t="shared" si="554"/>
        <v>7.1</v>
      </c>
      <c r="OH40" s="26">
        <f t="shared" si="555"/>
        <v>7.1</v>
      </c>
      <c r="OI40" s="26" t="str">
        <f t="shared" si="695"/>
        <v>7.1</v>
      </c>
      <c r="OJ40" s="30" t="str">
        <f t="shared" si="699"/>
        <v>B</v>
      </c>
      <c r="OK40" s="28">
        <f t="shared" si="556"/>
        <v>3</v>
      </c>
      <c r="OL40" s="35" t="str">
        <f t="shared" si="557"/>
        <v>3.0</v>
      </c>
      <c r="OM40" s="53">
        <v>4</v>
      </c>
      <c r="ON40" s="70">
        <v>4</v>
      </c>
      <c r="OO40" s="264">
        <f t="shared" si="256"/>
        <v>12</v>
      </c>
      <c r="OP40" s="217">
        <f t="shared" si="257"/>
        <v>6.5166666666666666</v>
      </c>
      <c r="OQ40" s="182">
        <f t="shared" si="258"/>
        <v>2.5</v>
      </c>
      <c r="OR40" s="183" t="str">
        <f t="shared" si="259"/>
        <v>2.50</v>
      </c>
      <c r="OS40" s="135" t="str">
        <f t="shared" si="260"/>
        <v>Lên lớp</v>
      </c>
      <c r="OT40" s="136">
        <f t="shared" si="261"/>
        <v>12</v>
      </c>
      <c r="OU40" s="217">
        <f t="shared" si="262"/>
        <v>6.5166666666666666</v>
      </c>
      <c r="OV40" s="236">
        <f t="shared" si="263"/>
        <v>2.5</v>
      </c>
      <c r="OW40" s="192">
        <f t="shared" si="264"/>
        <v>67</v>
      </c>
      <c r="OX40" s="193">
        <f t="shared" si="265"/>
        <v>66</v>
      </c>
      <c r="OY40" s="183">
        <f t="shared" si="266"/>
        <v>5.7984848484848479</v>
      </c>
      <c r="OZ40" s="182">
        <f t="shared" si="267"/>
        <v>1.9090909090909092</v>
      </c>
      <c r="PA40" s="183" t="str">
        <f t="shared" si="268"/>
        <v>1.91</v>
      </c>
      <c r="PB40" s="135" t="str">
        <f t="shared" si="269"/>
        <v>Lên lớp</v>
      </c>
      <c r="PC40" s="135" t="s">
        <v>648</v>
      </c>
      <c r="PD40" s="57">
        <v>7.9</v>
      </c>
      <c r="PE40" s="22">
        <v>5</v>
      </c>
      <c r="PF40" s="23"/>
      <c r="PG40" s="25">
        <f t="shared" si="273"/>
        <v>6.2</v>
      </c>
      <c r="PH40" s="26">
        <f t="shared" si="274"/>
        <v>6.2</v>
      </c>
      <c r="PI40" s="26" t="str">
        <f t="shared" si="275"/>
        <v>6.2</v>
      </c>
      <c r="PJ40" s="30" t="str">
        <f t="shared" si="276"/>
        <v>C</v>
      </c>
      <c r="PK40" s="28">
        <f t="shared" si="277"/>
        <v>2</v>
      </c>
      <c r="PL40" s="35" t="str">
        <f t="shared" si="278"/>
        <v>2.0</v>
      </c>
      <c r="PM40" s="53">
        <v>6</v>
      </c>
      <c r="PN40" s="63">
        <v>6</v>
      </c>
      <c r="PO40" s="19">
        <v>5</v>
      </c>
      <c r="PP40" s="44"/>
      <c r="PQ40" s="249"/>
      <c r="PR40" s="25">
        <f t="shared" si="558"/>
        <v>2</v>
      </c>
      <c r="PS40" s="26">
        <f t="shared" si="559"/>
        <v>2</v>
      </c>
      <c r="PT40" s="26" t="str">
        <f t="shared" si="696"/>
        <v>2.0</v>
      </c>
      <c r="PU40" s="30" t="str">
        <f t="shared" si="700"/>
        <v>F</v>
      </c>
      <c r="PV40" s="28">
        <f t="shared" si="560"/>
        <v>0</v>
      </c>
      <c r="PW40" s="35" t="str">
        <f t="shared" si="561"/>
        <v>0.0</v>
      </c>
      <c r="PX40" s="53">
        <v>6</v>
      </c>
      <c r="PY40" s="63"/>
      <c r="PZ40" s="59"/>
      <c r="QA40" s="259"/>
      <c r="QB40" s="129">
        <f t="shared" si="270"/>
        <v>0</v>
      </c>
      <c r="QC40" s="24" t="str">
        <f t="shared" si="280"/>
        <v>0.0</v>
      </c>
      <c r="QD40" s="30" t="str">
        <f t="shared" si="281"/>
        <v>F</v>
      </c>
      <c r="QE40" s="28">
        <f t="shared" si="282"/>
        <v>0</v>
      </c>
      <c r="QF40" s="35" t="str">
        <f t="shared" si="283"/>
        <v>0.0</v>
      </c>
      <c r="QG40" s="260"/>
      <c r="QH40" s="261"/>
      <c r="QI40" s="262">
        <f t="shared" si="532"/>
        <v>12</v>
      </c>
      <c r="QJ40" s="217">
        <f t="shared" si="533"/>
        <v>4.1000000000000005</v>
      </c>
      <c r="QK40" s="182">
        <f t="shared" si="534"/>
        <v>1</v>
      </c>
      <c r="QL40" s="183" t="str">
        <f t="shared" si="284"/>
        <v>1.00</v>
      </c>
      <c r="QM40" s="135" t="str">
        <f t="shared" si="285"/>
        <v>Lên lớp</v>
      </c>
    </row>
    <row r="41" spans="1:455" ht="18">
      <c r="A41" s="10">
        <v>5</v>
      </c>
      <c r="B41" s="10">
        <v>41</v>
      </c>
      <c r="C41" s="90" t="s">
        <v>271</v>
      </c>
      <c r="D41" s="91" t="s">
        <v>283</v>
      </c>
      <c r="E41" s="93" t="s">
        <v>284</v>
      </c>
      <c r="F41" s="308" t="s">
        <v>285</v>
      </c>
      <c r="G41" s="48"/>
      <c r="H41" s="104" t="s">
        <v>507</v>
      </c>
      <c r="I41" s="42" t="s">
        <v>18</v>
      </c>
      <c r="J41" s="105" t="s">
        <v>594</v>
      </c>
      <c r="K41" s="12">
        <v>5.8</v>
      </c>
      <c r="L41" s="24" t="str">
        <f t="shared" si="562"/>
        <v>5.8</v>
      </c>
      <c r="M41" s="30" t="str">
        <f t="shared" si="701"/>
        <v>C</v>
      </c>
      <c r="N41" s="37">
        <f t="shared" si="702"/>
        <v>2</v>
      </c>
      <c r="O41" s="35" t="str">
        <f t="shared" si="703"/>
        <v>2.0</v>
      </c>
      <c r="P41" s="11">
        <v>2</v>
      </c>
      <c r="Q41" s="14">
        <v>6.6</v>
      </c>
      <c r="R41" s="24" t="str">
        <f t="shared" si="566"/>
        <v>6.6</v>
      </c>
      <c r="S41" s="30" t="str">
        <f t="shared" si="704"/>
        <v>C+</v>
      </c>
      <c r="T41" s="37">
        <f t="shared" si="705"/>
        <v>2.5</v>
      </c>
      <c r="U41" s="35" t="str">
        <f t="shared" si="706"/>
        <v>2.5</v>
      </c>
      <c r="V41" s="11">
        <v>3</v>
      </c>
      <c r="W41" s="19">
        <v>8</v>
      </c>
      <c r="X41" s="22">
        <v>5</v>
      </c>
      <c r="Y41" s="23"/>
      <c r="Z41" s="17">
        <f t="shared" si="570"/>
        <v>6.2</v>
      </c>
      <c r="AA41" s="24">
        <f t="shared" si="571"/>
        <v>6.2</v>
      </c>
      <c r="AB41" s="24" t="str">
        <f t="shared" si="572"/>
        <v>6.2</v>
      </c>
      <c r="AC41" s="30" t="str">
        <f t="shared" si="573"/>
        <v>C</v>
      </c>
      <c r="AD41" s="28">
        <f t="shared" si="574"/>
        <v>2</v>
      </c>
      <c r="AE41" s="35" t="str">
        <f t="shared" si="575"/>
        <v>2.0</v>
      </c>
      <c r="AF41" s="53">
        <v>4</v>
      </c>
      <c r="AG41" s="63">
        <v>4</v>
      </c>
      <c r="AH41" s="19">
        <v>7</v>
      </c>
      <c r="AI41" s="22">
        <v>7</v>
      </c>
      <c r="AJ41" s="23"/>
      <c r="AK41" s="25">
        <f t="shared" si="707"/>
        <v>7</v>
      </c>
      <c r="AL41" s="26">
        <f t="shared" si="708"/>
        <v>7</v>
      </c>
      <c r="AM41" s="24" t="str">
        <f t="shared" si="577"/>
        <v>7.0</v>
      </c>
      <c r="AN41" s="30" t="str">
        <f t="shared" si="709"/>
        <v>B</v>
      </c>
      <c r="AO41" s="28">
        <f t="shared" si="710"/>
        <v>3</v>
      </c>
      <c r="AP41" s="35" t="str">
        <f t="shared" si="711"/>
        <v>3.0</v>
      </c>
      <c r="AQ41" s="66">
        <v>2</v>
      </c>
      <c r="AR41" s="68">
        <v>2</v>
      </c>
      <c r="AS41" s="19">
        <v>5.5</v>
      </c>
      <c r="AT41" s="22">
        <v>3</v>
      </c>
      <c r="AU41" s="23"/>
      <c r="AV41" s="25">
        <f t="shared" si="712"/>
        <v>4</v>
      </c>
      <c r="AW41" s="26">
        <f t="shared" si="713"/>
        <v>4</v>
      </c>
      <c r="AX41" s="24" t="str">
        <f t="shared" si="581"/>
        <v>4.0</v>
      </c>
      <c r="AY41" s="30" t="str">
        <f t="shared" si="714"/>
        <v>D</v>
      </c>
      <c r="AZ41" s="28">
        <f t="shared" si="715"/>
        <v>1</v>
      </c>
      <c r="BA41" s="35" t="str">
        <f t="shared" si="716"/>
        <v>1.0</v>
      </c>
      <c r="BB41" s="53">
        <v>3</v>
      </c>
      <c r="BC41" s="63">
        <v>3</v>
      </c>
      <c r="BD41" s="19">
        <v>6.4</v>
      </c>
      <c r="BE41" s="22">
        <v>4</v>
      </c>
      <c r="BF41" s="23"/>
      <c r="BG41" s="17">
        <f t="shared" si="717"/>
        <v>5</v>
      </c>
      <c r="BH41" s="24">
        <f t="shared" si="718"/>
        <v>5</v>
      </c>
      <c r="BI41" s="24" t="str">
        <f t="shared" si="585"/>
        <v>5.0</v>
      </c>
      <c r="BJ41" s="30" t="str">
        <f t="shared" si="719"/>
        <v>D+</v>
      </c>
      <c r="BK41" s="28">
        <f t="shared" si="720"/>
        <v>1.5</v>
      </c>
      <c r="BL41" s="35" t="str">
        <f t="shared" si="721"/>
        <v>1.5</v>
      </c>
      <c r="BM41" s="53">
        <v>3</v>
      </c>
      <c r="BN41" s="63">
        <v>3</v>
      </c>
      <c r="BO41" s="19">
        <v>6.5</v>
      </c>
      <c r="BP41" s="22">
        <v>7</v>
      </c>
      <c r="BQ41" s="23"/>
      <c r="BR41" s="17">
        <f t="shared" si="589"/>
        <v>6.8</v>
      </c>
      <c r="BS41" s="24">
        <f t="shared" si="590"/>
        <v>6.8</v>
      </c>
      <c r="BT41" s="24" t="str">
        <f t="shared" si="591"/>
        <v>6.8</v>
      </c>
      <c r="BU41" s="30" t="str">
        <f t="shared" si="592"/>
        <v>C+</v>
      </c>
      <c r="BV41" s="56">
        <f t="shared" si="593"/>
        <v>2.5</v>
      </c>
      <c r="BW41" s="35" t="str">
        <f t="shared" si="594"/>
        <v>2.5</v>
      </c>
      <c r="BX41" s="53">
        <v>2</v>
      </c>
      <c r="BY41" s="70">
        <v>2</v>
      </c>
      <c r="BZ41" s="19">
        <v>6.7</v>
      </c>
      <c r="CA41" s="22">
        <v>3</v>
      </c>
      <c r="CB41" s="23"/>
      <c r="CC41" s="25">
        <f t="shared" si="722"/>
        <v>4.5</v>
      </c>
      <c r="CD41" s="26">
        <f t="shared" si="723"/>
        <v>4.5</v>
      </c>
      <c r="CE41" s="24" t="str">
        <f t="shared" si="595"/>
        <v>4.5</v>
      </c>
      <c r="CF41" s="30" t="str">
        <f t="shared" si="724"/>
        <v>D</v>
      </c>
      <c r="CG41" s="28">
        <f t="shared" si="725"/>
        <v>1</v>
      </c>
      <c r="CH41" s="35" t="str">
        <f t="shared" si="726"/>
        <v>1.0</v>
      </c>
      <c r="CI41" s="53">
        <v>3</v>
      </c>
      <c r="CJ41" s="63">
        <v>3</v>
      </c>
      <c r="CK41" s="193">
        <f t="shared" si="599"/>
        <v>17</v>
      </c>
      <c r="CL41" s="217">
        <f t="shared" si="600"/>
        <v>5.4647058823529404</v>
      </c>
      <c r="CM41" s="182">
        <f t="shared" si="601"/>
        <v>1.7352941176470589</v>
      </c>
      <c r="CN41" s="183" t="str">
        <f t="shared" si="602"/>
        <v>1.74</v>
      </c>
      <c r="CO41" s="135" t="str">
        <f t="shared" si="603"/>
        <v>Lên lớp</v>
      </c>
      <c r="CP41" s="136">
        <f t="shared" si="604"/>
        <v>17</v>
      </c>
      <c r="CQ41" s="241">
        <f t="shared" si="605"/>
        <v>5.4647058823529404</v>
      </c>
      <c r="CR41" s="137">
        <f t="shared" si="606"/>
        <v>1.7352941176470589</v>
      </c>
      <c r="CS41" s="140" t="str">
        <f t="shared" si="607"/>
        <v>1.74</v>
      </c>
      <c r="CT41" s="135" t="str">
        <f t="shared" si="608"/>
        <v>Lên lớp</v>
      </c>
      <c r="CU41" s="138" t="s">
        <v>648</v>
      </c>
      <c r="CV41" s="19">
        <v>7.3</v>
      </c>
      <c r="CW41" s="22">
        <v>6</v>
      </c>
      <c r="CX41" s="23"/>
      <c r="CY41" s="25">
        <f t="shared" si="609"/>
        <v>6.5</v>
      </c>
      <c r="CZ41" s="26">
        <f t="shared" si="610"/>
        <v>6.5</v>
      </c>
      <c r="DA41" s="26" t="str">
        <f t="shared" si="611"/>
        <v>6.5</v>
      </c>
      <c r="DB41" s="30" t="str">
        <f t="shared" si="612"/>
        <v>C+</v>
      </c>
      <c r="DC41" s="56">
        <f t="shared" si="613"/>
        <v>2.5</v>
      </c>
      <c r="DD41" s="35" t="str">
        <f t="shared" si="614"/>
        <v>2.5</v>
      </c>
      <c r="DE41" s="53">
        <v>3</v>
      </c>
      <c r="DF41" s="63">
        <v>3</v>
      </c>
      <c r="DG41" s="19">
        <v>6.4</v>
      </c>
      <c r="DH41" s="22">
        <v>4</v>
      </c>
      <c r="DI41" s="23"/>
      <c r="DJ41" s="25">
        <f t="shared" si="615"/>
        <v>5</v>
      </c>
      <c r="DK41" s="26">
        <f t="shared" si="616"/>
        <v>5</v>
      </c>
      <c r="DL41" s="26" t="str">
        <f t="shared" si="617"/>
        <v>5.0</v>
      </c>
      <c r="DM41" s="30" t="str">
        <f t="shared" si="618"/>
        <v>D+</v>
      </c>
      <c r="DN41" s="56">
        <f t="shared" si="619"/>
        <v>1.5</v>
      </c>
      <c r="DO41" s="35" t="str">
        <f t="shared" si="620"/>
        <v>1.5</v>
      </c>
      <c r="DP41" s="53">
        <v>3</v>
      </c>
      <c r="DQ41" s="63">
        <v>3</v>
      </c>
      <c r="DR41" s="19">
        <v>7.4</v>
      </c>
      <c r="DS41" s="22">
        <v>1</v>
      </c>
      <c r="DT41" s="23">
        <v>7</v>
      </c>
      <c r="DU41" s="25">
        <f t="shared" si="621"/>
        <v>3.6</v>
      </c>
      <c r="DV41" s="26">
        <f t="shared" si="622"/>
        <v>7.2</v>
      </c>
      <c r="DW41" s="26" t="str">
        <f t="shared" si="623"/>
        <v>7.2</v>
      </c>
      <c r="DX41" s="30" t="str">
        <f t="shared" si="624"/>
        <v>B</v>
      </c>
      <c r="DY41" s="28">
        <f t="shared" si="625"/>
        <v>3</v>
      </c>
      <c r="DZ41" s="35" t="str">
        <f t="shared" si="626"/>
        <v>3.0</v>
      </c>
      <c r="EA41" s="53">
        <v>3</v>
      </c>
      <c r="EB41" s="63">
        <v>3</v>
      </c>
      <c r="EC41" s="19">
        <v>6.7</v>
      </c>
      <c r="ED41" s="22">
        <v>4</v>
      </c>
      <c r="EE41" s="23"/>
      <c r="EF41" s="25">
        <f t="shared" si="627"/>
        <v>5.0999999999999996</v>
      </c>
      <c r="EG41" s="26">
        <f t="shared" si="628"/>
        <v>5.0999999999999996</v>
      </c>
      <c r="EH41" s="26" t="str">
        <f>TEXT(EG41,"0.0")</f>
        <v>5.1</v>
      </c>
      <c r="EI41" s="30" t="str">
        <f t="shared" si="630"/>
        <v>D+</v>
      </c>
      <c r="EJ41" s="28">
        <f t="shared" si="631"/>
        <v>1.5</v>
      </c>
      <c r="EK41" s="35" t="str">
        <f t="shared" si="632"/>
        <v>1.5</v>
      </c>
      <c r="EL41" s="53">
        <v>2</v>
      </c>
      <c r="EM41" s="63">
        <v>2</v>
      </c>
      <c r="EN41" s="19">
        <v>7</v>
      </c>
      <c r="EO41" s="22">
        <v>7</v>
      </c>
      <c r="EP41" s="23"/>
      <c r="EQ41" s="25">
        <f t="shared" si="633"/>
        <v>7</v>
      </c>
      <c r="ER41" s="26">
        <f t="shared" si="634"/>
        <v>7</v>
      </c>
      <c r="ES41" s="26" t="str">
        <f t="shared" si="635"/>
        <v>7.0</v>
      </c>
      <c r="ET41" s="30" t="str">
        <f t="shared" si="636"/>
        <v>B</v>
      </c>
      <c r="EU41" s="28">
        <f t="shared" si="637"/>
        <v>3</v>
      </c>
      <c r="EV41" s="35" t="str">
        <f t="shared" si="638"/>
        <v>3.0</v>
      </c>
      <c r="EW41" s="53">
        <v>2</v>
      </c>
      <c r="EX41" s="63">
        <v>2</v>
      </c>
      <c r="EY41" s="19">
        <v>7.7</v>
      </c>
      <c r="EZ41" s="22">
        <v>4</v>
      </c>
      <c r="FA41" s="23"/>
      <c r="FB41" s="25">
        <f t="shared" si="639"/>
        <v>5.5</v>
      </c>
      <c r="FC41" s="26">
        <f t="shared" si="640"/>
        <v>5.5</v>
      </c>
      <c r="FD41" s="26" t="str">
        <f t="shared" si="641"/>
        <v>5.5</v>
      </c>
      <c r="FE41" s="30" t="str">
        <f t="shared" si="642"/>
        <v>C</v>
      </c>
      <c r="FF41" s="28">
        <f t="shared" si="643"/>
        <v>2</v>
      </c>
      <c r="FG41" s="35" t="str">
        <f t="shared" si="644"/>
        <v>2.0</v>
      </c>
      <c r="FH41" s="53">
        <v>3</v>
      </c>
      <c r="FI41" s="63">
        <v>3</v>
      </c>
      <c r="FJ41" s="19">
        <v>7.7</v>
      </c>
      <c r="FK41" s="22">
        <v>7</v>
      </c>
      <c r="FL41" s="23"/>
      <c r="FM41" s="25">
        <f t="shared" si="378"/>
        <v>7.3</v>
      </c>
      <c r="FN41" s="26">
        <f t="shared" si="379"/>
        <v>7.3</v>
      </c>
      <c r="FO41" s="26" t="str">
        <f t="shared" si="645"/>
        <v>7.3</v>
      </c>
      <c r="FP41" s="30" t="str">
        <f t="shared" si="381"/>
        <v>B</v>
      </c>
      <c r="FQ41" s="28">
        <f t="shared" si="382"/>
        <v>3</v>
      </c>
      <c r="FR41" s="35" t="str">
        <f t="shared" si="383"/>
        <v>3.0</v>
      </c>
      <c r="FS41" s="53">
        <v>2</v>
      </c>
      <c r="FT41" s="63">
        <v>2</v>
      </c>
      <c r="FU41" s="19">
        <v>8.1999999999999993</v>
      </c>
      <c r="FV41" s="22">
        <v>4</v>
      </c>
      <c r="FW41" s="23"/>
      <c r="FX41" s="25">
        <f t="shared" si="384"/>
        <v>5.7</v>
      </c>
      <c r="FY41" s="26">
        <f t="shared" si="385"/>
        <v>5.7</v>
      </c>
      <c r="FZ41" s="26" t="str">
        <f t="shared" si="646"/>
        <v>5.7</v>
      </c>
      <c r="GA41" s="30" t="str">
        <f t="shared" si="387"/>
        <v>C</v>
      </c>
      <c r="GB41" s="28">
        <f t="shared" si="388"/>
        <v>2</v>
      </c>
      <c r="GC41" s="35" t="str">
        <f t="shared" si="389"/>
        <v>2.0</v>
      </c>
      <c r="GD41" s="53">
        <v>2</v>
      </c>
      <c r="GE41" s="63">
        <v>2</v>
      </c>
      <c r="GF41" s="181">
        <f t="shared" si="647"/>
        <v>20</v>
      </c>
      <c r="GG41" s="217">
        <f t="shared" si="648"/>
        <v>6.14</v>
      </c>
      <c r="GH41" s="182">
        <f t="shared" si="649"/>
        <v>2.2999999999999998</v>
      </c>
      <c r="GI41" s="183" t="str">
        <f t="shared" si="650"/>
        <v>2.30</v>
      </c>
      <c r="GJ41" s="135" t="str">
        <f t="shared" si="651"/>
        <v>Lên lớp</v>
      </c>
      <c r="GK41" s="136">
        <f t="shared" si="652"/>
        <v>20</v>
      </c>
      <c r="GL41" s="239">
        <f t="shared" si="653"/>
        <v>6.14</v>
      </c>
      <c r="GM41" s="137">
        <f t="shared" si="654"/>
        <v>2.2999999999999998</v>
      </c>
      <c r="GN41" s="192">
        <f t="shared" si="655"/>
        <v>37</v>
      </c>
      <c r="GO41" s="193">
        <f t="shared" si="656"/>
        <v>37</v>
      </c>
      <c r="GP41" s="183">
        <f t="shared" si="657"/>
        <v>5.8297297297297295</v>
      </c>
      <c r="GQ41" s="182">
        <f t="shared" si="658"/>
        <v>2.0405405405405403</v>
      </c>
      <c r="GR41" s="183" t="str">
        <f t="shared" si="659"/>
        <v>2.04</v>
      </c>
      <c r="GS41" s="135" t="str">
        <f t="shared" si="660"/>
        <v>Lên lớp</v>
      </c>
      <c r="GT41" s="135" t="s">
        <v>648</v>
      </c>
      <c r="GU41" s="19">
        <v>7.9</v>
      </c>
      <c r="GV41" s="22">
        <v>7</v>
      </c>
      <c r="GW41" s="23"/>
      <c r="GX41" s="17">
        <f t="shared" si="661"/>
        <v>7.4</v>
      </c>
      <c r="GY41" s="24">
        <f t="shared" si="662"/>
        <v>7.4</v>
      </c>
      <c r="GZ41" s="24" t="str">
        <f t="shared" si="697"/>
        <v>7.4</v>
      </c>
      <c r="HA41" s="30" t="str">
        <f t="shared" si="663"/>
        <v>B</v>
      </c>
      <c r="HB41" s="28">
        <f t="shared" si="664"/>
        <v>3</v>
      </c>
      <c r="HC41" s="35" t="str">
        <f t="shared" si="665"/>
        <v>3.0</v>
      </c>
      <c r="HD41" s="53">
        <v>3</v>
      </c>
      <c r="HE41" s="63">
        <v>3</v>
      </c>
      <c r="HF41" s="19">
        <v>6.6</v>
      </c>
      <c r="HG41" s="22">
        <v>8</v>
      </c>
      <c r="HH41" s="23"/>
      <c r="HI41" s="25">
        <f t="shared" si="410"/>
        <v>7.4</v>
      </c>
      <c r="HJ41" s="26">
        <f t="shared" si="411"/>
        <v>7.4</v>
      </c>
      <c r="HK41" s="24" t="str">
        <f t="shared" si="666"/>
        <v>7.4</v>
      </c>
      <c r="HL41" s="30" t="str">
        <f t="shared" si="413"/>
        <v>B</v>
      </c>
      <c r="HM41" s="28">
        <f t="shared" si="414"/>
        <v>3</v>
      </c>
      <c r="HN41" s="35" t="str">
        <f t="shared" si="415"/>
        <v>3.0</v>
      </c>
      <c r="HO41" s="53">
        <v>2</v>
      </c>
      <c r="HP41" s="63">
        <v>2</v>
      </c>
      <c r="HQ41" s="19">
        <v>7.3</v>
      </c>
      <c r="HR41" s="22">
        <v>3</v>
      </c>
      <c r="HS41" s="23"/>
      <c r="HT41" s="25">
        <f t="shared" si="416"/>
        <v>4.7</v>
      </c>
      <c r="HU41" s="147">
        <f t="shared" si="417"/>
        <v>4.7</v>
      </c>
      <c r="HV41" s="24" t="str">
        <f t="shared" ref="HV41:HV80" si="734">TEXT(HU41,"0.0")</f>
        <v>4.7</v>
      </c>
      <c r="HW41" s="218" t="str">
        <f t="shared" si="418"/>
        <v>D</v>
      </c>
      <c r="HX41" s="149">
        <f t="shared" si="419"/>
        <v>1</v>
      </c>
      <c r="HY41" s="40" t="str">
        <f t="shared" si="420"/>
        <v>1.0</v>
      </c>
      <c r="HZ41" s="53">
        <v>3</v>
      </c>
      <c r="IA41" s="63">
        <v>3</v>
      </c>
      <c r="IB41" s="19">
        <v>7.3</v>
      </c>
      <c r="IC41" s="110">
        <v>3</v>
      </c>
      <c r="ID41" s="23">
        <v>6</v>
      </c>
      <c r="IE41" s="25">
        <f t="shared" si="421"/>
        <v>4.7</v>
      </c>
      <c r="IF41" s="147">
        <f t="shared" si="422"/>
        <v>6.5</v>
      </c>
      <c r="IG41" s="24" t="str">
        <f t="shared" ref="IG41:IG80" si="735">TEXT(IF41,"0.0")</f>
        <v>6.5</v>
      </c>
      <c r="IH41" s="218" t="str">
        <f t="shared" si="423"/>
        <v>C+</v>
      </c>
      <c r="II41" s="149">
        <f t="shared" si="424"/>
        <v>2.5</v>
      </c>
      <c r="IJ41" s="40" t="str">
        <f t="shared" si="425"/>
        <v>2.5</v>
      </c>
      <c r="IK41" s="53">
        <v>1</v>
      </c>
      <c r="IL41" s="63">
        <v>1</v>
      </c>
      <c r="IM41" s="19">
        <v>6</v>
      </c>
      <c r="IN41" s="22">
        <v>5</v>
      </c>
      <c r="IO41" s="23"/>
      <c r="IP41" s="25">
        <f t="shared" si="426"/>
        <v>5.4</v>
      </c>
      <c r="IQ41" s="26">
        <f t="shared" si="427"/>
        <v>5.4</v>
      </c>
      <c r="IR41" s="24" t="str">
        <f t="shared" si="669"/>
        <v>5.4</v>
      </c>
      <c r="IS41" s="30" t="str">
        <f t="shared" si="727"/>
        <v>D+</v>
      </c>
      <c r="IT41" s="28">
        <f t="shared" si="430"/>
        <v>1.5</v>
      </c>
      <c r="IU41" s="35" t="str">
        <f t="shared" si="431"/>
        <v>1.5</v>
      </c>
      <c r="IV41" s="53">
        <v>2</v>
      </c>
      <c r="IW41" s="63">
        <v>2</v>
      </c>
      <c r="IX41" s="19">
        <v>7</v>
      </c>
      <c r="IY41" s="22">
        <v>7</v>
      </c>
      <c r="IZ41" s="23"/>
      <c r="JA41" s="25">
        <f t="shared" si="432"/>
        <v>7</v>
      </c>
      <c r="JB41" s="26">
        <f t="shared" si="433"/>
        <v>7</v>
      </c>
      <c r="JC41" s="24" t="str">
        <f t="shared" si="670"/>
        <v>7.0</v>
      </c>
      <c r="JD41" s="30" t="str">
        <f t="shared" si="435"/>
        <v>B</v>
      </c>
      <c r="JE41" s="28">
        <f t="shared" si="436"/>
        <v>3</v>
      </c>
      <c r="JF41" s="35" t="str">
        <f t="shared" si="437"/>
        <v>3.0</v>
      </c>
      <c r="JG41" s="53">
        <v>2</v>
      </c>
      <c r="JH41" s="63">
        <v>2</v>
      </c>
      <c r="JI41" s="19">
        <v>6.6</v>
      </c>
      <c r="JJ41" s="22">
        <v>5</v>
      </c>
      <c r="JK41" s="23"/>
      <c r="JL41" s="25">
        <f t="shared" si="438"/>
        <v>5.6</v>
      </c>
      <c r="JM41" s="26">
        <f t="shared" si="439"/>
        <v>5.6</v>
      </c>
      <c r="JN41" s="24" t="str">
        <f t="shared" si="671"/>
        <v>5.6</v>
      </c>
      <c r="JO41" s="30" t="str">
        <f t="shared" si="728"/>
        <v>C</v>
      </c>
      <c r="JP41" s="28">
        <f t="shared" si="442"/>
        <v>2</v>
      </c>
      <c r="JQ41" s="35" t="str">
        <f t="shared" si="443"/>
        <v>2.0</v>
      </c>
      <c r="JR41" s="53">
        <v>2</v>
      </c>
      <c r="JS41" s="63">
        <v>2</v>
      </c>
      <c r="JT41" s="19">
        <v>5</v>
      </c>
      <c r="JU41" s="22">
        <v>3</v>
      </c>
      <c r="JV41" s="23">
        <v>4</v>
      </c>
      <c r="JW41" s="25">
        <f t="shared" si="444"/>
        <v>3.8</v>
      </c>
      <c r="JX41" s="26">
        <f t="shared" si="445"/>
        <v>4.4000000000000004</v>
      </c>
      <c r="JY41" s="24" t="str">
        <f t="shared" si="672"/>
        <v>4.4</v>
      </c>
      <c r="JZ41" s="30" t="str">
        <f t="shared" si="729"/>
        <v>D</v>
      </c>
      <c r="KA41" s="28">
        <f t="shared" si="448"/>
        <v>1</v>
      </c>
      <c r="KB41" s="35" t="str">
        <f t="shared" si="449"/>
        <v>1.0</v>
      </c>
      <c r="KC41" s="53">
        <v>1</v>
      </c>
      <c r="KD41" s="63">
        <v>1</v>
      </c>
      <c r="KE41" s="19">
        <v>7.3</v>
      </c>
      <c r="KF41" s="44"/>
      <c r="KG41" s="23">
        <v>8</v>
      </c>
      <c r="KH41" s="25">
        <f t="shared" si="450"/>
        <v>2.9</v>
      </c>
      <c r="KI41" s="26">
        <f t="shared" si="451"/>
        <v>7.7</v>
      </c>
      <c r="KJ41" s="24" t="str">
        <f t="shared" si="673"/>
        <v>7.7</v>
      </c>
      <c r="KK41" s="30" t="str">
        <f t="shared" si="453"/>
        <v>B</v>
      </c>
      <c r="KL41" s="28">
        <f t="shared" si="454"/>
        <v>3</v>
      </c>
      <c r="KM41" s="35" t="str">
        <f t="shared" si="455"/>
        <v>3.0</v>
      </c>
      <c r="KN41" s="53">
        <v>2</v>
      </c>
      <c r="KO41" s="63">
        <v>2</v>
      </c>
      <c r="KP41" s="181">
        <f t="shared" si="674"/>
        <v>18</v>
      </c>
      <c r="KQ41" s="217">
        <f t="shared" si="675"/>
        <v>6.3000000000000007</v>
      </c>
      <c r="KR41" s="182">
        <f t="shared" si="676"/>
        <v>2.25</v>
      </c>
      <c r="KS41" s="183" t="str">
        <f t="shared" si="677"/>
        <v>2.25</v>
      </c>
      <c r="KT41" s="135" t="str">
        <f t="shared" si="678"/>
        <v>Lên lớp</v>
      </c>
      <c r="KU41" s="136">
        <f t="shared" si="679"/>
        <v>18</v>
      </c>
      <c r="KV41" s="217">
        <f t="shared" si="680"/>
        <v>6.3000000000000007</v>
      </c>
      <c r="KW41" s="236">
        <f t="shared" si="681"/>
        <v>2.25</v>
      </c>
      <c r="KX41" s="192">
        <f t="shared" si="682"/>
        <v>55</v>
      </c>
      <c r="KY41" s="193">
        <f t="shared" si="683"/>
        <v>55</v>
      </c>
      <c r="KZ41" s="183">
        <f t="shared" si="684"/>
        <v>5.9836363636363643</v>
      </c>
      <c r="LA41" s="182">
        <f t="shared" si="685"/>
        <v>2.1090909090909089</v>
      </c>
      <c r="LB41" s="183" t="str">
        <f t="shared" si="686"/>
        <v>2.11</v>
      </c>
      <c r="LC41" s="135" t="str">
        <f t="shared" si="687"/>
        <v>Lên lớp</v>
      </c>
      <c r="LD41" s="135" t="s">
        <v>648</v>
      </c>
      <c r="LE41" s="19">
        <v>7.5</v>
      </c>
      <c r="LF41" s="22">
        <v>7</v>
      </c>
      <c r="LG41" s="23"/>
      <c r="LH41" s="25">
        <f t="shared" si="470"/>
        <v>7.2</v>
      </c>
      <c r="LI41" s="147">
        <f t="shared" si="471"/>
        <v>7.2</v>
      </c>
      <c r="LJ41" s="26" t="str">
        <f t="shared" si="688"/>
        <v>7.2</v>
      </c>
      <c r="LK41" s="148" t="str">
        <f t="shared" si="473"/>
        <v>B</v>
      </c>
      <c r="LL41" s="149">
        <f t="shared" si="474"/>
        <v>3</v>
      </c>
      <c r="LM41" s="40" t="str">
        <f t="shared" si="475"/>
        <v>3.0</v>
      </c>
      <c r="LN41" s="53">
        <v>1</v>
      </c>
      <c r="LO41" s="63">
        <v>1</v>
      </c>
      <c r="LP41" s="19">
        <v>7</v>
      </c>
      <c r="LQ41" s="22">
        <v>5</v>
      </c>
      <c r="LR41" s="23"/>
      <c r="LS41" s="25">
        <f t="shared" si="476"/>
        <v>5.8</v>
      </c>
      <c r="LT41" s="147">
        <f t="shared" si="477"/>
        <v>5.8</v>
      </c>
      <c r="LU41" s="26" t="str">
        <f t="shared" si="689"/>
        <v>5.8</v>
      </c>
      <c r="LV41" s="148" t="str">
        <f t="shared" si="479"/>
        <v>C</v>
      </c>
      <c r="LW41" s="149">
        <f t="shared" si="480"/>
        <v>2</v>
      </c>
      <c r="LX41" s="40" t="str">
        <f t="shared" si="481"/>
        <v>2.0</v>
      </c>
      <c r="LY41" s="53">
        <v>1</v>
      </c>
      <c r="LZ41" s="63">
        <v>1</v>
      </c>
      <c r="MA41" s="19">
        <v>6.7</v>
      </c>
      <c r="MB41" s="22">
        <v>6</v>
      </c>
      <c r="MC41" s="23"/>
      <c r="MD41" s="25">
        <f t="shared" si="482"/>
        <v>6.3</v>
      </c>
      <c r="ME41" s="26">
        <f t="shared" si="483"/>
        <v>6.3</v>
      </c>
      <c r="MF41" s="26" t="str">
        <f t="shared" si="690"/>
        <v>6.3</v>
      </c>
      <c r="MG41" s="30" t="str">
        <f t="shared" si="698"/>
        <v>C</v>
      </c>
      <c r="MH41" s="28">
        <f t="shared" si="486"/>
        <v>2</v>
      </c>
      <c r="MI41" s="35" t="str">
        <f t="shared" si="487"/>
        <v>2.0</v>
      </c>
      <c r="MJ41" s="53">
        <v>1</v>
      </c>
      <c r="MK41" s="63">
        <v>1</v>
      </c>
      <c r="ML41" s="19">
        <v>7</v>
      </c>
      <c r="MM41" s="51">
        <v>7.6</v>
      </c>
      <c r="MN41" s="23"/>
      <c r="MO41" s="25">
        <f t="shared" si="538"/>
        <v>7.4</v>
      </c>
      <c r="MP41" s="26">
        <f t="shared" si="539"/>
        <v>7.4</v>
      </c>
      <c r="MQ41" s="26" t="str">
        <f t="shared" si="691"/>
        <v>7.4</v>
      </c>
      <c r="MR41" s="30" t="str">
        <f t="shared" si="730"/>
        <v>B</v>
      </c>
      <c r="MS41" s="28">
        <f t="shared" si="540"/>
        <v>3</v>
      </c>
      <c r="MT41" s="35" t="str">
        <f t="shared" si="541"/>
        <v>3.0</v>
      </c>
      <c r="MU41" s="53">
        <v>1</v>
      </c>
      <c r="MV41" s="63">
        <v>1</v>
      </c>
      <c r="MW41" s="19">
        <v>7</v>
      </c>
      <c r="MX41" s="51">
        <v>7.5</v>
      </c>
      <c r="MY41" s="23"/>
      <c r="MZ41" s="25">
        <f t="shared" si="542"/>
        <v>7.3</v>
      </c>
      <c r="NA41" s="26">
        <f t="shared" si="543"/>
        <v>7.3</v>
      </c>
      <c r="NB41" s="26" t="str">
        <f t="shared" si="692"/>
        <v>7.3</v>
      </c>
      <c r="NC41" s="30" t="str">
        <f t="shared" si="731"/>
        <v>B</v>
      </c>
      <c r="ND41" s="28">
        <f t="shared" si="544"/>
        <v>3</v>
      </c>
      <c r="NE41" s="35" t="str">
        <f t="shared" si="545"/>
        <v>3.0</v>
      </c>
      <c r="NF41" s="53">
        <v>1</v>
      </c>
      <c r="NG41" s="63">
        <v>1</v>
      </c>
      <c r="NH41" s="19">
        <v>7</v>
      </c>
      <c r="NI41" s="51">
        <v>7</v>
      </c>
      <c r="NJ41" s="23"/>
      <c r="NK41" s="25">
        <f t="shared" si="546"/>
        <v>7</v>
      </c>
      <c r="NL41" s="26">
        <f t="shared" si="547"/>
        <v>7</v>
      </c>
      <c r="NM41" s="26" t="str">
        <f t="shared" si="693"/>
        <v>7.0</v>
      </c>
      <c r="NN41" s="30" t="str">
        <f t="shared" si="732"/>
        <v>B</v>
      </c>
      <c r="NO41" s="28">
        <f t="shared" si="548"/>
        <v>3</v>
      </c>
      <c r="NP41" s="35" t="str">
        <f t="shared" si="549"/>
        <v>3.0</v>
      </c>
      <c r="NQ41" s="53">
        <v>2</v>
      </c>
      <c r="NR41" s="63">
        <v>2</v>
      </c>
      <c r="NS41" s="19">
        <v>8</v>
      </c>
      <c r="NT41" s="51">
        <v>7.5</v>
      </c>
      <c r="NU41" s="23"/>
      <c r="NV41" s="25">
        <f t="shared" si="550"/>
        <v>7.7</v>
      </c>
      <c r="NW41" s="26">
        <f t="shared" si="551"/>
        <v>7.7</v>
      </c>
      <c r="NX41" s="26" t="str">
        <f t="shared" si="694"/>
        <v>7.7</v>
      </c>
      <c r="NY41" s="30" t="str">
        <f t="shared" si="733"/>
        <v>B</v>
      </c>
      <c r="NZ41" s="28">
        <f t="shared" si="552"/>
        <v>3</v>
      </c>
      <c r="OA41" s="35" t="str">
        <f t="shared" si="553"/>
        <v>3.0</v>
      </c>
      <c r="OB41" s="53">
        <v>1</v>
      </c>
      <c r="OC41" s="63">
        <v>1</v>
      </c>
      <c r="OD41" s="57">
        <v>8</v>
      </c>
      <c r="OE41" s="51">
        <v>8.6</v>
      </c>
      <c r="OF41" s="23"/>
      <c r="OG41" s="25">
        <f t="shared" si="554"/>
        <v>8.4</v>
      </c>
      <c r="OH41" s="26">
        <f t="shared" si="555"/>
        <v>8.4</v>
      </c>
      <c r="OI41" s="26" t="str">
        <f t="shared" si="695"/>
        <v>8.4</v>
      </c>
      <c r="OJ41" s="30" t="str">
        <f t="shared" si="699"/>
        <v>B+</v>
      </c>
      <c r="OK41" s="28">
        <f t="shared" si="556"/>
        <v>3.5</v>
      </c>
      <c r="OL41" s="35" t="str">
        <f t="shared" si="557"/>
        <v>3.5</v>
      </c>
      <c r="OM41" s="53">
        <v>4</v>
      </c>
      <c r="ON41" s="70">
        <v>4</v>
      </c>
      <c r="OO41" s="264">
        <f t="shared" si="256"/>
        <v>12</v>
      </c>
      <c r="OP41" s="217">
        <f t="shared" si="257"/>
        <v>7.4416666666666673</v>
      </c>
      <c r="OQ41" s="182">
        <f t="shared" si="258"/>
        <v>3</v>
      </c>
      <c r="OR41" s="183" t="str">
        <f t="shared" si="259"/>
        <v>3.00</v>
      </c>
      <c r="OS41" s="135" t="str">
        <f t="shared" si="260"/>
        <v>Lên lớp</v>
      </c>
      <c r="OT41" s="136">
        <f t="shared" si="261"/>
        <v>12</v>
      </c>
      <c r="OU41" s="217">
        <f t="shared" si="262"/>
        <v>7.4416666666666673</v>
      </c>
      <c r="OV41" s="236">
        <f t="shared" si="263"/>
        <v>3</v>
      </c>
      <c r="OW41" s="192">
        <f t="shared" si="264"/>
        <v>67</v>
      </c>
      <c r="OX41" s="193">
        <f t="shared" si="265"/>
        <v>67</v>
      </c>
      <c r="OY41" s="183">
        <f t="shared" si="266"/>
        <v>6.2447761194029852</v>
      </c>
      <c r="OZ41" s="182">
        <f t="shared" si="267"/>
        <v>2.2686567164179103</v>
      </c>
      <c r="PA41" s="183" t="str">
        <f t="shared" si="268"/>
        <v>2.27</v>
      </c>
      <c r="PB41" s="135" t="str">
        <f t="shared" si="269"/>
        <v>Lên lớp</v>
      </c>
      <c r="PC41" s="135" t="s">
        <v>648</v>
      </c>
      <c r="PD41" s="57">
        <v>8.1999999999999993</v>
      </c>
      <c r="PE41" s="22">
        <v>8</v>
      </c>
      <c r="PF41" s="23"/>
      <c r="PG41" s="25">
        <f t="shared" si="273"/>
        <v>8.1</v>
      </c>
      <c r="PH41" s="26">
        <f t="shared" si="274"/>
        <v>8.1</v>
      </c>
      <c r="PI41" s="26" t="str">
        <f t="shared" si="275"/>
        <v>8.1</v>
      </c>
      <c r="PJ41" s="30" t="str">
        <f t="shared" si="276"/>
        <v>B+</v>
      </c>
      <c r="PK41" s="28">
        <f t="shared" si="277"/>
        <v>3.5</v>
      </c>
      <c r="PL41" s="35" t="str">
        <f t="shared" si="278"/>
        <v>3.5</v>
      </c>
      <c r="PM41" s="53">
        <v>6</v>
      </c>
      <c r="PN41" s="63">
        <v>6</v>
      </c>
      <c r="PO41" s="19">
        <v>6.5</v>
      </c>
      <c r="PP41" s="22">
        <v>6</v>
      </c>
      <c r="PQ41" s="23"/>
      <c r="PR41" s="25">
        <f t="shared" si="558"/>
        <v>6.2</v>
      </c>
      <c r="PS41" s="26">
        <f t="shared" si="559"/>
        <v>6.2</v>
      </c>
      <c r="PT41" s="26" t="str">
        <f t="shared" si="696"/>
        <v>6.2</v>
      </c>
      <c r="PU41" s="30" t="str">
        <f t="shared" si="700"/>
        <v>C</v>
      </c>
      <c r="PV41" s="28">
        <f t="shared" si="560"/>
        <v>2</v>
      </c>
      <c r="PW41" s="35" t="str">
        <f t="shared" si="561"/>
        <v>2.0</v>
      </c>
      <c r="PX41" s="53">
        <v>6</v>
      </c>
      <c r="PY41" s="63">
        <v>6</v>
      </c>
      <c r="PZ41" s="59">
        <v>6.7</v>
      </c>
      <c r="QA41" s="259">
        <v>7</v>
      </c>
      <c r="QB41" s="129">
        <f t="shared" si="270"/>
        <v>6.9</v>
      </c>
      <c r="QC41" s="24" t="str">
        <f t="shared" si="280"/>
        <v>6.9</v>
      </c>
      <c r="QD41" s="30" t="str">
        <f t="shared" si="281"/>
        <v>C+</v>
      </c>
      <c r="QE41" s="28">
        <f t="shared" si="282"/>
        <v>2.5</v>
      </c>
      <c r="QF41" s="35" t="str">
        <f t="shared" si="283"/>
        <v>2.5</v>
      </c>
      <c r="QG41" s="260">
        <v>5</v>
      </c>
      <c r="QH41" s="261">
        <v>5</v>
      </c>
      <c r="QI41" s="262">
        <f t="shared" si="532"/>
        <v>17</v>
      </c>
      <c r="QJ41" s="217">
        <f t="shared" si="533"/>
        <v>7.0764705882352938</v>
      </c>
      <c r="QK41" s="182">
        <f t="shared" si="534"/>
        <v>2.6764705882352939</v>
      </c>
      <c r="QL41" s="183" t="str">
        <f t="shared" si="284"/>
        <v>2.68</v>
      </c>
      <c r="QM41" s="135" t="str">
        <f t="shared" si="285"/>
        <v>Lên lớp</v>
      </c>
    </row>
    <row r="42" spans="1:455" ht="18">
      <c r="A42" s="10">
        <v>6</v>
      </c>
      <c r="B42" s="10">
        <v>42</v>
      </c>
      <c r="C42" s="90" t="s">
        <v>271</v>
      </c>
      <c r="D42" s="91" t="s">
        <v>288</v>
      </c>
      <c r="E42" s="93" t="s">
        <v>289</v>
      </c>
      <c r="F42" s="307" t="s">
        <v>149</v>
      </c>
      <c r="G42" s="47"/>
      <c r="H42" s="104" t="s">
        <v>509</v>
      </c>
      <c r="I42" s="42" t="s">
        <v>18</v>
      </c>
      <c r="J42" s="105" t="s">
        <v>595</v>
      </c>
      <c r="K42" s="12">
        <v>5.8</v>
      </c>
      <c r="L42" s="24" t="str">
        <f t="shared" si="562"/>
        <v>5.8</v>
      </c>
      <c r="M42" s="30" t="str">
        <f t="shared" si="701"/>
        <v>C</v>
      </c>
      <c r="N42" s="37">
        <f t="shared" si="702"/>
        <v>2</v>
      </c>
      <c r="O42" s="35" t="str">
        <f t="shared" si="703"/>
        <v>2.0</v>
      </c>
      <c r="P42" s="11">
        <v>2</v>
      </c>
      <c r="Q42" s="14">
        <v>7</v>
      </c>
      <c r="R42" s="24" t="str">
        <f t="shared" si="566"/>
        <v>7.0</v>
      </c>
      <c r="S42" s="30" t="str">
        <f t="shared" si="704"/>
        <v>B</v>
      </c>
      <c r="T42" s="37">
        <f t="shared" si="705"/>
        <v>3</v>
      </c>
      <c r="U42" s="35" t="str">
        <f t="shared" si="706"/>
        <v>3.0</v>
      </c>
      <c r="V42" s="11">
        <v>3</v>
      </c>
      <c r="W42" s="19">
        <v>7.8</v>
      </c>
      <c r="X42" s="22">
        <v>5</v>
      </c>
      <c r="Y42" s="23"/>
      <c r="Z42" s="17">
        <f t="shared" si="570"/>
        <v>6.1</v>
      </c>
      <c r="AA42" s="24">
        <f t="shared" si="571"/>
        <v>6.1</v>
      </c>
      <c r="AB42" s="24" t="str">
        <f t="shared" si="572"/>
        <v>6.1</v>
      </c>
      <c r="AC42" s="30" t="str">
        <f t="shared" si="573"/>
        <v>C</v>
      </c>
      <c r="AD42" s="28">
        <f t="shared" si="574"/>
        <v>2</v>
      </c>
      <c r="AE42" s="35" t="str">
        <f t="shared" si="575"/>
        <v>2.0</v>
      </c>
      <c r="AF42" s="53">
        <v>4</v>
      </c>
      <c r="AG42" s="63">
        <v>4</v>
      </c>
      <c r="AH42" s="19">
        <v>7.3</v>
      </c>
      <c r="AI42" s="22">
        <v>8</v>
      </c>
      <c r="AJ42" s="23"/>
      <c r="AK42" s="25">
        <f t="shared" si="707"/>
        <v>7.7</v>
      </c>
      <c r="AL42" s="26">
        <f t="shared" si="708"/>
        <v>7.7</v>
      </c>
      <c r="AM42" s="24" t="str">
        <f t="shared" si="577"/>
        <v>7.7</v>
      </c>
      <c r="AN42" s="30" t="str">
        <f t="shared" si="709"/>
        <v>B</v>
      </c>
      <c r="AO42" s="28">
        <f t="shared" si="710"/>
        <v>3</v>
      </c>
      <c r="AP42" s="35" t="str">
        <f t="shared" si="711"/>
        <v>3.0</v>
      </c>
      <c r="AQ42" s="66">
        <v>2</v>
      </c>
      <c r="AR42" s="68">
        <v>2</v>
      </c>
      <c r="AS42" s="19">
        <v>6</v>
      </c>
      <c r="AT42" s="22">
        <v>4</v>
      </c>
      <c r="AU42" s="23"/>
      <c r="AV42" s="25">
        <f t="shared" si="712"/>
        <v>4.8</v>
      </c>
      <c r="AW42" s="26">
        <f t="shared" si="713"/>
        <v>4.8</v>
      </c>
      <c r="AX42" s="24" t="str">
        <f t="shared" si="581"/>
        <v>4.8</v>
      </c>
      <c r="AY42" s="30" t="str">
        <f t="shared" si="714"/>
        <v>D</v>
      </c>
      <c r="AZ42" s="28">
        <f t="shared" si="715"/>
        <v>1</v>
      </c>
      <c r="BA42" s="35" t="str">
        <f t="shared" si="716"/>
        <v>1.0</v>
      </c>
      <c r="BB42" s="53">
        <v>3</v>
      </c>
      <c r="BC42" s="63">
        <v>3</v>
      </c>
      <c r="BD42" s="19">
        <v>6.2</v>
      </c>
      <c r="BE42" s="22">
        <v>6</v>
      </c>
      <c r="BF42" s="23"/>
      <c r="BG42" s="17">
        <f t="shared" si="717"/>
        <v>6.1</v>
      </c>
      <c r="BH42" s="24">
        <f t="shared" si="718"/>
        <v>6.1</v>
      </c>
      <c r="BI42" s="24" t="str">
        <f t="shared" si="585"/>
        <v>6.1</v>
      </c>
      <c r="BJ42" s="30" t="str">
        <f t="shared" si="719"/>
        <v>C</v>
      </c>
      <c r="BK42" s="28">
        <f t="shared" si="720"/>
        <v>2</v>
      </c>
      <c r="BL42" s="35" t="str">
        <f t="shared" si="721"/>
        <v>2.0</v>
      </c>
      <c r="BM42" s="53">
        <v>3</v>
      </c>
      <c r="BN42" s="63">
        <v>3</v>
      </c>
      <c r="BO42" s="19">
        <v>6.9</v>
      </c>
      <c r="BP42" s="22">
        <v>8</v>
      </c>
      <c r="BQ42" s="23"/>
      <c r="BR42" s="17">
        <f t="shared" si="589"/>
        <v>7.6</v>
      </c>
      <c r="BS42" s="24">
        <f t="shared" si="590"/>
        <v>7.6</v>
      </c>
      <c r="BT42" s="24" t="str">
        <f t="shared" si="591"/>
        <v>7.6</v>
      </c>
      <c r="BU42" s="30" t="str">
        <f t="shared" si="592"/>
        <v>B</v>
      </c>
      <c r="BV42" s="56">
        <f t="shared" si="593"/>
        <v>3</v>
      </c>
      <c r="BW42" s="35" t="str">
        <f t="shared" si="594"/>
        <v>3.0</v>
      </c>
      <c r="BX42" s="53">
        <v>2</v>
      </c>
      <c r="BY42" s="70">
        <v>2</v>
      </c>
      <c r="BZ42" s="19">
        <v>7.3</v>
      </c>
      <c r="CA42" s="22">
        <v>5</v>
      </c>
      <c r="CB42" s="23"/>
      <c r="CC42" s="25">
        <f t="shared" si="722"/>
        <v>5.9</v>
      </c>
      <c r="CD42" s="26">
        <f t="shared" si="723"/>
        <v>5.9</v>
      </c>
      <c r="CE42" s="24" t="str">
        <f t="shared" si="595"/>
        <v>5.9</v>
      </c>
      <c r="CF42" s="30" t="str">
        <f t="shared" si="724"/>
        <v>C</v>
      </c>
      <c r="CG42" s="28">
        <f t="shared" si="725"/>
        <v>2</v>
      </c>
      <c r="CH42" s="35" t="str">
        <f t="shared" si="726"/>
        <v>2.0</v>
      </c>
      <c r="CI42" s="53">
        <v>3</v>
      </c>
      <c r="CJ42" s="63">
        <v>3</v>
      </c>
      <c r="CK42" s="193">
        <f t="shared" si="599"/>
        <v>17</v>
      </c>
      <c r="CL42" s="217">
        <f t="shared" si="600"/>
        <v>6.2</v>
      </c>
      <c r="CM42" s="182">
        <f t="shared" si="601"/>
        <v>2.0588235294117645</v>
      </c>
      <c r="CN42" s="183" t="str">
        <f t="shared" si="602"/>
        <v>2.06</v>
      </c>
      <c r="CO42" s="135" t="str">
        <f t="shared" si="603"/>
        <v>Lên lớp</v>
      </c>
      <c r="CP42" s="136">
        <f t="shared" si="604"/>
        <v>17</v>
      </c>
      <c r="CQ42" s="241">
        <f t="shared" si="605"/>
        <v>6.2</v>
      </c>
      <c r="CR42" s="137">
        <f t="shared" si="606"/>
        <v>2.0588235294117645</v>
      </c>
      <c r="CS42" s="140" t="str">
        <f t="shared" si="607"/>
        <v>2.06</v>
      </c>
      <c r="CT42" s="135" t="str">
        <f t="shared" si="608"/>
        <v>Lên lớp</v>
      </c>
      <c r="CU42" s="138" t="s">
        <v>648</v>
      </c>
      <c r="CV42" s="19">
        <v>6.7</v>
      </c>
      <c r="CW42" s="22">
        <v>5</v>
      </c>
      <c r="CX42" s="23"/>
      <c r="CY42" s="17">
        <f t="shared" si="609"/>
        <v>5.7</v>
      </c>
      <c r="CZ42" s="24">
        <f t="shared" si="610"/>
        <v>5.7</v>
      </c>
      <c r="DA42" s="24" t="str">
        <f t="shared" si="611"/>
        <v>5.7</v>
      </c>
      <c r="DB42" s="30" t="str">
        <f t="shared" si="612"/>
        <v>C</v>
      </c>
      <c r="DC42" s="56">
        <f t="shared" si="613"/>
        <v>2</v>
      </c>
      <c r="DD42" s="35" t="str">
        <f t="shared" si="614"/>
        <v>2.0</v>
      </c>
      <c r="DE42" s="53">
        <v>3</v>
      </c>
      <c r="DF42" s="63">
        <v>3</v>
      </c>
      <c r="DG42" s="19">
        <v>6.7</v>
      </c>
      <c r="DH42" s="22">
        <v>8</v>
      </c>
      <c r="DI42" s="23"/>
      <c r="DJ42" s="17">
        <f t="shared" si="615"/>
        <v>7.5</v>
      </c>
      <c r="DK42" s="24">
        <f t="shared" si="616"/>
        <v>7.5</v>
      </c>
      <c r="DL42" s="24" t="str">
        <f t="shared" si="617"/>
        <v>7.5</v>
      </c>
      <c r="DM42" s="30" t="str">
        <f t="shared" si="618"/>
        <v>B</v>
      </c>
      <c r="DN42" s="56">
        <f t="shared" si="619"/>
        <v>3</v>
      </c>
      <c r="DO42" s="35" t="str">
        <f t="shared" si="620"/>
        <v>3.0</v>
      </c>
      <c r="DP42" s="53">
        <v>3</v>
      </c>
      <c r="DQ42" s="63">
        <v>3</v>
      </c>
      <c r="DR42" s="19">
        <v>5.6</v>
      </c>
      <c r="DS42" s="22">
        <v>5</v>
      </c>
      <c r="DT42" s="23"/>
      <c r="DU42" s="17">
        <f t="shared" si="621"/>
        <v>5.2</v>
      </c>
      <c r="DV42" s="24">
        <f t="shared" si="622"/>
        <v>5.2</v>
      </c>
      <c r="DW42" s="24" t="str">
        <f t="shared" si="623"/>
        <v>5.2</v>
      </c>
      <c r="DX42" s="30" t="str">
        <f t="shared" si="624"/>
        <v>D+</v>
      </c>
      <c r="DY42" s="28">
        <f t="shared" si="625"/>
        <v>1.5</v>
      </c>
      <c r="DZ42" s="35" t="str">
        <f t="shared" si="626"/>
        <v>1.5</v>
      </c>
      <c r="EA42" s="53">
        <v>3</v>
      </c>
      <c r="EB42" s="63">
        <v>3</v>
      </c>
      <c r="EC42" s="19">
        <v>6</v>
      </c>
      <c r="ED42" s="22">
        <v>8</v>
      </c>
      <c r="EE42" s="23"/>
      <c r="EF42" s="17">
        <f t="shared" si="627"/>
        <v>7.2</v>
      </c>
      <c r="EG42" s="24">
        <f t="shared" si="628"/>
        <v>7.2</v>
      </c>
      <c r="EH42" s="24" t="str">
        <f t="shared" ref="EH42:EH73" si="736">TEXT(EG42,"0.0")</f>
        <v>7.2</v>
      </c>
      <c r="EI42" s="30" t="str">
        <f t="shared" si="630"/>
        <v>B</v>
      </c>
      <c r="EJ42" s="28">
        <f t="shared" si="631"/>
        <v>3</v>
      </c>
      <c r="EK42" s="35" t="str">
        <f t="shared" si="632"/>
        <v>3.0</v>
      </c>
      <c r="EL42" s="53">
        <v>2</v>
      </c>
      <c r="EM42" s="63">
        <v>2</v>
      </c>
      <c r="EN42" s="19">
        <v>8</v>
      </c>
      <c r="EO42" s="22">
        <v>8</v>
      </c>
      <c r="EP42" s="23"/>
      <c r="EQ42" s="25">
        <f t="shared" si="633"/>
        <v>8</v>
      </c>
      <c r="ER42" s="26">
        <f t="shared" si="634"/>
        <v>8</v>
      </c>
      <c r="ES42" s="24" t="str">
        <f t="shared" si="635"/>
        <v>8.0</v>
      </c>
      <c r="ET42" s="30" t="str">
        <f t="shared" si="636"/>
        <v>B+</v>
      </c>
      <c r="EU42" s="28">
        <f t="shared" si="637"/>
        <v>3.5</v>
      </c>
      <c r="EV42" s="35" t="str">
        <f t="shared" si="638"/>
        <v>3.5</v>
      </c>
      <c r="EW42" s="53">
        <v>2</v>
      </c>
      <c r="EX42" s="63">
        <v>2</v>
      </c>
      <c r="EY42" s="19">
        <v>7.2</v>
      </c>
      <c r="EZ42" s="22">
        <v>5</v>
      </c>
      <c r="FA42" s="23"/>
      <c r="FB42" s="17">
        <f t="shared" si="639"/>
        <v>5.9</v>
      </c>
      <c r="FC42" s="24">
        <f t="shared" si="640"/>
        <v>5.9</v>
      </c>
      <c r="FD42" s="24" t="str">
        <f t="shared" si="641"/>
        <v>5.9</v>
      </c>
      <c r="FE42" s="30" t="str">
        <f t="shared" si="642"/>
        <v>C</v>
      </c>
      <c r="FF42" s="28">
        <f t="shared" si="643"/>
        <v>2</v>
      </c>
      <c r="FG42" s="35" t="str">
        <f t="shared" si="644"/>
        <v>2.0</v>
      </c>
      <c r="FH42" s="53">
        <v>3</v>
      </c>
      <c r="FI42" s="63">
        <v>3</v>
      </c>
      <c r="FJ42" s="19">
        <v>8</v>
      </c>
      <c r="FK42" s="22">
        <v>9</v>
      </c>
      <c r="FL42" s="23"/>
      <c r="FM42" s="25">
        <f t="shared" si="378"/>
        <v>8.6</v>
      </c>
      <c r="FN42" s="26">
        <f t="shared" si="379"/>
        <v>8.6</v>
      </c>
      <c r="FO42" s="26" t="str">
        <f t="shared" si="645"/>
        <v>8.6</v>
      </c>
      <c r="FP42" s="30" t="str">
        <f t="shared" si="381"/>
        <v>A</v>
      </c>
      <c r="FQ42" s="28">
        <f t="shared" si="382"/>
        <v>4</v>
      </c>
      <c r="FR42" s="35" t="str">
        <f t="shared" si="383"/>
        <v>4.0</v>
      </c>
      <c r="FS42" s="53">
        <v>2</v>
      </c>
      <c r="FT42" s="63">
        <v>2</v>
      </c>
      <c r="FU42" s="19">
        <v>8.1</v>
      </c>
      <c r="FV42" s="22">
        <v>5</v>
      </c>
      <c r="FW42" s="23"/>
      <c r="FX42" s="25">
        <f t="shared" si="384"/>
        <v>6.2</v>
      </c>
      <c r="FY42" s="26">
        <f t="shared" si="385"/>
        <v>6.2</v>
      </c>
      <c r="FZ42" s="24" t="str">
        <f t="shared" si="646"/>
        <v>6.2</v>
      </c>
      <c r="GA42" s="30" t="str">
        <f t="shared" si="387"/>
        <v>C</v>
      </c>
      <c r="GB42" s="28">
        <f t="shared" si="388"/>
        <v>2</v>
      </c>
      <c r="GC42" s="35" t="str">
        <f t="shared" si="389"/>
        <v>2.0</v>
      </c>
      <c r="GD42" s="53">
        <v>2</v>
      </c>
      <c r="GE42" s="63">
        <v>2</v>
      </c>
      <c r="GF42" s="181">
        <f t="shared" si="647"/>
        <v>20</v>
      </c>
      <c r="GG42" s="217">
        <f t="shared" si="648"/>
        <v>6.6450000000000005</v>
      </c>
      <c r="GH42" s="182">
        <f t="shared" si="649"/>
        <v>2.5249999999999999</v>
      </c>
      <c r="GI42" s="183" t="str">
        <f t="shared" si="650"/>
        <v>2.53</v>
      </c>
      <c r="GJ42" s="135" t="str">
        <f t="shared" si="651"/>
        <v>Lên lớp</v>
      </c>
      <c r="GK42" s="136">
        <f t="shared" si="652"/>
        <v>20</v>
      </c>
      <c r="GL42" s="239">
        <f t="shared" si="653"/>
        <v>6.6450000000000005</v>
      </c>
      <c r="GM42" s="137">
        <f t="shared" si="654"/>
        <v>2.5249999999999999</v>
      </c>
      <c r="GN42" s="192">
        <f t="shared" si="655"/>
        <v>37</v>
      </c>
      <c r="GO42" s="193">
        <f t="shared" si="656"/>
        <v>37</v>
      </c>
      <c r="GP42" s="183">
        <f t="shared" si="657"/>
        <v>6.4405405405405407</v>
      </c>
      <c r="GQ42" s="182">
        <f t="shared" si="658"/>
        <v>2.310810810810811</v>
      </c>
      <c r="GR42" s="183" t="str">
        <f t="shared" si="659"/>
        <v>2.31</v>
      </c>
      <c r="GS42" s="135" t="str">
        <f t="shared" si="660"/>
        <v>Lên lớp</v>
      </c>
      <c r="GT42" s="135" t="s">
        <v>648</v>
      </c>
      <c r="GU42" s="19">
        <v>7.7</v>
      </c>
      <c r="GV42" s="22">
        <v>6</v>
      </c>
      <c r="GW42" s="23"/>
      <c r="GX42" s="17">
        <f t="shared" si="661"/>
        <v>6.7</v>
      </c>
      <c r="GY42" s="24">
        <f t="shared" si="662"/>
        <v>6.7</v>
      </c>
      <c r="GZ42" s="24" t="str">
        <f t="shared" si="697"/>
        <v>6.7</v>
      </c>
      <c r="HA42" s="30" t="str">
        <f t="shared" si="663"/>
        <v>C+</v>
      </c>
      <c r="HB42" s="28">
        <f t="shared" si="664"/>
        <v>2.5</v>
      </c>
      <c r="HC42" s="35" t="str">
        <f t="shared" si="665"/>
        <v>2.5</v>
      </c>
      <c r="HD42" s="53">
        <v>3</v>
      </c>
      <c r="HE42" s="63">
        <v>3</v>
      </c>
      <c r="HF42" s="19">
        <v>6.2</v>
      </c>
      <c r="HG42" s="22">
        <v>7</v>
      </c>
      <c r="HH42" s="23"/>
      <c r="HI42" s="25">
        <f t="shared" si="410"/>
        <v>6.7</v>
      </c>
      <c r="HJ42" s="26">
        <f t="shared" si="411"/>
        <v>6.7</v>
      </c>
      <c r="HK42" s="24" t="str">
        <f t="shared" si="666"/>
        <v>6.7</v>
      </c>
      <c r="HL42" s="30" t="str">
        <f t="shared" si="413"/>
        <v>C+</v>
      </c>
      <c r="HM42" s="28">
        <f t="shared" si="414"/>
        <v>2.5</v>
      </c>
      <c r="HN42" s="35" t="str">
        <f t="shared" si="415"/>
        <v>2.5</v>
      </c>
      <c r="HO42" s="53">
        <v>2</v>
      </c>
      <c r="HP42" s="63">
        <v>2</v>
      </c>
      <c r="HQ42" s="19">
        <v>7.4</v>
      </c>
      <c r="HR42" s="22">
        <v>3</v>
      </c>
      <c r="HS42" s="23"/>
      <c r="HT42" s="25">
        <f t="shared" si="416"/>
        <v>4.8</v>
      </c>
      <c r="HU42" s="147">
        <f t="shared" si="417"/>
        <v>4.8</v>
      </c>
      <c r="HV42" s="24" t="str">
        <f t="shared" si="734"/>
        <v>4.8</v>
      </c>
      <c r="HW42" s="218" t="str">
        <f t="shared" si="418"/>
        <v>D</v>
      </c>
      <c r="HX42" s="149">
        <f t="shared" si="419"/>
        <v>1</v>
      </c>
      <c r="HY42" s="40" t="str">
        <f t="shared" si="420"/>
        <v>1.0</v>
      </c>
      <c r="HZ42" s="53">
        <v>3</v>
      </c>
      <c r="IA42" s="63">
        <v>3</v>
      </c>
      <c r="IB42" s="19">
        <v>7.7</v>
      </c>
      <c r="IC42" s="22">
        <v>6</v>
      </c>
      <c r="ID42" s="23"/>
      <c r="IE42" s="25">
        <f t="shared" si="421"/>
        <v>6.7</v>
      </c>
      <c r="IF42" s="147">
        <f t="shared" si="422"/>
        <v>6.7</v>
      </c>
      <c r="IG42" s="24" t="str">
        <f t="shared" si="735"/>
        <v>6.7</v>
      </c>
      <c r="IH42" s="218" t="str">
        <f t="shared" si="423"/>
        <v>C+</v>
      </c>
      <c r="II42" s="149">
        <f t="shared" si="424"/>
        <v>2.5</v>
      </c>
      <c r="IJ42" s="40" t="str">
        <f t="shared" si="425"/>
        <v>2.5</v>
      </c>
      <c r="IK42" s="53">
        <v>1</v>
      </c>
      <c r="IL42" s="63">
        <v>1</v>
      </c>
      <c r="IM42" s="19">
        <v>6</v>
      </c>
      <c r="IN42" s="22">
        <v>6</v>
      </c>
      <c r="IO42" s="23"/>
      <c r="IP42" s="25">
        <f t="shared" si="426"/>
        <v>6</v>
      </c>
      <c r="IQ42" s="26">
        <f t="shared" si="427"/>
        <v>6</v>
      </c>
      <c r="IR42" s="24" t="str">
        <f t="shared" si="669"/>
        <v>6.0</v>
      </c>
      <c r="IS42" s="30" t="str">
        <f t="shared" si="727"/>
        <v>C</v>
      </c>
      <c r="IT42" s="28">
        <f t="shared" si="430"/>
        <v>2</v>
      </c>
      <c r="IU42" s="35" t="str">
        <f t="shared" si="431"/>
        <v>2.0</v>
      </c>
      <c r="IV42" s="53">
        <v>2</v>
      </c>
      <c r="IW42" s="63">
        <v>2</v>
      </c>
      <c r="IX42" s="19">
        <v>6.2</v>
      </c>
      <c r="IY42" s="22">
        <v>7</v>
      </c>
      <c r="IZ42" s="23"/>
      <c r="JA42" s="25">
        <f t="shared" si="432"/>
        <v>6.7</v>
      </c>
      <c r="JB42" s="26">
        <f t="shared" si="433"/>
        <v>6.7</v>
      </c>
      <c r="JC42" s="24" t="str">
        <f t="shared" si="670"/>
        <v>6.7</v>
      </c>
      <c r="JD42" s="30" t="str">
        <f t="shared" si="435"/>
        <v>C+</v>
      </c>
      <c r="JE42" s="28">
        <f t="shared" si="436"/>
        <v>2.5</v>
      </c>
      <c r="JF42" s="35" t="str">
        <f t="shared" si="437"/>
        <v>2.5</v>
      </c>
      <c r="JG42" s="53">
        <v>2</v>
      </c>
      <c r="JH42" s="63">
        <v>2</v>
      </c>
      <c r="JI42" s="19">
        <v>7.8</v>
      </c>
      <c r="JJ42" s="22">
        <v>7</v>
      </c>
      <c r="JK42" s="23"/>
      <c r="JL42" s="25">
        <f t="shared" si="438"/>
        <v>7.3</v>
      </c>
      <c r="JM42" s="26">
        <f t="shared" si="439"/>
        <v>7.3</v>
      </c>
      <c r="JN42" s="24" t="str">
        <f t="shared" si="671"/>
        <v>7.3</v>
      </c>
      <c r="JO42" s="30" t="str">
        <f t="shared" si="728"/>
        <v>B</v>
      </c>
      <c r="JP42" s="28">
        <f t="shared" si="442"/>
        <v>3</v>
      </c>
      <c r="JQ42" s="35" t="str">
        <f t="shared" si="443"/>
        <v>3.0</v>
      </c>
      <c r="JR42" s="53">
        <v>2</v>
      </c>
      <c r="JS42" s="63">
        <v>2</v>
      </c>
      <c r="JT42" s="19">
        <v>5</v>
      </c>
      <c r="JU42" s="22">
        <v>4</v>
      </c>
      <c r="JV42" s="23"/>
      <c r="JW42" s="25">
        <f t="shared" si="444"/>
        <v>4.4000000000000004</v>
      </c>
      <c r="JX42" s="26">
        <f t="shared" si="445"/>
        <v>4.4000000000000004</v>
      </c>
      <c r="JY42" s="24" t="str">
        <f t="shared" si="672"/>
        <v>4.4</v>
      </c>
      <c r="JZ42" s="30" t="str">
        <f t="shared" si="729"/>
        <v>D</v>
      </c>
      <c r="KA42" s="28">
        <f t="shared" si="448"/>
        <v>1</v>
      </c>
      <c r="KB42" s="35" t="str">
        <f t="shared" si="449"/>
        <v>1.0</v>
      </c>
      <c r="KC42" s="53">
        <v>1</v>
      </c>
      <c r="KD42" s="63">
        <v>1</v>
      </c>
      <c r="KE42" s="19">
        <v>7.3</v>
      </c>
      <c r="KF42" s="22">
        <v>8</v>
      </c>
      <c r="KG42" s="23"/>
      <c r="KH42" s="25">
        <f t="shared" si="450"/>
        <v>7.7</v>
      </c>
      <c r="KI42" s="26">
        <f t="shared" si="451"/>
        <v>7.7</v>
      </c>
      <c r="KJ42" s="24" t="str">
        <f t="shared" si="673"/>
        <v>7.7</v>
      </c>
      <c r="KK42" s="30" t="str">
        <f t="shared" si="453"/>
        <v>B</v>
      </c>
      <c r="KL42" s="28">
        <f t="shared" si="454"/>
        <v>3</v>
      </c>
      <c r="KM42" s="35" t="str">
        <f t="shared" si="455"/>
        <v>3.0</v>
      </c>
      <c r="KN42" s="53">
        <v>2</v>
      </c>
      <c r="KO42" s="63">
        <v>2</v>
      </c>
      <c r="KP42" s="181">
        <f t="shared" si="674"/>
        <v>18</v>
      </c>
      <c r="KQ42" s="217">
        <f t="shared" si="675"/>
        <v>6.3555555555555561</v>
      </c>
      <c r="KR42" s="182">
        <f t="shared" si="676"/>
        <v>2.2222222222222223</v>
      </c>
      <c r="KS42" s="183" t="str">
        <f t="shared" si="677"/>
        <v>2.22</v>
      </c>
      <c r="KT42" s="135" t="str">
        <f t="shared" si="678"/>
        <v>Lên lớp</v>
      </c>
      <c r="KU42" s="136">
        <f t="shared" si="679"/>
        <v>18</v>
      </c>
      <c r="KV42" s="217">
        <f t="shared" si="680"/>
        <v>6.3555555555555561</v>
      </c>
      <c r="KW42" s="236">
        <f t="shared" si="681"/>
        <v>2.2222222222222223</v>
      </c>
      <c r="KX42" s="192">
        <f t="shared" si="682"/>
        <v>55</v>
      </c>
      <c r="KY42" s="193">
        <f t="shared" si="683"/>
        <v>55</v>
      </c>
      <c r="KZ42" s="183">
        <f t="shared" si="684"/>
        <v>6.4127272727272739</v>
      </c>
      <c r="LA42" s="182">
        <f t="shared" si="685"/>
        <v>2.2818181818181817</v>
      </c>
      <c r="LB42" s="183" t="str">
        <f t="shared" si="686"/>
        <v>2.28</v>
      </c>
      <c r="LC42" s="135" t="str">
        <f t="shared" si="687"/>
        <v>Lên lớp</v>
      </c>
      <c r="LD42" s="135" t="s">
        <v>648</v>
      </c>
      <c r="LE42" s="185">
        <v>6.3</v>
      </c>
      <c r="LF42" s="121">
        <v>7</v>
      </c>
      <c r="LG42" s="122"/>
      <c r="LH42" s="129">
        <f t="shared" si="470"/>
        <v>6.7</v>
      </c>
      <c r="LI42" s="130">
        <f t="shared" si="471"/>
        <v>6.7</v>
      </c>
      <c r="LJ42" s="130" t="str">
        <f t="shared" si="688"/>
        <v>6.7</v>
      </c>
      <c r="LK42" s="125" t="str">
        <f t="shared" si="473"/>
        <v>C+</v>
      </c>
      <c r="LL42" s="126">
        <f t="shared" si="474"/>
        <v>2.5</v>
      </c>
      <c r="LM42" s="127" t="str">
        <f t="shared" si="475"/>
        <v>2.5</v>
      </c>
      <c r="LN42" s="144">
        <v>1</v>
      </c>
      <c r="LO42" s="145">
        <v>1</v>
      </c>
      <c r="LP42" s="185">
        <v>7.7</v>
      </c>
      <c r="LQ42" s="121">
        <v>5</v>
      </c>
      <c r="LR42" s="122"/>
      <c r="LS42" s="129">
        <f t="shared" si="476"/>
        <v>6.1</v>
      </c>
      <c r="LT42" s="130">
        <f t="shared" si="477"/>
        <v>6.1</v>
      </c>
      <c r="LU42" s="130" t="str">
        <f t="shared" si="689"/>
        <v>6.1</v>
      </c>
      <c r="LV42" s="125" t="str">
        <f t="shared" si="479"/>
        <v>C</v>
      </c>
      <c r="LW42" s="126">
        <f t="shared" si="480"/>
        <v>2</v>
      </c>
      <c r="LX42" s="127" t="str">
        <f t="shared" si="481"/>
        <v>2.0</v>
      </c>
      <c r="LY42" s="144">
        <v>1</v>
      </c>
      <c r="LZ42" s="145">
        <v>1</v>
      </c>
      <c r="MA42" s="185">
        <v>7.3</v>
      </c>
      <c r="MB42" s="121">
        <v>7</v>
      </c>
      <c r="MC42" s="122"/>
      <c r="MD42" s="129">
        <f t="shared" si="482"/>
        <v>7.1</v>
      </c>
      <c r="ME42" s="130">
        <f t="shared" si="483"/>
        <v>7.1</v>
      </c>
      <c r="MF42" s="130" t="str">
        <f t="shared" si="690"/>
        <v>7.1</v>
      </c>
      <c r="MG42" s="125" t="str">
        <f t="shared" si="698"/>
        <v>B</v>
      </c>
      <c r="MH42" s="126">
        <f t="shared" si="486"/>
        <v>3</v>
      </c>
      <c r="MI42" s="127" t="str">
        <f t="shared" si="487"/>
        <v>3.0</v>
      </c>
      <c r="MJ42" s="144">
        <v>1</v>
      </c>
      <c r="MK42" s="145">
        <v>1</v>
      </c>
      <c r="ML42" s="19">
        <v>6</v>
      </c>
      <c r="MM42" s="51">
        <v>7.4</v>
      </c>
      <c r="MN42" s="23"/>
      <c r="MO42" s="25">
        <f t="shared" si="538"/>
        <v>6.8</v>
      </c>
      <c r="MP42" s="26">
        <f t="shared" si="539"/>
        <v>6.8</v>
      </c>
      <c r="MQ42" s="26" t="str">
        <f t="shared" si="691"/>
        <v>6.8</v>
      </c>
      <c r="MR42" s="30" t="str">
        <f t="shared" si="730"/>
        <v>C+</v>
      </c>
      <c r="MS42" s="28">
        <f t="shared" si="540"/>
        <v>2.5</v>
      </c>
      <c r="MT42" s="35" t="str">
        <f t="shared" si="541"/>
        <v>2.5</v>
      </c>
      <c r="MU42" s="53">
        <v>1</v>
      </c>
      <c r="MV42" s="63">
        <v>1</v>
      </c>
      <c r="MW42" s="19">
        <v>7</v>
      </c>
      <c r="MX42" s="51">
        <v>7</v>
      </c>
      <c r="MY42" s="23"/>
      <c r="MZ42" s="25">
        <f t="shared" si="542"/>
        <v>7</v>
      </c>
      <c r="NA42" s="26">
        <f t="shared" si="543"/>
        <v>7</v>
      </c>
      <c r="NB42" s="26" t="str">
        <f t="shared" si="692"/>
        <v>7.0</v>
      </c>
      <c r="NC42" s="30" t="str">
        <f t="shared" si="731"/>
        <v>B</v>
      </c>
      <c r="ND42" s="28">
        <f t="shared" si="544"/>
        <v>3</v>
      </c>
      <c r="NE42" s="35" t="str">
        <f t="shared" si="545"/>
        <v>3.0</v>
      </c>
      <c r="NF42" s="53">
        <v>1</v>
      </c>
      <c r="NG42" s="63">
        <v>1</v>
      </c>
      <c r="NH42" s="19">
        <v>7.5</v>
      </c>
      <c r="NI42" s="51">
        <v>5.5</v>
      </c>
      <c r="NJ42" s="23"/>
      <c r="NK42" s="25">
        <f t="shared" si="546"/>
        <v>6.3</v>
      </c>
      <c r="NL42" s="26">
        <f t="shared" si="547"/>
        <v>6.3</v>
      </c>
      <c r="NM42" s="26" t="str">
        <f t="shared" si="693"/>
        <v>6.3</v>
      </c>
      <c r="NN42" s="30" t="str">
        <f t="shared" si="732"/>
        <v>C</v>
      </c>
      <c r="NO42" s="28">
        <f t="shared" si="548"/>
        <v>2</v>
      </c>
      <c r="NP42" s="35" t="str">
        <f t="shared" si="549"/>
        <v>2.0</v>
      </c>
      <c r="NQ42" s="53">
        <v>2</v>
      </c>
      <c r="NR42" s="63">
        <v>2</v>
      </c>
      <c r="NS42" s="19">
        <v>7</v>
      </c>
      <c r="NT42" s="51">
        <v>7</v>
      </c>
      <c r="NU42" s="23"/>
      <c r="NV42" s="25">
        <f t="shared" si="550"/>
        <v>7</v>
      </c>
      <c r="NW42" s="26">
        <f t="shared" si="551"/>
        <v>7</v>
      </c>
      <c r="NX42" s="26" t="str">
        <f t="shared" si="694"/>
        <v>7.0</v>
      </c>
      <c r="NY42" s="30" t="str">
        <f t="shared" si="733"/>
        <v>B</v>
      </c>
      <c r="NZ42" s="28">
        <f t="shared" si="552"/>
        <v>3</v>
      </c>
      <c r="OA42" s="35" t="str">
        <f t="shared" si="553"/>
        <v>3.0</v>
      </c>
      <c r="OB42" s="53">
        <v>1</v>
      </c>
      <c r="OC42" s="63">
        <v>1</v>
      </c>
      <c r="OD42" s="57">
        <v>8.1999999999999993</v>
      </c>
      <c r="OE42" s="51">
        <v>7</v>
      </c>
      <c r="OF42" s="23"/>
      <c r="OG42" s="25">
        <f t="shared" ref="OG42:OG66" si="737">ROUND((OD42*0.4+OE42*0.6),1)</f>
        <v>7.5</v>
      </c>
      <c r="OH42" s="26">
        <f t="shared" ref="OH42:OH66" si="738">ROUND(MAX((OD42*0.4+OE42*0.6),(OD42*0.4+OF42*0.6)),1)</f>
        <v>7.5</v>
      </c>
      <c r="OI42" s="26" t="str">
        <f t="shared" ref="OI42:OI66" si="739">TEXT(OH42,"0.0")</f>
        <v>7.5</v>
      </c>
      <c r="OJ42" s="30" t="str">
        <f t="shared" ref="OJ42:OJ66" si="740">IF(OH42&gt;=8.5,"A",IF(OH42&gt;=8,"B+",IF(OH42&gt;=7,"B",IF(OH42&gt;=6.5,"C+",IF(OH42&gt;=5.5,"C",IF(OH42&gt;=5,"D+",IF(OH42&gt;=4,"D","F")))))))</f>
        <v>B</v>
      </c>
      <c r="OK42" s="28">
        <f t="shared" ref="OK42:OK66" si="741">IF(OJ42="A",4,IF(OJ42="B+",3.5,IF(OJ42="B",3,IF(OJ42="C+",2.5,IF(OJ42="C",2,IF(OJ42="D+",1.5,IF(OJ42="D",1,0)))))))</f>
        <v>3</v>
      </c>
      <c r="OL42" s="35" t="str">
        <f t="shared" ref="OL42:OL66" si="742">TEXT(OK42,"0.0")</f>
        <v>3.0</v>
      </c>
      <c r="OM42" s="53">
        <v>4</v>
      </c>
      <c r="ON42" s="70">
        <v>4</v>
      </c>
      <c r="OO42" s="264">
        <f t="shared" si="256"/>
        <v>12</v>
      </c>
      <c r="OP42" s="217">
        <f t="shared" si="257"/>
        <v>6.9416666666666673</v>
      </c>
      <c r="OQ42" s="182">
        <f t="shared" si="258"/>
        <v>2.6666666666666665</v>
      </c>
      <c r="OR42" s="183" t="str">
        <f t="shared" si="259"/>
        <v>2.67</v>
      </c>
      <c r="OS42" s="135" t="str">
        <f t="shared" si="260"/>
        <v>Lên lớp</v>
      </c>
      <c r="OT42" s="136">
        <f t="shared" si="261"/>
        <v>12</v>
      </c>
      <c r="OU42" s="217">
        <f t="shared" si="262"/>
        <v>6.9416666666666673</v>
      </c>
      <c r="OV42" s="236">
        <f t="shared" si="263"/>
        <v>2.6666666666666665</v>
      </c>
      <c r="OW42" s="192">
        <f t="shared" si="264"/>
        <v>67</v>
      </c>
      <c r="OX42" s="193">
        <f t="shared" si="265"/>
        <v>67</v>
      </c>
      <c r="OY42" s="183">
        <f t="shared" si="266"/>
        <v>6.5074626865671652</v>
      </c>
      <c r="OZ42" s="182">
        <f t="shared" si="267"/>
        <v>2.3507462686567164</v>
      </c>
      <c r="PA42" s="183" t="str">
        <f t="shared" si="268"/>
        <v>2.35</v>
      </c>
      <c r="PB42" s="135" t="str">
        <f t="shared" si="269"/>
        <v>Lên lớp</v>
      </c>
      <c r="PC42" s="135" t="s">
        <v>648</v>
      </c>
      <c r="PD42" s="57">
        <v>8.4</v>
      </c>
      <c r="PE42" s="22">
        <v>7</v>
      </c>
      <c r="PF42" s="23"/>
      <c r="PG42" s="25">
        <f t="shared" si="273"/>
        <v>7.6</v>
      </c>
      <c r="PH42" s="26">
        <f t="shared" si="274"/>
        <v>7.6</v>
      </c>
      <c r="PI42" s="26" t="str">
        <f t="shared" si="275"/>
        <v>7.6</v>
      </c>
      <c r="PJ42" s="30" t="str">
        <f t="shared" si="276"/>
        <v>B</v>
      </c>
      <c r="PK42" s="28">
        <f t="shared" si="277"/>
        <v>3</v>
      </c>
      <c r="PL42" s="35" t="str">
        <f t="shared" si="278"/>
        <v>3.0</v>
      </c>
      <c r="PM42" s="53">
        <v>6</v>
      </c>
      <c r="PN42" s="63">
        <v>6</v>
      </c>
      <c r="PO42" s="19">
        <v>6</v>
      </c>
      <c r="PP42" s="22">
        <v>6</v>
      </c>
      <c r="PQ42" s="23"/>
      <c r="PR42" s="25">
        <f t="shared" si="558"/>
        <v>6</v>
      </c>
      <c r="PS42" s="26">
        <f t="shared" si="559"/>
        <v>6</v>
      </c>
      <c r="PT42" s="26" t="str">
        <f t="shared" si="696"/>
        <v>6.0</v>
      </c>
      <c r="PU42" s="30" t="str">
        <f t="shared" si="700"/>
        <v>C</v>
      </c>
      <c r="PV42" s="28">
        <f t="shared" si="560"/>
        <v>2</v>
      </c>
      <c r="PW42" s="35" t="str">
        <f t="shared" si="561"/>
        <v>2.0</v>
      </c>
      <c r="PX42" s="53">
        <v>6</v>
      </c>
      <c r="PY42" s="63">
        <v>6</v>
      </c>
      <c r="PZ42" s="59"/>
      <c r="QA42" s="259"/>
      <c r="QB42" s="129">
        <f t="shared" si="270"/>
        <v>0</v>
      </c>
      <c r="QC42" s="24" t="str">
        <f t="shared" si="280"/>
        <v>0.0</v>
      </c>
      <c r="QD42" s="30" t="str">
        <f t="shared" si="281"/>
        <v>F</v>
      </c>
      <c r="QE42" s="28">
        <f t="shared" si="282"/>
        <v>0</v>
      </c>
      <c r="QF42" s="35" t="str">
        <f t="shared" si="283"/>
        <v>0.0</v>
      </c>
      <c r="QG42" s="260"/>
      <c r="QH42" s="261"/>
      <c r="QI42" s="262">
        <f t="shared" si="532"/>
        <v>12</v>
      </c>
      <c r="QJ42" s="217">
        <f t="shared" si="533"/>
        <v>6.8</v>
      </c>
      <c r="QK42" s="182">
        <f t="shared" si="534"/>
        <v>2.5</v>
      </c>
      <c r="QL42" s="183" t="str">
        <f t="shared" si="284"/>
        <v>2.50</v>
      </c>
      <c r="QM42" s="135" t="str">
        <f t="shared" si="285"/>
        <v>Lên lớp</v>
      </c>
    </row>
    <row r="43" spans="1:455" ht="18">
      <c r="A43" s="71">
        <v>7</v>
      </c>
      <c r="B43" s="10">
        <v>43</v>
      </c>
      <c r="C43" s="90" t="s">
        <v>271</v>
      </c>
      <c r="D43" s="91" t="s">
        <v>290</v>
      </c>
      <c r="E43" s="93" t="s">
        <v>284</v>
      </c>
      <c r="F43" s="307" t="s">
        <v>63</v>
      </c>
      <c r="G43" s="47"/>
      <c r="H43" s="104" t="s">
        <v>510</v>
      </c>
      <c r="I43" s="42" t="s">
        <v>18</v>
      </c>
      <c r="J43" s="98" t="s">
        <v>596</v>
      </c>
      <c r="K43" s="12">
        <v>5.3</v>
      </c>
      <c r="L43" s="24" t="str">
        <f t="shared" si="562"/>
        <v>5.3</v>
      </c>
      <c r="M43" s="30" t="str">
        <f t="shared" si="701"/>
        <v>D+</v>
      </c>
      <c r="N43" s="37">
        <f t="shared" si="702"/>
        <v>1.5</v>
      </c>
      <c r="O43" s="35" t="str">
        <f t="shared" si="703"/>
        <v>1.5</v>
      </c>
      <c r="P43" s="11">
        <v>2</v>
      </c>
      <c r="Q43" s="14">
        <v>6.1</v>
      </c>
      <c r="R43" s="24" t="str">
        <f t="shared" si="566"/>
        <v>6.1</v>
      </c>
      <c r="S43" s="30" t="str">
        <f t="shared" si="704"/>
        <v>C</v>
      </c>
      <c r="T43" s="37">
        <f t="shared" si="705"/>
        <v>2</v>
      </c>
      <c r="U43" s="35" t="str">
        <f t="shared" si="706"/>
        <v>2.0</v>
      </c>
      <c r="V43" s="11">
        <v>3</v>
      </c>
      <c r="W43" s="19">
        <v>8.3000000000000007</v>
      </c>
      <c r="X43" s="22">
        <v>5</v>
      </c>
      <c r="Y43" s="23"/>
      <c r="Z43" s="17">
        <f t="shared" si="570"/>
        <v>6.3</v>
      </c>
      <c r="AA43" s="24">
        <f t="shared" si="571"/>
        <v>6.3</v>
      </c>
      <c r="AB43" s="24" t="str">
        <f t="shared" si="572"/>
        <v>6.3</v>
      </c>
      <c r="AC43" s="30" t="str">
        <f t="shared" si="573"/>
        <v>C</v>
      </c>
      <c r="AD43" s="28">
        <f t="shared" si="574"/>
        <v>2</v>
      </c>
      <c r="AE43" s="35" t="str">
        <f t="shared" si="575"/>
        <v>2.0</v>
      </c>
      <c r="AF43" s="53">
        <v>4</v>
      </c>
      <c r="AG43" s="63">
        <v>4</v>
      </c>
      <c r="AH43" s="19">
        <v>7.7</v>
      </c>
      <c r="AI43" s="22">
        <v>8</v>
      </c>
      <c r="AJ43" s="23"/>
      <c r="AK43" s="25">
        <f t="shared" si="707"/>
        <v>7.9</v>
      </c>
      <c r="AL43" s="26">
        <f t="shared" si="708"/>
        <v>7.9</v>
      </c>
      <c r="AM43" s="24" t="str">
        <f t="shared" si="577"/>
        <v>7.9</v>
      </c>
      <c r="AN43" s="30" t="str">
        <f t="shared" si="709"/>
        <v>B</v>
      </c>
      <c r="AO43" s="28">
        <f t="shared" si="710"/>
        <v>3</v>
      </c>
      <c r="AP43" s="35" t="str">
        <f t="shared" si="711"/>
        <v>3.0</v>
      </c>
      <c r="AQ43" s="66">
        <v>2</v>
      </c>
      <c r="AR43" s="68">
        <v>2</v>
      </c>
      <c r="AS43" s="19">
        <v>5.3</v>
      </c>
      <c r="AT43" s="22">
        <v>4</v>
      </c>
      <c r="AU43" s="23"/>
      <c r="AV43" s="25">
        <f t="shared" si="712"/>
        <v>4.5</v>
      </c>
      <c r="AW43" s="26">
        <f t="shared" si="713"/>
        <v>4.5</v>
      </c>
      <c r="AX43" s="24" t="str">
        <f t="shared" si="581"/>
        <v>4.5</v>
      </c>
      <c r="AY43" s="30" t="str">
        <f t="shared" si="714"/>
        <v>D</v>
      </c>
      <c r="AZ43" s="28">
        <f t="shared" si="715"/>
        <v>1</v>
      </c>
      <c r="BA43" s="35" t="str">
        <f t="shared" si="716"/>
        <v>1.0</v>
      </c>
      <c r="BB43" s="53">
        <v>3</v>
      </c>
      <c r="BC43" s="63">
        <v>3</v>
      </c>
      <c r="BD43" s="19">
        <v>5</v>
      </c>
      <c r="BE43" s="22">
        <v>2</v>
      </c>
      <c r="BF43" s="23">
        <v>4</v>
      </c>
      <c r="BG43" s="25">
        <f t="shared" si="717"/>
        <v>3.2</v>
      </c>
      <c r="BH43" s="26">
        <f t="shared" si="718"/>
        <v>4.4000000000000004</v>
      </c>
      <c r="BI43" s="24" t="str">
        <f t="shared" si="585"/>
        <v>4.4</v>
      </c>
      <c r="BJ43" s="30" t="str">
        <f t="shared" si="719"/>
        <v>D</v>
      </c>
      <c r="BK43" s="28">
        <f t="shared" si="720"/>
        <v>1</v>
      </c>
      <c r="BL43" s="35" t="str">
        <f t="shared" si="721"/>
        <v>1.0</v>
      </c>
      <c r="BM43" s="53">
        <v>3</v>
      </c>
      <c r="BN43" s="63">
        <v>3</v>
      </c>
      <c r="BO43" s="19">
        <v>6.6</v>
      </c>
      <c r="BP43" s="22">
        <v>6</v>
      </c>
      <c r="BQ43" s="23"/>
      <c r="BR43" s="17">
        <f t="shared" si="589"/>
        <v>6.2</v>
      </c>
      <c r="BS43" s="24">
        <f t="shared" si="590"/>
        <v>6.2</v>
      </c>
      <c r="BT43" s="24" t="str">
        <f t="shared" si="591"/>
        <v>6.2</v>
      </c>
      <c r="BU43" s="30" t="str">
        <f t="shared" si="592"/>
        <v>C</v>
      </c>
      <c r="BV43" s="56">
        <f t="shared" si="593"/>
        <v>2</v>
      </c>
      <c r="BW43" s="35" t="str">
        <f t="shared" si="594"/>
        <v>2.0</v>
      </c>
      <c r="BX43" s="53">
        <v>2</v>
      </c>
      <c r="BY43" s="70">
        <v>2</v>
      </c>
      <c r="BZ43" s="19">
        <v>6.5</v>
      </c>
      <c r="CA43" s="22">
        <v>2</v>
      </c>
      <c r="CB43" s="23">
        <v>7</v>
      </c>
      <c r="CC43" s="25">
        <f t="shared" si="722"/>
        <v>3.8</v>
      </c>
      <c r="CD43" s="26">
        <f t="shared" si="723"/>
        <v>6.8</v>
      </c>
      <c r="CE43" s="24" t="str">
        <f t="shared" si="595"/>
        <v>6.8</v>
      </c>
      <c r="CF43" s="30" t="str">
        <f t="shared" si="724"/>
        <v>C+</v>
      </c>
      <c r="CG43" s="28">
        <f t="shared" si="725"/>
        <v>2.5</v>
      </c>
      <c r="CH43" s="35" t="str">
        <f t="shared" si="726"/>
        <v>2.5</v>
      </c>
      <c r="CI43" s="53">
        <v>3</v>
      </c>
      <c r="CJ43" s="63">
        <v>3</v>
      </c>
      <c r="CK43" s="193">
        <f t="shared" si="599"/>
        <v>17</v>
      </c>
      <c r="CL43" s="217">
        <f t="shared" si="600"/>
        <v>5.9117647058823533</v>
      </c>
      <c r="CM43" s="182">
        <f t="shared" si="601"/>
        <v>1.8529411764705883</v>
      </c>
      <c r="CN43" s="183" t="str">
        <f t="shared" si="602"/>
        <v>1.85</v>
      </c>
      <c r="CO43" s="135" t="str">
        <f t="shared" si="603"/>
        <v>Lên lớp</v>
      </c>
      <c r="CP43" s="136">
        <f t="shared" si="604"/>
        <v>17</v>
      </c>
      <c r="CQ43" s="241">
        <f t="shared" si="605"/>
        <v>5.9117647058823533</v>
      </c>
      <c r="CR43" s="137">
        <f t="shared" si="606"/>
        <v>1.8529411764705883</v>
      </c>
      <c r="CS43" s="140" t="str">
        <f t="shared" si="607"/>
        <v>1.85</v>
      </c>
      <c r="CT43" s="135" t="str">
        <f t="shared" si="608"/>
        <v>Lên lớp</v>
      </c>
      <c r="CU43" s="138" t="s">
        <v>648</v>
      </c>
      <c r="CV43" s="19">
        <v>5.4</v>
      </c>
      <c r="CW43" s="22">
        <v>6</v>
      </c>
      <c r="CX43" s="23"/>
      <c r="CY43" s="25">
        <f t="shared" si="609"/>
        <v>5.8</v>
      </c>
      <c r="CZ43" s="26">
        <f t="shared" si="610"/>
        <v>5.8</v>
      </c>
      <c r="DA43" s="24" t="str">
        <f t="shared" si="611"/>
        <v>5.8</v>
      </c>
      <c r="DB43" s="30" t="str">
        <f t="shared" si="612"/>
        <v>C</v>
      </c>
      <c r="DC43" s="56">
        <f t="shared" si="613"/>
        <v>2</v>
      </c>
      <c r="DD43" s="35" t="str">
        <f t="shared" si="614"/>
        <v>2.0</v>
      </c>
      <c r="DE43" s="53">
        <v>3</v>
      </c>
      <c r="DF43" s="63">
        <v>3</v>
      </c>
      <c r="DG43" s="19">
        <v>5.4</v>
      </c>
      <c r="DH43" s="22">
        <v>3</v>
      </c>
      <c r="DI43" s="23"/>
      <c r="DJ43" s="25">
        <f t="shared" si="615"/>
        <v>4</v>
      </c>
      <c r="DK43" s="26">
        <f t="shared" si="616"/>
        <v>4</v>
      </c>
      <c r="DL43" s="24" t="str">
        <f t="shared" si="617"/>
        <v>4.0</v>
      </c>
      <c r="DM43" s="30" t="str">
        <f t="shared" si="618"/>
        <v>D</v>
      </c>
      <c r="DN43" s="56">
        <f t="shared" si="619"/>
        <v>1</v>
      </c>
      <c r="DO43" s="35" t="str">
        <f t="shared" si="620"/>
        <v>1.0</v>
      </c>
      <c r="DP43" s="53">
        <v>3</v>
      </c>
      <c r="DQ43" s="63">
        <v>3</v>
      </c>
      <c r="DR43" s="19">
        <v>5.3</v>
      </c>
      <c r="DS43" s="22">
        <v>1</v>
      </c>
      <c r="DT43" s="23">
        <v>1</v>
      </c>
      <c r="DU43" s="25">
        <f t="shared" si="621"/>
        <v>2.7</v>
      </c>
      <c r="DV43" s="26">
        <f t="shared" si="622"/>
        <v>2.7</v>
      </c>
      <c r="DW43" s="24" t="str">
        <f t="shared" si="623"/>
        <v>2.7</v>
      </c>
      <c r="DX43" s="30" t="str">
        <f t="shared" si="624"/>
        <v>F</v>
      </c>
      <c r="DY43" s="28">
        <f t="shared" si="625"/>
        <v>0</v>
      </c>
      <c r="DZ43" s="35" t="str">
        <f t="shared" si="626"/>
        <v>0.0</v>
      </c>
      <c r="EA43" s="53">
        <v>3</v>
      </c>
      <c r="EB43" s="63"/>
      <c r="EC43" s="19">
        <v>5.7</v>
      </c>
      <c r="ED43" s="22">
        <v>2</v>
      </c>
      <c r="EE43" s="23">
        <v>4</v>
      </c>
      <c r="EF43" s="25">
        <f t="shared" si="627"/>
        <v>3.5</v>
      </c>
      <c r="EG43" s="26">
        <f t="shared" si="628"/>
        <v>4.7</v>
      </c>
      <c r="EH43" s="24" t="str">
        <f t="shared" si="736"/>
        <v>4.7</v>
      </c>
      <c r="EI43" s="30" t="str">
        <f t="shared" si="630"/>
        <v>D</v>
      </c>
      <c r="EJ43" s="28">
        <f t="shared" si="631"/>
        <v>1</v>
      </c>
      <c r="EK43" s="35" t="str">
        <f t="shared" si="632"/>
        <v>1.0</v>
      </c>
      <c r="EL43" s="53">
        <v>2</v>
      </c>
      <c r="EM43" s="63">
        <v>2</v>
      </c>
      <c r="EN43" s="19">
        <v>5.0999999999999996</v>
      </c>
      <c r="EO43" s="22">
        <v>5</v>
      </c>
      <c r="EP43" s="23"/>
      <c r="EQ43" s="25">
        <f t="shared" si="633"/>
        <v>5</v>
      </c>
      <c r="ER43" s="26">
        <f t="shared" si="634"/>
        <v>5</v>
      </c>
      <c r="ES43" s="26" t="str">
        <f t="shared" si="635"/>
        <v>5.0</v>
      </c>
      <c r="ET43" s="30" t="str">
        <f t="shared" si="636"/>
        <v>D+</v>
      </c>
      <c r="EU43" s="28">
        <f t="shared" si="637"/>
        <v>1.5</v>
      </c>
      <c r="EV43" s="35" t="str">
        <f t="shared" si="638"/>
        <v>1.5</v>
      </c>
      <c r="EW43" s="53">
        <v>2</v>
      </c>
      <c r="EX43" s="63">
        <v>2</v>
      </c>
      <c r="EY43" s="19">
        <v>7.2</v>
      </c>
      <c r="EZ43" s="22">
        <v>4</v>
      </c>
      <c r="FA43" s="23"/>
      <c r="FB43" s="25">
        <f t="shared" si="639"/>
        <v>5.3</v>
      </c>
      <c r="FC43" s="26">
        <f t="shared" si="640"/>
        <v>5.3</v>
      </c>
      <c r="FD43" s="24" t="str">
        <f t="shared" si="641"/>
        <v>5.3</v>
      </c>
      <c r="FE43" s="30" t="str">
        <f t="shared" si="642"/>
        <v>D+</v>
      </c>
      <c r="FF43" s="28">
        <f t="shared" si="643"/>
        <v>1.5</v>
      </c>
      <c r="FG43" s="35" t="str">
        <f t="shared" si="644"/>
        <v>1.5</v>
      </c>
      <c r="FH43" s="53">
        <v>3</v>
      </c>
      <c r="FI43" s="63">
        <v>3</v>
      </c>
      <c r="FJ43" s="19">
        <v>8</v>
      </c>
      <c r="FK43" s="22">
        <v>7</v>
      </c>
      <c r="FL43" s="23"/>
      <c r="FM43" s="25">
        <f t="shared" si="378"/>
        <v>7.4</v>
      </c>
      <c r="FN43" s="26">
        <f t="shared" si="379"/>
        <v>7.4</v>
      </c>
      <c r="FO43" s="26" t="str">
        <f t="shared" si="645"/>
        <v>7.4</v>
      </c>
      <c r="FP43" s="30" t="str">
        <f t="shared" si="381"/>
        <v>B</v>
      </c>
      <c r="FQ43" s="28">
        <f t="shared" si="382"/>
        <v>3</v>
      </c>
      <c r="FR43" s="35" t="str">
        <f t="shared" si="383"/>
        <v>3.0</v>
      </c>
      <c r="FS43" s="53">
        <v>2</v>
      </c>
      <c r="FT43" s="63">
        <v>2</v>
      </c>
      <c r="FU43" s="19">
        <v>7.8</v>
      </c>
      <c r="FV43" s="22">
        <v>5</v>
      </c>
      <c r="FW43" s="23"/>
      <c r="FX43" s="25">
        <f t="shared" si="384"/>
        <v>6.1</v>
      </c>
      <c r="FY43" s="26">
        <f t="shared" si="385"/>
        <v>6.1</v>
      </c>
      <c r="FZ43" s="26" t="str">
        <f t="shared" si="646"/>
        <v>6.1</v>
      </c>
      <c r="GA43" s="30" t="str">
        <f t="shared" si="387"/>
        <v>C</v>
      </c>
      <c r="GB43" s="28">
        <f t="shared" si="388"/>
        <v>2</v>
      </c>
      <c r="GC43" s="35" t="str">
        <f t="shared" si="389"/>
        <v>2.0</v>
      </c>
      <c r="GD43" s="53">
        <v>2</v>
      </c>
      <c r="GE43" s="63">
        <v>2</v>
      </c>
      <c r="GF43" s="181">
        <f t="shared" si="647"/>
        <v>20</v>
      </c>
      <c r="GG43" s="217">
        <f t="shared" si="648"/>
        <v>4.99</v>
      </c>
      <c r="GH43" s="182">
        <f t="shared" si="649"/>
        <v>1.425</v>
      </c>
      <c r="GI43" s="183" t="str">
        <f t="shared" si="650"/>
        <v>1.43</v>
      </c>
      <c r="GJ43" s="135" t="str">
        <f t="shared" si="651"/>
        <v>Lên lớp</v>
      </c>
      <c r="GK43" s="136">
        <f t="shared" si="652"/>
        <v>17</v>
      </c>
      <c r="GL43" s="239">
        <f t="shared" si="653"/>
        <v>5.394117647058823</v>
      </c>
      <c r="GM43" s="137">
        <f t="shared" si="654"/>
        <v>1.6764705882352942</v>
      </c>
      <c r="GN43" s="192">
        <f t="shared" si="655"/>
        <v>37</v>
      </c>
      <c r="GO43" s="193">
        <f t="shared" si="656"/>
        <v>34</v>
      </c>
      <c r="GP43" s="183">
        <f t="shared" si="657"/>
        <v>5.6529411764705877</v>
      </c>
      <c r="GQ43" s="182">
        <f t="shared" si="658"/>
        <v>1.7647058823529411</v>
      </c>
      <c r="GR43" s="183" t="str">
        <f t="shared" si="659"/>
        <v>1.76</v>
      </c>
      <c r="GS43" s="135" t="str">
        <f t="shared" si="660"/>
        <v>Lên lớp</v>
      </c>
      <c r="GT43" s="135" t="s">
        <v>648</v>
      </c>
      <c r="GU43" s="19">
        <v>6.1</v>
      </c>
      <c r="GV43" s="22">
        <v>6</v>
      </c>
      <c r="GW43" s="23"/>
      <c r="GX43" s="25">
        <f t="shared" si="661"/>
        <v>6</v>
      </c>
      <c r="GY43" s="26">
        <f t="shared" si="662"/>
        <v>6</v>
      </c>
      <c r="GZ43" s="26" t="str">
        <f t="shared" si="697"/>
        <v>6.0</v>
      </c>
      <c r="HA43" s="30" t="str">
        <f t="shared" si="663"/>
        <v>C</v>
      </c>
      <c r="HB43" s="28">
        <f t="shared" si="664"/>
        <v>2</v>
      </c>
      <c r="HC43" s="35" t="str">
        <f t="shared" si="665"/>
        <v>2.0</v>
      </c>
      <c r="HD43" s="53">
        <v>3</v>
      </c>
      <c r="HE43" s="63">
        <v>3</v>
      </c>
      <c r="HF43" s="19">
        <v>6.6</v>
      </c>
      <c r="HG43" s="22">
        <v>6</v>
      </c>
      <c r="HH43" s="23"/>
      <c r="HI43" s="25">
        <f t="shared" si="410"/>
        <v>6.2</v>
      </c>
      <c r="HJ43" s="26">
        <f t="shared" si="411"/>
        <v>6.2</v>
      </c>
      <c r="HK43" s="26" t="str">
        <f t="shared" si="666"/>
        <v>6.2</v>
      </c>
      <c r="HL43" s="30" t="str">
        <f t="shared" si="413"/>
        <v>C</v>
      </c>
      <c r="HM43" s="28">
        <f t="shared" si="414"/>
        <v>2</v>
      </c>
      <c r="HN43" s="35" t="str">
        <f t="shared" si="415"/>
        <v>2.0</v>
      </c>
      <c r="HO43" s="53">
        <v>2</v>
      </c>
      <c r="HP43" s="63">
        <v>2</v>
      </c>
      <c r="HQ43" s="19">
        <v>5.9</v>
      </c>
      <c r="HR43" s="22">
        <v>3</v>
      </c>
      <c r="HS43" s="23"/>
      <c r="HT43" s="25">
        <f t="shared" si="416"/>
        <v>4.2</v>
      </c>
      <c r="HU43" s="147">
        <f t="shared" si="417"/>
        <v>4.2</v>
      </c>
      <c r="HV43" s="26" t="str">
        <f t="shared" si="734"/>
        <v>4.2</v>
      </c>
      <c r="HW43" s="218" t="str">
        <f t="shared" si="418"/>
        <v>D</v>
      </c>
      <c r="HX43" s="149">
        <f t="shared" si="419"/>
        <v>1</v>
      </c>
      <c r="HY43" s="40" t="str">
        <f t="shared" si="420"/>
        <v>1.0</v>
      </c>
      <c r="HZ43" s="53">
        <v>3</v>
      </c>
      <c r="IA43" s="63">
        <v>3</v>
      </c>
      <c r="IB43" s="19">
        <v>6.3</v>
      </c>
      <c r="IC43" s="22">
        <v>3</v>
      </c>
      <c r="ID43" s="23"/>
      <c r="IE43" s="25">
        <f t="shared" si="421"/>
        <v>4.3</v>
      </c>
      <c r="IF43" s="147">
        <f t="shared" si="422"/>
        <v>4.3</v>
      </c>
      <c r="IG43" s="26" t="str">
        <f t="shared" si="735"/>
        <v>4.3</v>
      </c>
      <c r="IH43" s="218" t="str">
        <f t="shared" si="423"/>
        <v>D</v>
      </c>
      <c r="II43" s="149">
        <f t="shared" si="424"/>
        <v>1</v>
      </c>
      <c r="IJ43" s="40" t="str">
        <f t="shared" si="425"/>
        <v>1.0</v>
      </c>
      <c r="IK43" s="53">
        <v>1</v>
      </c>
      <c r="IL43" s="63">
        <v>1</v>
      </c>
      <c r="IM43" s="19">
        <v>5.6</v>
      </c>
      <c r="IN43" s="22">
        <v>6</v>
      </c>
      <c r="IO43" s="23"/>
      <c r="IP43" s="25">
        <f t="shared" si="426"/>
        <v>5.8</v>
      </c>
      <c r="IQ43" s="26">
        <f t="shared" si="427"/>
        <v>5.8</v>
      </c>
      <c r="IR43" s="26" t="str">
        <f t="shared" si="669"/>
        <v>5.8</v>
      </c>
      <c r="IS43" s="30" t="str">
        <f t="shared" si="727"/>
        <v>C</v>
      </c>
      <c r="IT43" s="28">
        <f t="shared" si="430"/>
        <v>2</v>
      </c>
      <c r="IU43" s="35" t="str">
        <f t="shared" si="431"/>
        <v>2.0</v>
      </c>
      <c r="IV43" s="53">
        <v>2</v>
      </c>
      <c r="IW43" s="63">
        <v>2</v>
      </c>
      <c r="IX43" s="19">
        <v>6.8</v>
      </c>
      <c r="IY43" s="22">
        <v>4</v>
      </c>
      <c r="IZ43" s="23"/>
      <c r="JA43" s="25">
        <f t="shared" si="432"/>
        <v>5.0999999999999996</v>
      </c>
      <c r="JB43" s="26">
        <f t="shared" si="433"/>
        <v>5.0999999999999996</v>
      </c>
      <c r="JC43" s="26" t="str">
        <f t="shared" si="670"/>
        <v>5.1</v>
      </c>
      <c r="JD43" s="30" t="str">
        <f t="shared" si="435"/>
        <v>D+</v>
      </c>
      <c r="JE43" s="28">
        <f t="shared" si="436"/>
        <v>1.5</v>
      </c>
      <c r="JF43" s="35" t="str">
        <f t="shared" si="437"/>
        <v>1.5</v>
      </c>
      <c r="JG43" s="53">
        <v>2</v>
      </c>
      <c r="JH43" s="63">
        <v>2</v>
      </c>
      <c r="JI43" s="19">
        <v>7.2</v>
      </c>
      <c r="JJ43" s="22">
        <v>5</v>
      </c>
      <c r="JK43" s="23"/>
      <c r="JL43" s="25">
        <f t="shared" si="438"/>
        <v>5.9</v>
      </c>
      <c r="JM43" s="26">
        <f t="shared" si="439"/>
        <v>5.9</v>
      </c>
      <c r="JN43" s="26" t="str">
        <f t="shared" si="671"/>
        <v>5.9</v>
      </c>
      <c r="JO43" s="30" t="str">
        <f t="shared" si="728"/>
        <v>C</v>
      </c>
      <c r="JP43" s="28">
        <f t="shared" si="442"/>
        <v>2</v>
      </c>
      <c r="JQ43" s="35" t="str">
        <f t="shared" si="443"/>
        <v>2.0</v>
      </c>
      <c r="JR43" s="53">
        <v>2</v>
      </c>
      <c r="JS43" s="63">
        <v>2</v>
      </c>
      <c r="JT43" s="185">
        <v>5.4</v>
      </c>
      <c r="JU43" s="121">
        <v>7</v>
      </c>
      <c r="JV43" s="122"/>
      <c r="JW43" s="129">
        <f t="shared" si="444"/>
        <v>6.4</v>
      </c>
      <c r="JX43" s="130">
        <f t="shared" si="445"/>
        <v>6.4</v>
      </c>
      <c r="JY43" s="130" t="str">
        <f t="shared" si="672"/>
        <v>6.4</v>
      </c>
      <c r="JZ43" s="125" t="str">
        <f t="shared" si="729"/>
        <v>C</v>
      </c>
      <c r="KA43" s="126">
        <f t="shared" si="448"/>
        <v>2</v>
      </c>
      <c r="KB43" s="127" t="str">
        <f t="shared" si="449"/>
        <v>2.0</v>
      </c>
      <c r="KC43" s="144">
        <v>1</v>
      </c>
      <c r="KD43" s="145">
        <v>1</v>
      </c>
      <c r="KE43" s="19">
        <v>7</v>
      </c>
      <c r="KF43" s="22">
        <v>5</v>
      </c>
      <c r="KG43" s="23"/>
      <c r="KH43" s="25">
        <f t="shared" si="450"/>
        <v>5.8</v>
      </c>
      <c r="KI43" s="26">
        <f t="shared" si="451"/>
        <v>5.8</v>
      </c>
      <c r="KJ43" s="26" t="str">
        <f t="shared" si="673"/>
        <v>5.8</v>
      </c>
      <c r="KK43" s="30" t="str">
        <f t="shared" si="453"/>
        <v>C</v>
      </c>
      <c r="KL43" s="28">
        <f t="shared" si="454"/>
        <v>2</v>
      </c>
      <c r="KM43" s="35" t="str">
        <f t="shared" si="455"/>
        <v>2.0</v>
      </c>
      <c r="KN43" s="53">
        <v>2</v>
      </c>
      <c r="KO43" s="63">
        <v>2</v>
      </c>
      <c r="KP43" s="181">
        <f t="shared" si="674"/>
        <v>18</v>
      </c>
      <c r="KQ43" s="217">
        <f t="shared" si="675"/>
        <v>5.4944444444444436</v>
      </c>
      <c r="KR43" s="182">
        <f t="shared" si="676"/>
        <v>1.7222222222222223</v>
      </c>
      <c r="KS43" s="183" t="str">
        <f t="shared" si="677"/>
        <v>1.72</v>
      </c>
      <c r="KT43" s="135" t="str">
        <f t="shared" si="678"/>
        <v>Lên lớp</v>
      </c>
      <c r="KU43" s="136">
        <f t="shared" si="679"/>
        <v>18</v>
      </c>
      <c r="KV43" s="217">
        <f t="shared" si="680"/>
        <v>5.4944444444444436</v>
      </c>
      <c r="KW43" s="236">
        <f t="shared" si="681"/>
        <v>1.7222222222222223</v>
      </c>
      <c r="KX43" s="192">
        <f t="shared" si="682"/>
        <v>55</v>
      </c>
      <c r="KY43" s="193">
        <f t="shared" si="683"/>
        <v>52</v>
      </c>
      <c r="KZ43" s="183">
        <f t="shared" si="684"/>
        <v>5.5980769230769223</v>
      </c>
      <c r="LA43" s="182">
        <f t="shared" si="685"/>
        <v>1.75</v>
      </c>
      <c r="LB43" s="183" t="str">
        <f t="shared" si="686"/>
        <v>1.75</v>
      </c>
      <c r="LC43" s="135" t="str">
        <f t="shared" si="687"/>
        <v>Lên lớp</v>
      </c>
      <c r="LD43" s="135" t="s">
        <v>648</v>
      </c>
      <c r="LE43" s="19">
        <v>7.8</v>
      </c>
      <c r="LF43" s="22">
        <v>1</v>
      </c>
      <c r="LG43" s="23">
        <v>4</v>
      </c>
      <c r="LH43" s="25">
        <f t="shared" si="470"/>
        <v>3.7</v>
      </c>
      <c r="LI43" s="147">
        <f t="shared" si="471"/>
        <v>5.5</v>
      </c>
      <c r="LJ43" s="26" t="str">
        <f t="shared" si="688"/>
        <v>5.5</v>
      </c>
      <c r="LK43" s="148" t="str">
        <f t="shared" si="473"/>
        <v>C</v>
      </c>
      <c r="LL43" s="149">
        <f t="shared" si="474"/>
        <v>2</v>
      </c>
      <c r="LM43" s="40" t="str">
        <f t="shared" si="475"/>
        <v>2.0</v>
      </c>
      <c r="LN43" s="53">
        <v>1</v>
      </c>
      <c r="LO43" s="63">
        <v>1</v>
      </c>
      <c r="LP43" s="185">
        <v>7</v>
      </c>
      <c r="LQ43" s="121">
        <v>7</v>
      </c>
      <c r="LR43" s="122"/>
      <c r="LS43" s="129">
        <f t="shared" si="476"/>
        <v>7</v>
      </c>
      <c r="LT43" s="130">
        <f t="shared" si="477"/>
        <v>7</v>
      </c>
      <c r="LU43" s="130" t="str">
        <f t="shared" si="689"/>
        <v>7.0</v>
      </c>
      <c r="LV43" s="125" t="str">
        <f t="shared" si="479"/>
        <v>B</v>
      </c>
      <c r="LW43" s="126">
        <f t="shared" si="480"/>
        <v>3</v>
      </c>
      <c r="LX43" s="127" t="str">
        <f t="shared" si="481"/>
        <v>3.0</v>
      </c>
      <c r="LY43" s="144">
        <v>1</v>
      </c>
      <c r="LZ43" s="145">
        <v>1</v>
      </c>
      <c r="MA43" s="19">
        <v>5</v>
      </c>
      <c r="MB43" s="44"/>
      <c r="MC43" s="23"/>
      <c r="MD43" s="25">
        <f t="shared" si="482"/>
        <v>2</v>
      </c>
      <c r="ME43" s="26">
        <f t="shared" si="483"/>
        <v>2</v>
      </c>
      <c r="MF43" s="26" t="str">
        <f t="shared" si="690"/>
        <v>2.0</v>
      </c>
      <c r="MG43" s="30" t="str">
        <f t="shared" si="698"/>
        <v>F</v>
      </c>
      <c r="MH43" s="28">
        <f t="shared" si="486"/>
        <v>0</v>
      </c>
      <c r="MI43" s="35" t="str">
        <f t="shared" si="487"/>
        <v>0.0</v>
      </c>
      <c r="MJ43" s="53">
        <v>1</v>
      </c>
      <c r="MK43" s="63"/>
      <c r="ML43" s="19">
        <v>8</v>
      </c>
      <c r="MM43" s="51">
        <v>5</v>
      </c>
      <c r="MN43" s="23"/>
      <c r="MO43" s="25">
        <f t="shared" si="538"/>
        <v>6.2</v>
      </c>
      <c r="MP43" s="26">
        <f t="shared" si="539"/>
        <v>6.2</v>
      </c>
      <c r="MQ43" s="26" t="str">
        <f t="shared" si="691"/>
        <v>6.2</v>
      </c>
      <c r="MR43" s="30" t="str">
        <f t="shared" si="730"/>
        <v>C</v>
      </c>
      <c r="MS43" s="28">
        <f t="shared" si="540"/>
        <v>2</v>
      </c>
      <c r="MT43" s="35" t="str">
        <f t="shared" si="541"/>
        <v>2.0</v>
      </c>
      <c r="MU43" s="53">
        <v>1</v>
      </c>
      <c r="MV43" s="63">
        <v>1</v>
      </c>
      <c r="MW43" s="19">
        <v>7</v>
      </c>
      <c r="MX43" s="51">
        <v>7</v>
      </c>
      <c r="MY43" s="23"/>
      <c r="MZ43" s="25">
        <f t="shared" si="542"/>
        <v>7</v>
      </c>
      <c r="NA43" s="26">
        <f t="shared" si="543"/>
        <v>7</v>
      </c>
      <c r="NB43" s="26" t="str">
        <f t="shared" si="692"/>
        <v>7.0</v>
      </c>
      <c r="NC43" s="30" t="str">
        <f t="shared" si="731"/>
        <v>B</v>
      </c>
      <c r="ND43" s="28">
        <f t="shared" si="544"/>
        <v>3</v>
      </c>
      <c r="NE43" s="35" t="str">
        <f t="shared" si="545"/>
        <v>3.0</v>
      </c>
      <c r="NF43" s="53">
        <v>1</v>
      </c>
      <c r="NG43" s="63">
        <v>1</v>
      </c>
      <c r="NH43" s="19">
        <v>7</v>
      </c>
      <c r="NI43" s="51">
        <v>7</v>
      </c>
      <c r="NJ43" s="23"/>
      <c r="NK43" s="25">
        <f t="shared" si="546"/>
        <v>7</v>
      </c>
      <c r="NL43" s="26">
        <f t="shared" si="547"/>
        <v>7</v>
      </c>
      <c r="NM43" s="26" t="str">
        <f t="shared" si="693"/>
        <v>7.0</v>
      </c>
      <c r="NN43" s="30" t="str">
        <f t="shared" si="732"/>
        <v>B</v>
      </c>
      <c r="NO43" s="28">
        <f t="shared" si="548"/>
        <v>3</v>
      </c>
      <c r="NP43" s="35" t="str">
        <f t="shared" si="549"/>
        <v>3.0</v>
      </c>
      <c r="NQ43" s="53">
        <v>2</v>
      </c>
      <c r="NR43" s="63">
        <v>2</v>
      </c>
      <c r="NS43" s="19">
        <v>7</v>
      </c>
      <c r="NT43" s="51">
        <v>7</v>
      </c>
      <c r="NU43" s="23"/>
      <c r="NV43" s="25">
        <f t="shared" si="550"/>
        <v>7</v>
      </c>
      <c r="NW43" s="26">
        <f t="shared" si="551"/>
        <v>7</v>
      </c>
      <c r="NX43" s="26" t="str">
        <f t="shared" si="694"/>
        <v>7.0</v>
      </c>
      <c r="NY43" s="30" t="str">
        <f t="shared" si="733"/>
        <v>B</v>
      </c>
      <c r="NZ43" s="28">
        <f t="shared" si="552"/>
        <v>3</v>
      </c>
      <c r="OA43" s="35" t="str">
        <f t="shared" si="553"/>
        <v>3.0</v>
      </c>
      <c r="OB43" s="53">
        <v>1</v>
      </c>
      <c r="OC43" s="63">
        <v>1</v>
      </c>
      <c r="OD43" s="57">
        <v>8</v>
      </c>
      <c r="OE43" s="51">
        <v>6.8</v>
      </c>
      <c r="OF43" s="23"/>
      <c r="OG43" s="25">
        <f t="shared" si="737"/>
        <v>7.3</v>
      </c>
      <c r="OH43" s="26">
        <f t="shared" si="738"/>
        <v>7.3</v>
      </c>
      <c r="OI43" s="26" t="str">
        <f t="shared" si="739"/>
        <v>7.3</v>
      </c>
      <c r="OJ43" s="30" t="str">
        <f t="shared" si="740"/>
        <v>B</v>
      </c>
      <c r="OK43" s="28">
        <f t="shared" si="741"/>
        <v>3</v>
      </c>
      <c r="OL43" s="35" t="str">
        <f t="shared" si="742"/>
        <v>3.0</v>
      </c>
      <c r="OM43" s="53">
        <v>4</v>
      </c>
      <c r="ON43" s="70">
        <v>4</v>
      </c>
      <c r="OO43" s="264">
        <f t="shared" si="256"/>
        <v>12</v>
      </c>
      <c r="OP43" s="217">
        <f t="shared" si="257"/>
        <v>6.4916666666666671</v>
      </c>
      <c r="OQ43" s="182">
        <f t="shared" si="258"/>
        <v>2.5833333333333335</v>
      </c>
      <c r="OR43" s="183" t="str">
        <f t="shared" si="259"/>
        <v>2.58</v>
      </c>
      <c r="OS43" s="135" t="str">
        <f t="shared" si="260"/>
        <v>Lên lớp</v>
      </c>
      <c r="OT43" s="136">
        <f t="shared" si="261"/>
        <v>11</v>
      </c>
      <c r="OU43" s="217">
        <f t="shared" si="262"/>
        <v>6.9</v>
      </c>
      <c r="OV43" s="236">
        <f t="shared" si="263"/>
        <v>2.8181818181818183</v>
      </c>
      <c r="OW43" s="192">
        <f t="shared" si="264"/>
        <v>67</v>
      </c>
      <c r="OX43" s="193">
        <f t="shared" si="265"/>
        <v>63</v>
      </c>
      <c r="OY43" s="183">
        <f t="shared" si="266"/>
        <v>5.8253968253968251</v>
      </c>
      <c r="OZ43" s="182">
        <f t="shared" si="267"/>
        <v>1.9365079365079365</v>
      </c>
      <c r="PA43" s="183" t="str">
        <f t="shared" si="268"/>
        <v>1.94</v>
      </c>
      <c r="PB43" s="135" t="str">
        <f t="shared" si="269"/>
        <v>Lên lớp</v>
      </c>
      <c r="PC43" s="135" t="s">
        <v>648</v>
      </c>
      <c r="PD43" s="57"/>
      <c r="PE43" s="22"/>
      <c r="PF43" s="23"/>
      <c r="PG43" s="25">
        <f t="shared" si="273"/>
        <v>0</v>
      </c>
      <c r="PH43" s="26">
        <f t="shared" si="274"/>
        <v>0</v>
      </c>
      <c r="PI43" s="26" t="str">
        <f t="shared" si="275"/>
        <v>0.0</v>
      </c>
      <c r="PJ43" s="30" t="str">
        <f t="shared" si="276"/>
        <v>F</v>
      </c>
      <c r="PK43" s="28">
        <f t="shared" si="277"/>
        <v>0</v>
      </c>
      <c r="PL43" s="35" t="str">
        <f t="shared" si="278"/>
        <v>0.0</v>
      </c>
      <c r="PM43" s="53"/>
      <c r="PN43" s="63"/>
      <c r="PO43" s="43">
        <v>0.5</v>
      </c>
      <c r="PP43" s="22"/>
      <c r="PQ43" s="23"/>
      <c r="PR43" s="25">
        <f t="shared" si="558"/>
        <v>0.2</v>
      </c>
      <c r="PS43" s="26">
        <f t="shared" si="559"/>
        <v>0.2</v>
      </c>
      <c r="PT43" s="26" t="str">
        <f t="shared" si="696"/>
        <v>0.2</v>
      </c>
      <c r="PU43" s="30" t="str">
        <f t="shared" si="700"/>
        <v>F</v>
      </c>
      <c r="PV43" s="28">
        <f t="shared" si="560"/>
        <v>0</v>
      </c>
      <c r="PW43" s="35" t="str">
        <f t="shared" si="561"/>
        <v>0.0</v>
      </c>
      <c r="PX43" s="53">
        <v>6</v>
      </c>
      <c r="PY43" s="63"/>
      <c r="PZ43" s="59"/>
      <c r="QA43" s="259"/>
      <c r="QB43" s="129">
        <f t="shared" si="270"/>
        <v>0</v>
      </c>
      <c r="QC43" s="24" t="str">
        <f t="shared" si="280"/>
        <v>0.0</v>
      </c>
      <c r="QD43" s="30" t="str">
        <f t="shared" si="281"/>
        <v>F</v>
      </c>
      <c r="QE43" s="28">
        <f t="shared" si="282"/>
        <v>0</v>
      </c>
      <c r="QF43" s="35" t="str">
        <f t="shared" si="283"/>
        <v>0.0</v>
      </c>
      <c r="QG43" s="260"/>
      <c r="QH43" s="261"/>
      <c r="QI43" s="262">
        <f t="shared" si="532"/>
        <v>6</v>
      </c>
      <c r="QJ43" s="217">
        <f t="shared" si="533"/>
        <v>0.20000000000000004</v>
      </c>
      <c r="QK43" s="182">
        <f t="shared" si="534"/>
        <v>0</v>
      </c>
      <c r="QL43" s="183" t="str">
        <f t="shared" si="284"/>
        <v>0.00</v>
      </c>
      <c r="QM43" s="135" t="str">
        <f t="shared" si="285"/>
        <v>Cảnh báo KQHT</v>
      </c>
    </row>
    <row r="44" spans="1:455" ht="18">
      <c r="A44" s="10">
        <v>8</v>
      </c>
      <c r="B44" s="10">
        <v>44</v>
      </c>
      <c r="C44" s="90" t="s">
        <v>271</v>
      </c>
      <c r="D44" s="91" t="s">
        <v>291</v>
      </c>
      <c r="E44" s="93" t="s">
        <v>284</v>
      </c>
      <c r="F44" s="307" t="s">
        <v>63</v>
      </c>
      <c r="G44" s="47"/>
      <c r="H44" s="104" t="s">
        <v>511</v>
      </c>
      <c r="I44" s="42" t="s">
        <v>18</v>
      </c>
      <c r="J44" s="98" t="s">
        <v>503</v>
      </c>
      <c r="K44" s="12">
        <v>5.5</v>
      </c>
      <c r="L44" s="24" t="str">
        <f t="shared" si="562"/>
        <v>5.5</v>
      </c>
      <c r="M44" s="30" t="str">
        <f t="shared" si="701"/>
        <v>C</v>
      </c>
      <c r="N44" s="37">
        <f t="shared" si="702"/>
        <v>2</v>
      </c>
      <c r="O44" s="35" t="str">
        <f t="shared" si="703"/>
        <v>2.0</v>
      </c>
      <c r="P44" s="11">
        <v>2</v>
      </c>
      <c r="Q44" s="14">
        <v>6.1</v>
      </c>
      <c r="R44" s="24" t="str">
        <f t="shared" si="566"/>
        <v>6.1</v>
      </c>
      <c r="S44" s="30" t="str">
        <f t="shared" si="704"/>
        <v>C</v>
      </c>
      <c r="T44" s="37">
        <f t="shared" si="705"/>
        <v>2</v>
      </c>
      <c r="U44" s="35" t="str">
        <f t="shared" si="706"/>
        <v>2.0</v>
      </c>
      <c r="V44" s="11">
        <v>3</v>
      </c>
      <c r="W44" s="19">
        <v>7.5</v>
      </c>
      <c r="X44" s="22">
        <v>6</v>
      </c>
      <c r="Y44" s="23"/>
      <c r="Z44" s="17">
        <f t="shared" si="570"/>
        <v>6.6</v>
      </c>
      <c r="AA44" s="24">
        <f t="shared" si="571"/>
        <v>6.6</v>
      </c>
      <c r="AB44" s="24" t="str">
        <f t="shared" si="572"/>
        <v>6.6</v>
      </c>
      <c r="AC44" s="30" t="str">
        <f t="shared" si="573"/>
        <v>C+</v>
      </c>
      <c r="AD44" s="28">
        <f t="shared" si="574"/>
        <v>2.5</v>
      </c>
      <c r="AE44" s="35" t="str">
        <f t="shared" si="575"/>
        <v>2.5</v>
      </c>
      <c r="AF44" s="53">
        <v>4</v>
      </c>
      <c r="AG44" s="63">
        <v>4</v>
      </c>
      <c r="AH44" s="19">
        <v>7.7</v>
      </c>
      <c r="AI44" s="22">
        <v>7</v>
      </c>
      <c r="AJ44" s="23"/>
      <c r="AK44" s="25">
        <f t="shared" si="707"/>
        <v>7.3</v>
      </c>
      <c r="AL44" s="26">
        <f t="shared" si="708"/>
        <v>7.3</v>
      </c>
      <c r="AM44" s="24" t="str">
        <f t="shared" si="577"/>
        <v>7.3</v>
      </c>
      <c r="AN44" s="30" t="str">
        <f t="shared" si="709"/>
        <v>B</v>
      </c>
      <c r="AO44" s="28">
        <f t="shared" si="710"/>
        <v>3</v>
      </c>
      <c r="AP44" s="35" t="str">
        <f t="shared" si="711"/>
        <v>3.0</v>
      </c>
      <c r="AQ44" s="66">
        <v>2</v>
      </c>
      <c r="AR44" s="68">
        <v>2</v>
      </c>
      <c r="AS44" s="19">
        <v>6.8</v>
      </c>
      <c r="AT44" s="22">
        <v>5</v>
      </c>
      <c r="AU44" s="23"/>
      <c r="AV44" s="25">
        <f t="shared" si="712"/>
        <v>5.7</v>
      </c>
      <c r="AW44" s="26">
        <f t="shared" si="713"/>
        <v>5.7</v>
      </c>
      <c r="AX44" s="24" t="str">
        <f t="shared" si="581"/>
        <v>5.7</v>
      </c>
      <c r="AY44" s="30" t="str">
        <f t="shared" si="714"/>
        <v>C</v>
      </c>
      <c r="AZ44" s="28">
        <f t="shared" si="715"/>
        <v>2</v>
      </c>
      <c r="BA44" s="35" t="str">
        <f t="shared" si="716"/>
        <v>2.0</v>
      </c>
      <c r="BB44" s="53">
        <v>3</v>
      </c>
      <c r="BC44" s="63">
        <v>3</v>
      </c>
      <c r="BD44" s="19">
        <v>5</v>
      </c>
      <c r="BE44" s="22">
        <v>4</v>
      </c>
      <c r="BF44" s="23"/>
      <c r="BG44" s="17">
        <f t="shared" si="717"/>
        <v>4.4000000000000004</v>
      </c>
      <c r="BH44" s="24">
        <f t="shared" si="718"/>
        <v>4.4000000000000004</v>
      </c>
      <c r="BI44" s="24" t="str">
        <f t="shared" si="585"/>
        <v>4.4</v>
      </c>
      <c r="BJ44" s="30" t="str">
        <f t="shared" si="719"/>
        <v>D</v>
      </c>
      <c r="BK44" s="28">
        <f t="shared" si="720"/>
        <v>1</v>
      </c>
      <c r="BL44" s="35" t="str">
        <f t="shared" si="721"/>
        <v>1.0</v>
      </c>
      <c r="BM44" s="53">
        <v>3</v>
      </c>
      <c r="BN44" s="63">
        <v>3</v>
      </c>
      <c r="BO44" s="19">
        <v>6.6</v>
      </c>
      <c r="BP44" s="22">
        <v>7</v>
      </c>
      <c r="BQ44" s="23"/>
      <c r="BR44" s="25">
        <f t="shared" si="589"/>
        <v>6.8</v>
      </c>
      <c r="BS44" s="26">
        <f t="shared" si="590"/>
        <v>6.8</v>
      </c>
      <c r="BT44" s="24" t="str">
        <f t="shared" si="591"/>
        <v>6.8</v>
      </c>
      <c r="BU44" s="30" t="str">
        <f t="shared" si="592"/>
        <v>C+</v>
      </c>
      <c r="BV44" s="56">
        <f t="shared" si="593"/>
        <v>2.5</v>
      </c>
      <c r="BW44" s="35" t="str">
        <f t="shared" si="594"/>
        <v>2.5</v>
      </c>
      <c r="BX44" s="53">
        <v>2</v>
      </c>
      <c r="BY44" s="70">
        <v>2</v>
      </c>
      <c r="BZ44" s="19">
        <v>7.2</v>
      </c>
      <c r="CA44" s="22">
        <v>4</v>
      </c>
      <c r="CB44" s="23"/>
      <c r="CC44" s="25">
        <f t="shared" si="722"/>
        <v>5.3</v>
      </c>
      <c r="CD44" s="26">
        <f t="shared" si="723"/>
        <v>5.3</v>
      </c>
      <c r="CE44" s="24" t="str">
        <f t="shared" si="595"/>
        <v>5.3</v>
      </c>
      <c r="CF44" s="30" t="str">
        <f t="shared" si="724"/>
        <v>D+</v>
      </c>
      <c r="CG44" s="28">
        <f t="shared" si="725"/>
        <v>1.5</v>
      </c>
      <c r="CH44" s="35" t="str">
        <f t="shared" si="726"/>
        <v>1.5</v>
      </c>
      <c r="CI44" s="53">
        <v>3</v>
      </c>
      <c r="CJ44" s="63">
        <v>3</v>
      </c>
      <c r="CK44" s="193">
        <f t="shared" si="599"/>
        <v>17</v>
      </c>
      <c r="CL44" s="217">
        <f t="shared" si="600"/>
        <v>5.9294117647058817</v>
      </c>
      <c r="CM44" s="182">
        <f t="shared" si="601"/>
        <v>2.0294117647058822</v>
      </c>
      <c r="CN44" s="183" t="str">
        <f t="shared" si="602"/>
        <v>2.03</v>
      </c>
      <c r="CO44" s="135" t="str">
        <f t="shared" si="603"/>
        <v>Lên lớp</v>
      </c>
      <c r="CP44" s="136">
        <f t="shared" si="604"/>
        <v>17</v>
      </c>
      <c r="CQ44" s="241">
        <f t="shared" si="605"/>
        <v>5.9294117647058817</v>
      </c>
      <c r="CR44" s="137">
        <f t="shared" si="606"/>
        <v>2.0294117647058822</v>
      </c>
      <c r="CS44" s="140" t="str">
        <f t="shared" si="607"/>
        <v>2.03</v>
      </c>
      <c r="CT44" s="135" t="str">
        <f t="shared" si="608"/>
        <v>Lên lớp</v>
      </c>
      <c r="CU44" s="138" t="s">
        <v>648</v>
      </c>
      <c r="CV44" s="185">
        <v>5</v>
      </c>
      <c r="CW44" s="121">
        <v>4</v>
      </c>
      <c r="CX44" s="122"/>
      <c r="CY44" s="129">
        <f t="shared" si="609"/>
        <v>4.4000000000000004</v>
      </c>
      <c r="CZ44" s="130">
        <f t="shared" si="610"/>
        <v>4.4000000000000004</v>
      </c>
      <c r="DA44" s="130" t="str">
        <f t="shared" si="611"/>
        <v>4.4</v>
      </c>
      <c r="DB44" s="125" t="str">
        <f t="shared" si="612"/>
        <v>D</v>
      </c>
      <c r="DC44" s="126">
        <f t="shared" si="613"/>
        <v>1</v>
      </c>
      <c r="DD44" s="127" t="str">
        <f t="shared" si="614"/>
        <v>1.0</v>
      </c>
      <c r="DE44" s="144">
        <v>3</v>
      </c>
      <c r="DF44" s="145">
        <v>3</v>
      </c>
      <c r="DG44" s="43">
        <v>0</v>
      </c>
      <c r="DH44" s="22"/>
      <c r="DI44" s="23"/>
      <c r="DJ44" s="25">
        <f t="shared" si="615"/>
        <v>0</v>
      </c>
      <c r="DK44" s="26">
        <f t="shared" si="616"/>
        <v>0</v>
      </c>
      <c r="DL44" s="26" t="str">
        <f t="shared" si="617"/>
        <v>0.0</v>
      </c>
      <c r="DM44" s="30" t="str">
        <f t="shared" si="618"/>
        <v>F</v>
      </c>
      <c r="DN44" s="56">
        <f t="shared" si="619"/>
        <v>0</v>
      </c>
      <c r="DO44" s="35" t="str">
        <f t="shared" si="620"/>
        <v>0.0</v>
      </c>
      <c r="DP44" s="53">
        <v>3</v>
      </c>
      <c r="DQ44" s="63"/>
      <c r="DR44" s="43">
        <v>0</v>
      </c>
      <c r="DS44" s="22"/>
      <c r="DT44" s="23"/>
      <c r="DU44" s="25">
        <f t="shared" si="621"/>
        <v>0</v>
      </c>
      <c r="DV44" s="26">
        <f t="shared" si="622"/>
        <v>0</v>
      </c>
      <c r="DW44" s="26" t="str">
        <f t="shared" si="623"/>
        <v>0.0</v>
      </c>
      <c r="DX44" s="30" t="str">
        <f t="shared" si="624"/>
        <v>F</v>
      </c>
      <c r="DY44" s="28">
        <f t="shared" si="625"/>
        <v>0</v>
      </c>
      <c r="DZ44" s="35" t="str">
        <f t="shared" si="626"/>
        <v>0.0</v>
      </c>
      <c r="EA44" s="53">
        <v>3</v>
      </c>
      <c r="EB44" s="63"/>
      <c r="EC44" s="43">
        <v>0</v>
      </c>
      <c r="ED44" s="22"/>
      <c r="EE44" s="23"/>
      <c r="EF44" s="25">
        <f t="shared" si="627"/>
        <v>0</v>
      </c>
      <c r="EG44" s="26">
        <f t="shared" si="628"/>
        <v>0</v>
      </c>
      <c r="EH44" s="26" t="str">
        <f t="shared" si="736"/>
        <v>0.0</v>
      </c>
      <c r="EI44" s="30" t="str">
        <f t="shared" si="630"/>
        <v>F</v>
      </c>
      <c r="EJ44" s="28">
        <f t="shared" si="631"/>
        <v>0</v>
      </c>
      <c r="EK44" s="35" t="str">
        <f t="shared" si="632"/>
        <v>0.0</v>
      </c>
      <c r="EL44" s="53">
        <v>2</v>
      </c>
      <c r="EM44" s="63"/>
      <c r="EN44" s="43">
        <v>0</v>
      </c>
      <c r="EO44" s="22"/>
      <c r="EP44" s="23"/>
      <c r="EQ44" s="25">
        <f t="shared" si="633"/>
        <v>0</v>
      </c>
      <c r="ER44" s="26">
        <f t="shared" si="634"/>
        <v>0</v>
      </c>
      <c r="ES44" s="26" t="str">
        <f t="shared" si="635"/>
        <v>0.0</v>
      </c>
      <c r="ET44" s="30" t="str">
        <f t="shared" si="636"/>
        <v>F</v>
      </c>
      <c r="EU44" s="28">
        <f t="shared" si="637"/>
        <v>0</v>
      </c>
      <c r="EV44" s="35" t="str">
        <f t="shared" si="638"/>
        <v>0.0</v>
      </c>
      <c r="EW44" s="53">
        <v>2</v>
      </c>
      <c r="EX44" s="63"/>
      <c r="EY44" s="19"/>
      <c r="EZ44" s="22"/>
      <c r="FA44" s="23"/>
      <c r="FB44" s="25">
        <f t="shared" si="639"/>
        <v>0</v>
      </c>
      <c r="FC44" s="26">
        <f t="shared" si="640"/>
        <v>0</v>
      </c>
      <c r="FD44" s="26" t="str">
        <f t="shared" si="641"/>
        <v>0.0</v>
      </c>
      <c r="FE44" s="30" t="str">
        <f t="shared" si="642"/>
        <v>F</v>
      </c>
      <c r="FF44" s="28">
        <f t="shared" si="643"/>
        <v>0</v>
      </c>
      <c r="FG44" s="35" t="str">
        <f t="shared" si="644"/>
        <v>0.0</v>
      </c>
      <c r="FH44" s="53"/>
      <c r="FI44" s="63"/>
      <c r="FJ44" s="19"/>
      <c r="FK44" s="22"/>
      <c r="FL44" s="23"/>
      <c r="FM44" s="25">
        <f t="shared" si="378"/>
        <v>0</v>
      </c>
      <c r="FN44" s="26">
        <f t="shared" si="379"/>
        <v>0</v>
      </c>
      <c r="FO44" s="26" t="str">
        <f t="shared" si="645"/>
        <v>0.0</v>
      </c>
      <c r="FP44" s="30" t="str">
        <f t="shared" si="381"/>
        <v>F</v>
      </c>
      <c r="FQ44" s="28">
        <f t="shared" si="382"/>
        <v>0</v>
      </c>
      <c r="FR44" s="35" t="str">
        <f t="shared" si="383"/>
        <v>0.0</v>
      </c>
      <c r="FS44" s="53"/>
      <c r="FT44" s="63"/>
      <c r="FU44" s="19"/>
      <c r="FV44" s="22"/>
      <c r="FW44" s="23"/>
      <c r="FX44" s="25">
        <f t="shared" si="384"/>
        <v>0</v>
      </c>
      <c r="FY44" s="26">
        <f t="shared" si="385"/>
        <v>0</v>
      </c>
      <c r="FZ44" s="26" t="str">
        <f t="shared" si="646"/>
        <v>0.0</v>
      </c>
      <c r="GA44" s="30" t="str">
        <f t="shared" si="387"/>
        <v>F</v>
      </c>
      <c r="GB44" s="28">
        <f t="shared" si="388"/>
        <v>0</v>
      </c>
      <c r="GC44" s="35" t="str">
        <f t="shared" si="389"/>
        <v>0.0</v>
      </c>
      <c r="GD44" s="53"/>
      <c r="GE44" s="63"/>
      <c r="GF44" s="181">
        <f t="shared" si="647"/>
        <v>13</v>
      </c>
      <c r="GG44" s="217">
        <f t="shared" si="648"/>
        <v>1.0153846153846156</v>
      </c>
      <c r="GH44" s="182">
        <f t="shared" si="649"/>
        <v>0.23076923076923078</v>
      </c>
      <c r="GI44" s="183" t="str">
        <f t="shared" si="650"/>
        <v>0.23</v>
      </c>
      <c r="GJ44" s="135" t="str">
        <f t="shared" si="651"/>
        <v>Cảnh báo KQHT</v>
      </c>
      <c r="GK44" s="136">
        <f t="shared" si="652"/>
        <v>3</v>
      </c>
      <c r="GL44" s="239">
        <f t="shared" si="653"/>
        <v>4.4000000000000004</v>
      </c>
      <c r="GM44" s="137">
        <f t="shared" si="654"/>
        <v>1</v>
      </c>
      <c r="GN44" s="192">
        <f t="shared" si="655"/>
        <v>30</v>
      </c>
      <c r="GO44" s="193">
        <f t="shared" si="656"/>
        <v>20</v>
      </c>
      <c r="GP44" s="183">
        <f t="shared" si="657"/>
        <v>5.6999999999999993</v>
      </c>
      <c r="GQ44" s="182">
        <f t="shared" si="658"/>
        <v>1.875</v>
      </c>
      <c r="GR44" s="183" t="str">
        <f t="shared" si="659"/>
        <v>1.88</v>
      </c>
      <c r="GS44" s="135" t="str">
        <f t="shared" si="660"/>
        <v>Lên lớp</v>
      </c>
      <c r="GT44" s="215" t="s">
        <v>644</v>
      </c>
      <c r="GU44" s="19">
        <v>5.4</v>
      </c>
      <c r="GV44" s="22">
        <v>7</v>
      </c>
      <c r="GW44" s="23"/>
      <c r="GX44" s="17">
        <f t="shared" si="661"/>
        <v>6.4</v>
      </c>
      <c r="GY44" s="24">
        <f t="shared" si="662"/>
        <v>6.4</v>
      </c>
      <c r="GZ44" s="24" t="str">
        <f t="shared" si="697"/>
        <v>6.4</v>
      </c>
      <c r="HA44" s="30" t="str">
        <f t="shared" si="663"/>
        <v>C</v>
      </c>
      <c r="HB44" s="28">
        <f t="shared" si="664"/>
        <v>2</v>
      </c>
      <c r="HC44" s="35" t="str">
        <f t="shared" si="665"/>
        <v>2.0</v>
      </c>
      <c r="HD44" s="53">
        <v>3</v>
      </c>
      <c r="HE44" s="63">
        <v>3</v>
      </c>
      <c r="HF44" s="19">
        <v>6.6</v>
      </c>
      <c r="HG44" s="22">
        <v>6</v>
      </c>
      <c r="HH44" s="23"/>
      <c r="HI44" s="25">
        <f t="shared" si="410"/>
        <v>6.2</v>
      </c>
      <c r="HJ44" s="26">
        <f t="shared" si="411"/>
        <v>6.2</v>
      </c>
      <c r="HK44" s="24" t="str">
        <f t="shared" si="666"/>
        <v>6.2</v>
      </c>
      <c r="HL44" s="30" t="str">
        <f t="shared" si="413"/>
        <v>C</v>
      </c>
      <c r="HM44" s="28">
        <f t="shared" si="414"/>
        <v>2</v>
      </c>
      <c r="HN44" s="35" t="str">
        <f t="shared" si="415"/>
        <v>2.0</v>
      </c>
      <c r="HO44" s="53">
        <v>2</v>
      </c>
      <c r="HP44" s="63">
        <v>2</v>
      </c>
      <c r="HQ44" s="19">
        <v>5.4</v>
      </c>
      <c r="HR44" s="22">
        <v>3</v>
      </c>
      <c r="HS44" s="23"/>
      <c r="HT44" s="25">
        <f t="shared" si="416"/>
        <v>4</v>
      </c>
      <c r="HU44" s="147">
        <f t="shared" si="417"/>
        <v>4</v>
      </c>
      <c r="HV44" s="24" t="str">
        <f t="shared" si="734"/>
        <v>4.0</v>
      </c>
      <c r="HW44" s="218" t="str">
        <f t="shared" si="418"/>
        <v>D</v>
      </c>
      <c r="HX44" s="149">
        <f t="shared" si="419"/>
        <v>1</v>
      </c>
      <c r="HY44" s="40" t="str">
        <f t="shared" si="420"/>
        <v>1.0</v>
      </c>
      <c r="HZ44" s="53">
        <v>3</v>
      </c>
      <c r="IA44" s="63">
        <v>3</v>
      </c>
      <c r="IB44" s="19">
        <v>6.3</v>
      </c>
      <c r="IC44" s="22">
        <v>2</v>
      </c>
      <c r="ID44" s="23">
        <v>6</v>
      </c>
      <c r="IE44" s="25">
        <f t="shared" si="421"/>
        <v>3.7</v>
      </c>
      <c r="IF44" s="147">
        <f t="shared" si="422"/>
        <v>6.1</v>
      </c>
      <c r="IG44" s="24" t="str">
        <f t="shared" si="735"/>
        <v>6.1</v>
      </c>
      <c r="IH44" s="218" t="str">
        <f t="shared" si="423"/>
        <v>C</v>
      </c>
      <c r="II44" s="149">
        <f t="shared" si="424"/>
        <v>2</v>
      </c>
      <c r="IJ44" s="40" t="str">
        <f t="shared" si="425"/>
        <v>2.0</v>
      </c>
      <c r="IK44" s="53">
        <v>1</v>
      </c>
      <c r="IL44" s="63">
        <v>1</v>
      </c>
      <c r="IM44" s="19">
        <v>6.2</v>
      </c>
      <c r="IN44" s="22">
        <v>7</v>
      </c>
      <c r="IO44" s="23"/>
      <c r="IP44" s="25">
        <f t="shared" si="426"/>
        <v>6.7</v>
      </c>
      <c r="IQ44" s="26">
        <f t="shared" si="427"/>
        <v>6.7</v>
      </c>
      <c r="IR44" s="24" t="str">
        <f t="shared" si="669"/>
        <v>6.7</v>
      </c>
      <c r="IS44" s="30" t="str">
        <f t="shared" si="727"/>
        <v>C+</v>
      </c>
      <c r="IT44" s="28">
        <f t="shared" si="430"/>
        <v>2.5</v>
      </c>
      <c r="IU44" s="35" t="str">
        <f t="shared" si="431"/>
        <v>2.5</v>
      </c>
      <c r="IV44" s="53">
        <v>2</v>
      </c>
      <c r="IW44" s="63">
        <v>2</v>
      </c>
      <c r="IX44" s="19">
        <v>6.4</v>
      </c>
      <c r="IY44" s="22">
        <v>9</v>
      </c>
      <c r="IZ44" s="23"/>
      <c r="JA44" s="25">
        <f t="shared" si="432"/>
        <v>8</v>
      </c>
      <c r="JB44" s="26">
        <f t="shared" si="433"/>
        <v>8</v>
      </c>
      <c r="JC44" s="24" t="str">
        <f t="shared" si="670"/>
        <v>8.0</v>
      </c>
      <c r="JD44" s="30" t="str">
        <f t="shared" si="435"/>
        <v>B+</v>
      </c>
      <c r="JE44" s="28">
        <f t="shared" si="436"/>
        <v>3.5</v>
      </c>
      <c r="JF44" s="35" t="str">
        <f t="shared" si="437"/>
        <v>3.5</v>
      </c>
      <c r="JG44" s="53">
        <v>2</v>
      </c>
      <c r="JH44" s="63">
        <v>2</v>
      </c>
      <c r="JI44" s="19">
        <v>6.2</v>
      </c>
      <c r="JJ44" s="22">
        <v>5</v>
      </c>
      <c r="JK44" s="23"/>
      <c r="JL44" s="25">
        <f t="shared" si="438"/>
        <v>5.5</v>
      </c>
      <c r="JM44" s="26">
        <f t="shared" si="439"/>
        <v>5.5</v>
      </c>
      <c r="JN44" s="24" t="str">
        <f t="shared" si="671"/>
        <v>5.5</v>
      </c>
      <c r="JO44" s="30" t="str">
        <f t="shared" si="728"/>
        <v>C</v>
      </c>
      <c r="JP44" s="28">
        <f t="shared" si="442"/>
        <v>2</v>
      </c>
      <c r="JQ44" s="35" t="str">
        <f t="shared" si="443"/>
        <v>2.0</v>
      </c>
      <c r="JR44" s="53">
        <v>2</v>
      </c>
      <c r="JS44" s="63">
        <v>2</v>
      </c>
      <c r="JT44" s="43">
        <v>2.6</v>
      </c>
      <c r="JU44" s="22"/>
      <c r="JV44" s="23"/>
      <c r="JW44" s="25">
        <f t="shared" si="444"/>
        <v>1</v>
      </c>
      <c r="JX44" s="26">
        <f t="shared" si="445"/>
        <v>1</v>
      </c>
      <c r="JY44" s="24" t="str">
        <f t="shared" si="672"/>
        <v>1.0</v>
      </c>
      <c r="JZ44" s="30" t="str">
        <f t="shared" si="729"/>
        <v>F</v>
      </c>
      <c r="KA44" s="28">
        <f t="shared" si="448"/>
        <v>0</v>
      </c>
      <c r="KB44" s="35" t="str">
        <f t="shared" si="449"/>
        <v>0.0</v>
      </c>
      <c r="KC44" s="53">
        <v>1</v>
      </c>
      <c r="KD44" s="63"/>
      <c r="KE44" s="19">
        <v>6.7</v>
      </c>
      <c r="KF44" s="22">
        <v>5</v>
      </c>
      <c r="KG44" s="23"/>
      <c r="KH44" s="25">
        <f t="shared" si="450"/>
        <v>5.7</v>
      </c>
      <c r="KI44" s="26">
        <f t="shared" si="451"/>
        <v>5.7</v>
      </c>
      <c r="KJ44" s="24" t="str">
        <f t="shared" si="673"/>
        <v>5.7</v>
      </c>
      <c r="KK44" s="30" t="str">
        <f t="shared" si="453"/>
        <v>C</v>
      </c>
      <c r="KL44" s="28">
        <f t="shared" si="454"/>
        <v>2</v>
      </c>
      <c r="KM44" s="35" t="str">
        <f t="shared" si="455"/>
        <v>2.0</v>
      </c>
      <c r="KN44" s="53">
        <v>2</v>
      </c>
      <c r="KO44" s="63">
        <v>2</v>
      </c>
      <c r="KP44" s="181">
        <f t="shared" si="674"/>
        <v>18</v>
      </c>
      <c r="KQ44" s="217">
        <f t="shared" si="675"/>
        <v>5.6944444444444446</v>
      </c>
      <c r="KR44" s="182">
        <f t="shared" si="676"/>
        <v>1.9444444444444444</v>
      </c>
      <c r="KS44" s="183" t="str">
        <f t="shared" si="677"/>
        <v>1.94</v>
      </c>
      <c r="KT44" s="135" t="str">
        <f t="shared" si="678"/>
        <v>Lên lớp</v>
      </c>
      <c r="KU44" s="136">
        <f t="shared" si="679"/>
        <v>17</v>
      </c>
      <c r="KV44" s="217">
        <f t="shared" si="680"/>
        <v>5.9705882352941178</v>
      </c>
      <c r="KW44" s="236">
        <f t="shared" si="681"/>
        <v>2.0588235294117645</v>
      </c>
      <c r="KX44" s="192">
        <f t="shared" si="682"/>
        <v>48</v>
      </c>
      <c r="KY44" s="193">
        <f t="shared" si="683"/>
        <v>37</v>
      </c>
      <c r="KZ44" s="183">
        <f t="shared" si="684"/>
        <v>5.8243243243243246</v>
      </c>
      <c r="LA44" s="182">
        <f t="shared" si="685"/>
        <v>1.9594594594594594</v>
      </c>
      <c r="LB44" s="183" t="str">
        <f t="shared" si="686"/>
        <v>1.96</v>
      </c>
      <c r="LC44" s="135" t="str">
        <f t="shared" si="687"/>
        <v>Lên lớp</v>
      </c>
      <c r="LD44" s="135" t="s">
        <v>648</v>
      </c>
      <c r="LE44" s="19">
        <v>6</v>
      </c>
      <c r="LF44" s="22">
        <v>1</v>
      </c>
      <c r="LG44" s="54"/>
      <c r="LH44" s="25">
        <f t="shared" si="470"/>
        <v>3</v>
      </c>
      <c r="LI44" s="147">
        <f t="shared" si="471"/>
        <v>3</v>
      </c>
      <c r="LJ44" s="26" t="str">
        <f t="shared" si="688"/>
        <v>3.0</v>
      </c>
      <c r="LK44" s="148" t="str">
        <f t="shared" si="473"/>
        <v>F</v>
      </c>
      <c r="LL44" s="149">
        <f t="shared" si="474"/>
        <v>0</v>
      </c>
      <c r="LM44" s="40" t="str">
        <f t="shared" si="475"/>
        <v>0.0</v>
      </c>
      <c r="LN44" s="53">
        <v>1</v>
      </c>
      <c r="LO44" s="63"/>
      <c r="LP44" s="43">
        <v>1</v>
      </c>
      <c r="LQ44" s="22"/>
      <c r="LR44" s="23"/>
      <c r="LS44" s="25">
        <f t="shared" si="476"/>
        <v>0.4</v>
      </c>
      <c r="LT44" s="147">
        <f t="shared" si="477"/>
        <v>0.4</v>
      </c>
      <c r="LU44" s="26" t="str">
        <f t="shared" si="689"/>
        <v>0.4</v>
      </c>
      <c r="LV44" s="148" t="str">
        <f t="shared" si="479"/>
        <v>F</v>
      </c>
      <c r="LW44" s="149">
        <f t="shared" si="480"/>
        <v>0</v>
      </c>
      <c r="LX44" s="40" t="str">
        <f t="shared" si="481"/>
        <v>0.0</v>
      </c>
      <c r="LY44" s="53">
        <v>1</v>
      </c>
      <c r="LZ44" s="63"/>
      <c r="MA44" s="43">
        <v>0.7</v>
      </c>
      <c r="MB44" s="22"/>
      <c r="MC44" s="23"/>
      <c r="MD44" s="25">
        <f t="shared" si="482"/>
        <v>0.3</v>
      </c>
      <c r="ME44" s="26">
        <f t="shared" si="483"/>
        <v>0.3</v>
      </c>
      <c r="MF44" s="26" t="str">
        <f t="shared" si="690"/>
        <v>0.3</v>
      </c>
      <c r="MG44" s="30" t="str">
        <f t="shared" si="698"/>
        <v>F</v>
      </c>
      <c r="MH44" s="28">
        <f t="shared" si="486"/>
        <v>0</v>
      </c>
      <c r="MI44" s="35" t="str">
        <f t="shared" si="487"/>
        <v>0.0</v>
      </c>
      <c r="MJ44" s="53">
        <v>1</v>
      </c>
      <c r="MK44" s="63"/>
      <c r="ML44" s="19">
        <v>7</v>
      </c>
      <c r="MM44" s="51">
        <v>5</v>
      </c>
      <c r="MN44" s="23"/>
      <c r="MO44" s="25">
        <f t="shared" si="538"/>
        <v>5.8</v>
      </c>
      <c r="MP44" s="26">
        <f t="shared" si="539"/>
        <v>5.8</v>
      </c>
      <c r="MQ44" s="26" t="str">
        <f t="shared" si="691"/>
        <v>5.8</v>
      </c>
      <c r="MR44" s="30" t="str">
        <f t="shared" si="730"/>
        <v>C</v>
      </c>
      <c r="MS44" s="28">
        <f t="shared" si="540"/>
        <v>2</v>
      </c>
      <c r="MT44" s="35" t="str">
        <f t="shared" si="541"/>
        <v>2.0</v>
      </c>
      <c r="MU44" s="53">
        <v>1</v>
      </c>
      <c r="MV44" s="63">
        <v>1</v>
      </c>
      <c r="MW44" s="19">
        <v>6</v>
      </c>
      <c r="MX44" s="51">
        <v>6</v>
      </c>
      <c r="MY44" s="23"/>
      <c r="MZ44" s="25">
        <f t="shared" si="542"/>
        <v>6</v>
      </c>
      <c r="NA44" s="26">
        <f t="shared" si="543"/>
        <v>6</v>
      </c>
      <c r="NB44" s="26" t="str">
        <f t="shared" si="692"/>
        <v>6.0</v>
      </c>
      <c r="NC44" s="30" t="str">
        <f t="shared" si="731"/>
        <v>C</v>
      </c>
      <c r="ND44" s="28">
        <f t="shared" si="544"/>
        <v>2</v>
      </c>
      <c r="NE44" s="35" t="str">
        <f t="shared" si="545"/>
        <v>2.0</v>
      </c>
      <c r="NF44" s="53">
        <v>1</v>
      </c>
      <c r="NG44" s="63">
        <v>1</v>
      </c>
      <c r="NH44" s="19">
        <v>5</v>
      </c>
      <c r="NI44" s="51">
        <v>5.5</v>
      </c>
      <c r="NJ44" s="23"/>
      <c r="NK44" s="25">
        <f t="shared" si="546"/>
        <v>5.3</v>
      </c>
      <c r="NL44" s="26">
        <f t="shared" si="547"/>
        <v>5.3</v>
      </c>
      <c r="NM44" s="26" t="str">
        <f t="shared" si="693"/>
        <v>5.3</v>
      </c>
      <c r="NN44" s="30" t="str">
        <f t="shared" si="732"/>
        <v>D+</v>
      </c>
      <c r="NO44" s="28">
        <f t="shared" si="548"/>
        <v>1.5</v>
      </c>
      <c r="NP44" s="35" t="str">
        <f t="shared" si="549"/>
        <v>1.5</v>
      </c>
      <c r="NQ44" s="53">
        <v>2</v>
      </c>
      <c r="NR44" s="63">
        <v>2</v>
      </c>
      <c r="NS44" s="19">
        <v>7</v>
      </c>
      <c r="NT44" s="51">
        <v>6.5</v>
      </c>
      <c r="NU44" s="23"/>
      <c r="NV44" s="25">
        <f t="shared" si="550"/>
        <v>6.7</v>
      </c>
      <c r="NW44" s="26">
        <f t="shared" si="551"/>
        <v>6.7</v>
      </c>
      <c r="NX44" s="26" t="str">
        <f t="shared" si="694"/>
        <v>6.7</v>
      </c>
      <c r="NY44" s="30" t="str">
        <f t="shared" si="733"/>
        <v>C+</v>
      </c>
      <c r="NZ44" s="28">
        <f t="shared" si="552"/>
        <v>2.5</v>
      </c>
      <c r="OA44" s="35" t="str">
        <f t="shared" si="553"/>
        <v>2.5</v>
      </c>
      <c r="OB44" s="53">
        <v>1</v>
      </c>
      <c r="OC44" s="63">
        <v>1</v>
      </c>
      <c r="OD44" s="57"/>
      <c r="OE44" s="51"/>
      <c r="OF44" s="23"/>
      <c r="OG44" s="25">
        <f t="shared" si="737"/>
        <v>0</v>
      </c>
      <c r="OH44" s="26">
        <f t="shared" si="738"/>
        <v>0</v>
      </c>
      <c r="OI44" s="26" t="str">
        <f t="shared" si="739"/>
        <v>0.0</v>
      </c>
      <c r="OJ44" s="30" t="str">
        <f t="shared" si="740"/>
        <v>F</v>
      </c>
      <c r="OK44" s="28">
        <f t="shared" si="741"/>
        <v>0</v>
      </c>
      <c r="OL44" s="35" t="str">
        <f t="shared" si="742"/>
        <v>0.0</v>
      </c>
      <c r="OM44" s="53"/>
      <c r="ON44" s="70"/>
      <c r="OO44" s="264">
        <f t="shared" si="256"/>
        <v>8</v>
      </c>
      <c r="OP44" s="217">
        <f t="shared" si="257"/>
        <v>4.1000000000000005</v>
      </c>
      <c r="OQ44" s="182">
        <f t="shared" si="258"/>
        <v>1.1875</v>
      </c>
      <c r="OR44" s="183" t="str">
        <f t="shared" si="259"/>
        <v>1.19</v>
      </c>
      <c r="OS44" s="135" t="str">
        <f t="shared" si="260"/>
        <v>Lên lớp</v>
      </c>
      <c r="OT44" s="136">
        <f t="shared" si="261"/>
        <v>5</v>
      </c>
      <c r="OU44" s="217">
        <f t="shared" si="262"/>
        <v>5.8199999999999994</v>
      </c>
      <c r="OV44" s="236">
        <f t="shared" si="263"/>
        <v>1.9</v>
      </c>
      <c r="OW44" s="192">
        <f t="shared" si="264"/>
        <v>56</v>
      </c>
      <c r="OX44" s="193">
        <f t="shared" si="265"/>
        <v>42</v>
      </c>
      <c r="OY44" s="183">
        <f t="shared" si="266"/>
        <v>5.8238095238095235</v>
      </c>
      <c r="OZ44" s="182">
        <f t="shared" si="267"/>
        <v>1.9523809523809523</v>
      </c>
      <c r="PA44" s="183" t="str">
        <f t="shared" si="268"/>
        <v>1.95</v>
      </c>
      <c r="PB44" s="135" t="str">
        <f t="shared" si="269"/>
        <v>Lên lớp</v>
      </c>
      <c r="PC44" s="135" t="s">
        <v>648</v>
      </c>
      <c r="PD44" s="57"/>
      <c r="PE44" s="22"/>
      <c r="PF44" s="23"/>
      <c r="PG44" s="25">
        <f t="shared" si="273"/>
        <v>0</v>
      </c>
      <c r="PH44" s="26">
        <f t="shared" si="274"/>
        <v>0</v>
      </c>
      <c r="PI44" s="26" t="str">
        <f t="shared" si="275"/>
        <v>0.0</v>
      </c>
      <c r="PJ44" s="30" t="str">
        <f t="shared" si="276"/>
        <v>F</v>
      </c>
      <c r="PK44" s="28">
        <f t="shared" si="277"/>
        <v>0</v>
      </c>
      <c r="PL44" s="35" t="str">
        <f t="shared" si="278"/>
        <v>0.0</v>
      </c>
      <c r="PM44" s="53"/>
      <c r="PN44" s="63"/>
      <c r="PO44" s="19"/>
      <c r="PP44" s="22"/>
      <c r="PQ44" s="23"/>
      <c r="PR44" s="25">
        <f t="shared" si="558"/>
        <v>0</v>
      </c>
      <c r="PS44" s="26">
        <f t="shared" si="559"/>
        <v>0</v>
      </c>
      <c r="PT44" s="26" t="str">
        <f t="shared" si="696"/>
        <v>0.0</v>
      </c>
      <c r="PU44" s="30" t="str">
        <f t="shared" si="700"/>
        <v>F</v>
      </c>
      <c r="PV44" s="28">
        <f t="shared" si="560"/>
        <v>0</v>
      </c>
      <c r="PW44" s="35" t="str">
        <f t="shared" si="561"/>
        <v>0.0</v>
      </c>
      <c r="PX44" s="53"/>
      <c r="PY44" s="63"/>
      <c r="PZ44" s="59"/>
      <c r="QA44" s="259"/>
      <c r="QB44" s="129">
        <f t="shared" si="270"/>
        <v>0</v>
      </c>
      <c r="QC44" s="24" t="str">
        <f t="shared" si="280"/>
        <v>0.0</v>
      </c>
      <c r="QD44" s="30" t="str">
        <f t="shared" si="281"/>
        <v>F</v>
      </c>
      <c r="QE44" s="28">
        <f t="shared" si="282"/>
        <v>0</v>
      </c>
      <c r="QF44" s="35" t="str">
        <f t="shared" si="283"/>
        <v>0.0</v>
      </c>
      <c r="QG44" s="260"/>
      <c r="QH44" s="261"/>
      <c r="QI44" s="262">
        <f t="shared" si="532"/>
        <v>0</v>
      </c>
      <c r="QJ44" s="217" t="e">
        <f t="shared" si="533"/>
        <v>#DIV/0!</v>
      </c>
      <c r="QK44" s="182" t="e">
        <f t="shared" si="534"/>
        <v>#DIV/0!</v>
      </c>
      <c r="QL44" s="183" t="e">
        <f t="shared" si="284"/>
        <v>#DIV/0!</v>
      </c>
      <c r="QM44" s="135" t="e">
        <f t="shared" si="285"/>
        <v>#DIV/0!</v>
      </c>
    </row>
    <row r="45" spans="1:455" ht="18">
      <c r="A45" s="10">
        <v>9</v>
      </c>
      <c r="B45" s="10">
        <v>45</v>
      </c>
      <c r="C45" s="90" t="s">
        <v>271</v>
      </c>
      <c r="D45" s="91" t="s">
        <v>292</v>
      </c>
      <c r="E45" s="93" t="s">
        <v>284</v>
      </c>
      <c r="F45" s="308" t="s">
        <v>207</v>
      </c>
      <c r="G45" s="42"/>
      <c r="H45" s="104" t="s">
        <v>512</v>
      </c>
      <c r="I45" s="42" t="s">
        <v>18</v>
      </c>
      <c r="J45" s="98" t="s">
        <v>597</v>
      </c>
      <c r="K45" s="12">
        <v>5.5</v>
      </c>
      <c r="L45" s="24" t="str">
        <f t="shared" si="562"/>
        <v>5.5</v>
      </c>
      <c r="M45" s="30" t="str">
        <f t="shared" si="701"/>
        <v>C</v>
      </c>
      <c r="N45" s="37">
        <f t="shared" si="702"/>
        <v>2</v>
      </c>
      <c r="O45" s="35" t="str">
        <f t="shared" si="703"/>
        <v>2.0</v>
      </c>
      <c r="P45" s="11">
        <v>2</v>
      </c>
      <c r="Q45" s="14">
        <v>7.5</v>
      </c>
      <c r="R45" s="24" t="str">
        <f t="shared" si="566"/>
        <v>7.5</v>
      </c>
      <c r="S45" s="30" t="str">
        <f t="shared" si="704"/>
        <v>B</v>
      </c>
      <c r="T45" s="37">
        <f t="shared" si="705"/>
        <v>3</v>
      </c>
      <c r="U45" s="35" t="str">
        <f t="shared" si="706"/>
        <v>3.0</v>
      </c>
      <c r="V45" s="11">
        <v>3</v>
      </c>
      <c r="W45" s="19">
        <v>7.8</v>
      </c>
      <c r="X45" s="22">
        <v>5</v>
      </c>
      <c r="Y45" s="23"/>
      <c r="Z45" s="17">
        <f t="shared" si="570"/>
        <v>6.1</v>
      </c>
      <c r="AA45" s="24">
        <f t="shared" si="571"/>
        <v>6.1</v>
      </c>
      <c r="AB45" s="24" t="str">
        <f t="shared" si="572"/>
        <v>6.1</v>
      </c>
      <c r="AC45" s="30" t="str">
        <f t="shared" si="573"/>
        <v>C</v>
      </c>
      <c r="AD45" s="28">
        <f t="shared" si="574"/>
        <v>2</v>
      </c>
      <c r="AE45" s="35" t="str">
        <f t="shared" si="575"/>
        <v>2.0</v>
      </c>
      <c r="AF45" s="53">
        <v>4</v>
      </c>
      <c r="AG45" s="63">
        <v>4</v>
      </c>
      <c r="AH45" s="19">
        <v>6.7</v>
      </c>
      <c r="AI45" s="22">
        <v>8</v>
      </c>
      <c r="AJ45" s="23"/>
      <c r="AK45" s="17">
        <f t="shared" si="707"/>
        <v>7.5</v>
      </c>
      <c r="AL45" s="24">
        <f t="shared" si="708"/>
        <v>7.5</v>
      </c>
      <c r="AM45" s="24" t="str">
        <f t="shared" si="577"/>
        <v>7.5</v>
      </c>
      <c r="AN45" s="30" t="str">
        <f t="shared" si="709"/>
        <v>B</v>
      </c>
      <c r="AO45" s="28">
        <f t="shared" si="710"/>
        <v>3</v>
      </c>
      <c r="AP45" s="35" t="str">
        <f t="shared" si="711"/>
        <v>3.0</v>
      </c>
      <c r="AQ45" s="66">
        <v>2</v>
      </c>
      <c r="AR45" s="68">
        <v>2</v>
      </c>
      <c r="AS45" s="19">
        <v>6.2</v>
      </c>
      <c r="AT45" s="22">
        <v>3</v>
      </c>
      <c r="AU45" s="23"/>
      <c r="AV45" s="25">
        <f t="shared" si="712"/>
        <v>4.3</v>
      </c>
      <c r="AW45" s="26">
        <f t="shared" si="713"/>
        <v>4.3</v>
      </c>
      <c r="AX45" s="24" t="str">
        <f t="shared" si="581"/>
        <v>4.3</v>
      </c>
      <c r="AY45" s="30" t="str">
        <f t="shared" si="714"/>
        <v>D</v>
      </c>
      <c r="AZ45" s="28">
        <f t="shared" si="715"/>
        <v>1</v>
      </c>
      <c r="BA45" s="35" t="str">
        <f t="shared" si="716"/>
        <v>1.0</v>
      </c>
      <c r="BB45" s="53">
        <v>3</v>
      </c>
      <c r="BC45" s="63">
        <v>3</v>
      </c>
      <c r="BD45" s="19">
        <v>6.6</v>
      </c>
      <c r="BE45" s="22">
        <v>3</v>
      </c>
      <c r="BF45" s="23"/>
      <c r="BG45" s="17">
        <f t="shared" si="717"/>
        <v>4.4000000000000004</v>
      </c>
      <c r="BH45" s="24">
        <f t="shared" si="718"/>
        <v>4.4000000000000004</v>
      </c>
      <c r="BI45" s="24" t="str">
        <f t="shared" si="585"/>
        <v>4.4</v>
      </c>
      <c r="BJ45" s="30" t="str">
        <f t="shared" si="719"/>
        <v>D</v>
      </c>
      <c r="BK45" s="28">
        <f t="shared" si="720"/>
        <v>1</v>
      </c>
      <c r="BL45" s="35" t="str">
        <f t="shared" si="721"/>
        <v>1.0</v>
      </c>
      <c r="BM45" s="53">
        <v>3</v>
      </c>
      <c r="BN45" s="63">
        <v>3</v>
      </c>
      <c r="BO45" s="19">
        <v>6.6</v>
      </c>
      <c r="BP45" s="22">
        <v>5</v>
      </c>
      <c r="BQ45" s="23"/>
      <c r="BR45" s="17">
        <f t="shared" si="589"/>
        <v>5.6</v>
      </c>
      <c r="BS45" s="24">
        <f t="shared" si="590"/>
        <v>5.6</v>
      </c>
      <c r="BT45" s="24" t="str">
        <f t="shared" si="591"/>
        <v>5.6</v>
      </c>
      <c r="BU45" s="30" t="str">
        <f t="shared" si="592"/>
        <v>C</v>
      </c>
      <c r="BV45" s="56">
        <f t="shared" si="593"/>
        <v>2</v>
      </c>
      <c r="BW45" s="35" t="str">
        <f t="shared" si="594"/>
        <v>2.0</v>
      </c>
      <c r="BX45" s="53">
        <v>2</v>
      </c>
      <c r="BY45" s="70">
        <v>2</v>
      </c>
      <c r="BZ45" s="19">
        <v>8</v>
      </c>
      <c r="CA45" s="22">
        <v>3</v>
      </c>
      <c r="CB45" s="23"/>
      <c r="CC45" s="25">
        <f t="shared" si="722"/>
        <v>5</v>
      </c>
      <c r="CD45" s="26">
        <f t="shared" si="723"/>
        <v>5</v>
      </c>
      <c r="CE45" s="24" t="str">
        <f t="shared" si="595"/>
        <v>5.0</v>
      </c>
      <c r="CF45" s="30" t="str">
        <f t="shared" si="724"/>
        <v>D+</v>
      </c>
      <c r="CG45" s="28">
        <f t="shared" si="725"/>
        <v>1.5</v>
      </c>
      <c r="CH45" s="35" t="str">
        <f t="shared" si="726"/>
        <v>1.5</v>
      </c>
      <c r="CI45" s="53">
        <v>3</v>
      </c>
      <c r="CJ45" s="63">
        <v>3</v>
      </c>
      <c r="CK45" s="193">
        <f t="shared" si="599"/>
        <v>17</v>
      </c>
      <c r="CL45" s="217">
        <f t="shared" si="600"/>
        <v>5.3941176470588239</v>
      </c>
      <c r="CM45" s="182">
        <f t="shared" si="601"/>
        <v>1.6764705882352942</v>
      </c>
      <c r="CN45" s="183" t="str">
        <f t="shared" si="602"/>
        <v>1.68</v>
      </c>
      <c r="CO45" s="135" t="str">
        <f t="shared" si="603"/>
        <v>Lên lớp</v>
      </c>
      <c r="CP45" s="136">
        <f t="shared" si="604"/>
        <v>17</v>
      </c>
      <c r="CQ45" s="241">
        <f t="shared" si="605"/>
        <v>5.3941176470588239</v>
      </c>
      <c r="CR45" s="137">
        <f t="shared" si="606"/>
        <v>1.6764705882352942</v>
      </c>
      <c r="CS45" s="140" t="str">
        <f t="shared" si="607"/>
        <v>1.68</v>
      </c>
      <c r="CT45" s="135" t="str">
        <f t="shared" si="608"/>
        <v>Lên lớp</v>
      </c>
      <c r="CU45" s="138" t="s">
        <v>648</v>
      </c>
      <c r="CV45" s="19">
        <v>6.3</v>
      </c>
      <c r="CW45" s="22">
        <v>6</v>
      </c>
      <c r="CX45" s="23"/>
      <c r="CY45" s="25">
        <f t="shared" si="609"/>
        <v>6.1</v>
      </c>
      <c r="CZ45" s="26">
        <f t="shared" si="610"/>
        <v>6.1</v>
      </c>
      <c r="DA45" s="26" t="str">
        <f t="shared" si="611"/>
        <v>6.1</v>
      </c>
      <c r="DB45" s="30" t="str">
        <f t="shared" si="612"/>
        <v>C</v>
      </c>
      <c r="DC45" s="56">
        <f t="shared" si="613"/>
        <v>2</v>
      </c>
      <c r="DD45" s="35" t="str">
        <f t="shared" si="614"/>
        <v>2.0</v>
      </c>
      <c r="DE45" s="53">
        <v>3</v>
      </c>
      <c r="DF45" s="63">
        <v>3</v>
      </c>
      <c r="DG45" s="19">
        <v>5.3</v>
      </c>
      <c r="DH45" s="22">
        <v>5</v>
      </c>
      <c r="DI45" s="23"/>
      <c r="DJ45" s="25">
        <f t="shared" si="615"/>
        <v>5.0999999999999996</v>
      </c>
      <c r="DK45" s="26">
        <f t="shared" si="616"/>
        <v>5.0999999999999996</v>
      </c>
      <c r="DL45" s="26" t="str">
        <f t="shared" si="617"/>
        <v>5.1</v>
      </c>
      <c r="DM45" s="30" t="str">
        <f t="shared" si="618"/>
        <v>D+</v>
      </c>
      <c r="DN45" s="56">
        <f t="shared" si="619"/>
        <v>1.5</v>
      </c>
      <c r="DO45" s="35" t="str">
        <f t="shared" si="620"/>
        <v>1.5</v>
      </c>
      <c r="DP45" s="53">
        <v>3</v>
      </c>
      <c r="DQ45" s="63">
        <v>3</v>
      </c>
      <c r="DR45" s="19">
        <v>7.4</v>
      </c>
      <c r="DS45" s="22">
        <v>1</v>
      </c>
      <c r="DT45" s="23">
        <v>3</v>
      </c>
      <c r="DU45" s="25">
        <f t="shared" si="621"/>
        <v>3.6</v>
      </c>
      <c r="DV45" s="26">
        <f t="shared" si="622"/>
        <v>4.8</v>
      </c>
      <c r="DW45" s="26" t="str">
        <f t="shared" si="623"/>
        <v>4.8</v>
      </c>
      <c r="DX45" s="30" t="str">
        <f t="shared" si="624"/>
        <v>D</v>
      </c>
      <c r="DY45" s="28">
        <f t="shared" si="625"/>
        <v>1</v>
      </c>
      <c r="DZ45" s="35" t="str">
        <f t="shared" si="626"/>
        <v>1.0</v>
      </c>
      <c r="EA45" s="53">
        <v>3</v>
      </c>
      <c r="EB45" s="63">
        <v>3</v>
      </c>
      <c r="EC45" s="19">
        <v>5</v>
      </c>
      <c r="ED45" s="22">
        <v>8</v>
      </c>
      <c r="EE45" s="23"/>
      <c r="EF45" s="25">
        <f t="shared" si="627"/>
        <v>6.8</v>
      </c>
      <c r="EG45" s="26">
        <f t="shared" si="628"/>
        <v>6.8</v>
      </c>
      <c r="EH45" s="26" t="str">
        <f t="shared" si="736"/>
        <v>6.8</v>
      </c>
      <c r="EI45" s="30" t="str">
        <f t="shared" si="630"/>
        <v>C+</v>
      </c>
      <c r="EJ45" s="28">
        <f t="shared" si="631"/>
        <v>2.5</v>
      </c>
      <c r="EK45" s="35" t="str">
        <f t="shared" si="632"/>
        <v>2.5</v>
      </c>
      <c r="EL45" s="53">
        <v>2</v>
      </c>
      <c r="EM45" s="63">
        <v>2</v>
      </c>
      <c r="EN45" s="19">
        <v>8</v>
      </c>
      <c r="EO45" s="22">
        <v>8</v>
      </c>
      <c r="EP45" s="23"/>
      <c r="EQ45" s="25">
        <f t="shared" si="633"/>
        <v>8</v>
      </c>
      <c r="ER45" s="26">
        <f t="shared" si="634"/>
        <v>8</v>
      </c>
      <c r="ES45" s="24" t="str">
        <f t="shared" si="635"/>
        <v>8.0</v>
      </c>
      <c r="ET45" s="30" t="str">
        <f t="shared" si="636"/>
        <v>B+</v>
      </c>
      <c r="EU45" s="28">
        <f t="shared" si="637"/>
        <v>3.5</v>
      </c>
      <c r="EV45" s="35" t="str">
        <f t="shared" si="638"/>
        <v>3.5</v>
      </c>
      <c r="EW45" s="53">
        <v>2</v>
      </c>
      <c r="EX45" s="63">
        <v>2</v>
      </c>
      <c r="EY45" s="19">
        <v>7.2</v>
      </c>
      <c r="EZ45" s="22">
        <v>4</v>
      </c>
      <c r="FA45" s="23"/>
      <c r="FB45" s="25">
        <f t="shared" si="639"/>
        <v>5.3</v>
      </c>
      <c r="FC45" s="26">
        <f t="shared" si="640"/>
        <v>5.3</v>
      </c>
      <c r="FD45" s="26" t="str">
        <f t="shared" si="641"/>
        <v>5.3</v>
      </c>
      <c r="FE45" s="30" t="str">
        <f t="shared" si="642"/>
        <v>D+</v>
      </c>
      <c r="FF45" s="28">
        <f t="shared" si="643"/>
        <v>1.5</v>
      </c>
      <c r="FG45" s="35" t="str">
        <f t="shared" si="644"/>
        <v>1.5</v>
      </c>
      <c r="FH45" s="53">
        <v>3</v>
      </c>
      <c r="FI45" s="63">
        <v>3</v>
      </c>
      <c r="FJ45" s="19">
        <v>7.7</v>
      </c>
      <c r="FK45" s="22">
        <v>7</v>
      </c>
      <c r="FL45" s="23"/>
      <c r="FM45" s="25">
        <f t="shared" si="378"/>
        <v>7.3</v>
      </c>
      <c r="FN45" s="26">
        <f t="shared" si="379"/>
        <v>7.3</v>
      </c>
      <c r="FO45" s="26" t="str">
        <f t="shared" si="645"/>
        <v>7.3</v>
      </c>
      <c r="FP45" s="30" t="str">
        <f t="shared" si="381"/>
        <v>B</v>
      </c>
      <c r="FQ45" s="28">
        <f t="shared" si="382"/>
        <v>3</v>
      </c>
      <c r="FR45" s="35" t="str">
        <f t="shared" si="383"/>
        <v>3.0</v>
      </c>
      <c r="FS45" s="53">
        <v>2</v>
      </c>
      <c r="FT45" s="63">
        <v>2</v>
      </c>
      <c r="FU45" s="19">
        <v>6</v>
      </c>
      <c r="FV45" s="22">
        <v>5</v>
      </c>
      <c r="FW45" s="23"/>
      <c r="FX45" s="25">
        <f t="shared" si="384"/>
        <v>5.4</v>
      </c>
      <c r="FY45" s="26">
        <f t="shared" si="385"/>
        <v>5.4</v>
      </c>
      <c r="FZ45" s="24" t="str">
        <f t="shared" si="646"/>
        <v>5.4</v>
      </c>
      <c r="GA45" s="30" t="str">
        <f t="shared" si="387"/>
        <v>D+</v>
      </c>
      <c r="GB45" s="28">
        <f t="shared" si="388"/>
        <v>1.5</v>
      </c>
      <c r="GC45" s="35" t="str">
        <f t="shared" si="389"/>
        <v>1.5</v>
      </c>
      <c r="GD45" s="53">
        <v>2</v>
      </c>
      <c r="GE45" s="63">
        <v>2</v>
      </c>
      <c r="GF45" s="181">
        <f t="shared" si="647"/>
        <v>20</v>
      </c>
      <c r="GG45" s="217">
        <f t="shared" si="648"/>
        <v>5.9449999999999994</v>
      </c>
      <c r="GH45" s="182">
        <f t="shared" si="649"/>
        <v>1.95</v>
      </c>
      <c r="GI45" s="183" t="str">
        <f t="shared" si="650"/>
        <v>1.95</v>
      </c>
      <c r="GJ45" s="135" t="str">
        <f t="shared" si="651"/>
        <v>Lên lớp</v>
      </c>
      <c r="GK45" s="136">
        <f t="shared" si="652"/>
        <v>20</v>
      </c>
      <c r="GL45" s="239">
        <f t="shared" si="653"/>
        <v>5.9449999999999994</v>
      </c>
      <c r="GM45" s="137">
        <f t="shared" si="654"/>
        <v>1.95</v>
      </c>
      <c r="GN45" s="192">
        <f t="shared" si="655"/>
        <v>37</v>
      </c>
      <c r="GO45" s="193">
        <f t="shared" si="656"/>
        <v>37</v>
      </c>
      <c r="GP45" s="183">
        <f t="shared" si="657"/>
        <v>5.6918918918918919</v>
      </c>
      <c r="GQ45" s="182">
        <f t="shared" si="658"/>
        <v>1.8243243243243243</v>
      </c>
      <c r="GR45" s="183" t="str">
        <f t="shared" si="659"/>
        <v>1.82</v>
      </c>
      <c r="GS45" s="135" t="str">
        <f t="shared" si="660"/>
        <v>Lên lớp</v>
      </c>
      <c r="GT45" s="135" t="s">
        <v>648</v>
      </c>
      <c r="GU45" s="19">
        <v>8.3000000000000007</v>
      </c>
      <c r="GV45" s="22">
        <v>3</v>
      </c>
      <c r="GW45" s="23"/>
      <c r="GX45" s="17">
        <f t="shared" si="661"/>
        <v>5.0999999999999996</v>
      </c>
      <c r="GY45" s="24">
        <f t="shared" si="662"/>
        <v>5.0999999999999996</v>
      </c>
      <c r="GZ45" s="24" t="str">
        <f t="shared" si="697"/>
        <v>5.1</v>
      </c>
      <c r="HA45" s="30" t="str">
        <f t="shared" si="663"/>
        <v>D+</v>
      </c>
      <c r="HB45" s="28">
        <f t="shared" si="664"/>
        <v>1.5</v>
      </c>
      <c r="HC45" s="35" t="str">
        <f t="shared" si="665"/>
        <v>1.5</v>
      </c>
      <c r="HD45" s="53">
        <v>3</v>
      </c>
      <c r="HE45" s="63">
        <v>3</v>
      </c>
      <c r="HF45" s="19">
        <v>6</v>
      </c>
      <c r="HG45" s="22">
        <v>9</v>
      </c>
      <c r="HH45" s="23"/>
      <c r="HI45" s="25">
        <f t="shared" si="410"/>
        <v>7.8</v>
      </c>
      <c r="HJ45" s="26">
        <f t="shared" si="411"/>
        <v>7.8</v>
      </c>
      <c r="HK45" s="24" t="str">
        <f t="shared" si="666"/>
        <v>7.8</v>
      </c>
      <c r="HL45" s="30" t="str">
        <f t="shared" si="413"/>
        <v>B</v>
      </c>
      <c r="HM45" s="28">
        <f t="shared" si="414"/>
        <v>3</v>
      </c>
      <c r="HN45" s="35" t="str">
        <f t="shared" si="415"/>
        <v>3.0</v>
      </c>
      <c r="HO45" s="53">
        <v>2</v>
      </c>
      <c r="HP45" s="63">
        <v>2</v>
      </c>
      <c r="HQ45" s="19">
        <v>6.7</v>
      </c>
      <c r="HR45" s="22">
        <v>1</v>
      </c>
      <c r="HS45" s="23">
        <v>6</v>
      </c>
      <c r="HT45" s="25">
        <f t="shared" si="416"/>
        <v>3.3</v>
      </c>
      <c r="HU45" s="147">
        <f t="shared" si="417"/>
        <v>6.3</v>
      </c>
      <c r="HV45" s="24" t="str">
        <f t="shared" si="734"/>
        <v>6.3</v>
      </c>
      <c r="HW45" s="218" t="str">
        <f t="shared" si="418"/>
        <v>C</v>
      </c>
      <c r="HX45" s="149">
        <f t="shared" si="419"/>
        <v>2</v>
      </c>
      <c r="HY45" s="40" t="str">
        <f t="shared" si="420"/>
        <v>2.0</v>
      </c>
      <c r="HZ45" s="53">
        <v>3</v>
      </c>
      <c r="IA45" s="63">
        <v>3</v>
      </c>
      <c r="IB45" s="19">
        <v>8.3000000000000007</v>
      </c>
      <c r="IC45" s="22">
        <v>5</v>
      </c>
      <c r="ID45" s="23"/>
      <c r="IE45" s="25">
        <f t="shared" si="421"/>
        <v>6.3</v>
      </c>
      <c r="IF45" s="147">
        <f t="shared" si="422"/>
        <v>6.3</v>
      </c>
      <c r="IG45" s="24" t="str">
        <f t="shared" si="735"/>
        <v>6.3</v>
      </c>
      <c r="IH45" s="218" t="str">
        <f t="shared" si="423"/>
        <v>C</v>
      </c>
      <c r="II45" s="149">
        <f t="shared" si="424"/>
        <v>2</v>
      </c>
      <c r="IJ45" s="40" t="str">
        <f t="shared" si="425"/>
        <v>2.0</v>
      </c>
      <c r="IK45" s="53">
        <v>1</v>
      </c>
      <c r="IL45" s="63">
        <v>1</v>
      </c>
      <c r="IM45" s="19">
        <v>5.4</v>
      </c>
      <c r="IN45" s="22">
        <v>6</v>
      </c>
      <c r="IO45" s="23"/>
      <c r="IP45" s="17">
        <f t="shared" si="426"/>
        <v>5.8</v>
      </c>
      <c r="IQ45" s="24">
        <f t="shared" si="427"/>
        <v>5.8</v>
      </c>
      <c r="IR45" s="24" t="str">
        <f t="shared" si="669"/>
        <v>5.8</v>
      </c>
      <c r="IS45" s="30" t="str">
        <f t="shared" si="727"/>
        <v>C</v>
      </c>
      <c r="IT45" s="28">
        <f t="shared" si="430"/>
        <v>2</v>
      </c>
      <c r="IU45" s="35" t="str">
        <f t="shared" si="431"/>
        <v>2.0</v>
      </c>
      <c r="IV45" s="53">
        <v>2</v>
      </c>
      <c r="IW45" s="63">
        <v>2</v>
      </c>
      <c r="IX45" s="19">
        <v>7</v>
      </c>
      <c r="IY45" s="22">
        <v>6</v>
      </c>
      <c r="IZ45" s="23"/>
      <c r="JA45" s="25">
        <f t="shared" si="432"/>
        <v>6.4</v>
      </c>
      <c r="JB45" s="26">
        <f t="shared" si="433"/>
        <v>6.4</v>
      </c>
      <c r="JC45" s="24" t="str">
        <f t="shared" si="670"/>
        <v>6.4</v>
      </c>
      <c r="JD45" s="30" t="str">
        <f t="shared" si="435"/>
        <v>C</v>
      </c>
      <c r="JE45" s="28">
        <f t="shared" si="436"/>
        <v>2</v>
      </c>
      <c r="JF45" s="35" t="str">
        <f t="shared" si="437"/>
        <v>2.0</v>
      </c>
      <c r="JG45" s="53">
        <v>2</v>
      </c>
      <c r="JH45" s="63">
        <v>2</v>
      </c>
      <c r="JI45" s="19">
        <v>7.6</v>
      </c>
      <c r="JJ45" s="22">
        <v>6</v>
      </c>
      <c r="JK45" s="23"/>
      <c r="JL45" s="17">
        <f t="shared" si="438"/>
        <v>6.6</v>
      </c>
      <c r="JM45" s="24">
        <f t="shared" si="439"/>
        <v>6.6</v>
      </c>
      <c r="JN45" s="24" t="str">
        <f t="shared" si="671"/>
        <v>6.6</v>
      </c>
      <c r="JO45" s="30" t="str">
        <f t="shared" si="728"/>
        <v>C+</v>
      </c>
      <c r="JP45" s="28">
        <f t="shared" si="442"/>
        <v>2.5</v>
      </c>
      <c r="JQ45" s="35" t="str">
        <f t="shared" si="443"/>
        <v>2.5</v>
      </c>
      <c r="JR45" s="53">
        <v>2</v>
      </c>
      <c r="JS45" s="63">
        <v>2</v>
      </c>
      <c r="JT45" s="185">
        <v>8</v>
      </c>
      <c r="JU45" s="121">
        <v>10</v>
      </c>
      <c r="JV45" s="122"/>
      <c r="JW45" s="129">
        <f t="shared" si="444"/>
        <v>9.1999999999999993</v>
      </c>
      <c r="JX45" s="130">
        <f t="shared" si="445"/>
        <v>9.1999999999999993</v>
      </c>
      <c r="JY45" s="130" t="str">
        <f t="shared" si="672"/>
        <v>9.2</v>
      </c>
      <c r="JZ45" s="125" t="str">
        <f t="shared" si="729"/>
        <v>A</v>
      </c>
      <c r="KA45" s="126">
        <f t="shared" si="448"/>
        <v>4</v>
      </c>
      <c r="KB45" s="127" t="str">
        <f t="shared" si="449"/>
        <v>4.0</v>
      </c>
      <c r="KC45" s="144">
        <v>1</v>
      </c>
      <c r="KD45" s="145">
        <v>1</v>
      </c>
      <c r="KE45" s="19">
        <v>7.3</v>
      </c>
      <c r="KF45" s="22">
        <v>4</v>
      </c>
      <c r="KG45" s="23"/>
      <c r="KH45" s="17">
        <f t="shared" si="450"/>
        <v>5.3</v>
      </c>
      <c r="KI45" s="24">
        <f t="shared" si="451"/>
        <v>5.3</v>
      </c>
      <c r="KJ45" s="24" t="str">
        <f t="shared" si="673"/>
        <v>5.3</v>
      </c>
      <c r="KK45" s="30" t="str">
        <f t="shared" si="453"/>
        <v>D+</v>
      </c>
      <c r="KL45" s="28">
        <f t="shared" si="454"/>
        <v>1.5</v>
      </c>
      <c r="KM45" s="35" t="str">
        <f t="shared" si="455"/>
        <v>1.5</v>
      </c>
      <c r="KN45" s="53">
        <v>2</v>
      </c>
      <c r="KO45" s="63">
        <v>2</v>
      </c>
      <c r="KP45" s="181">
        <f t="shared" si="674"/>
        <v>18</v>
      </c>
      <c r="KQ45" s="217">
        <f t="shared" si="675"/>
        <v>6.3055555555555545</v>
      </c>
      <c r="KR45" s="182">
        <f t="shared" si="676"/>
        <v>2.1388888888888888</v>
      </c>
      <c r="KS45" s="183" t="str">
        <f t="shared" si="677"/>
        <v>2.14</v>
      </c>
      <c r="KT45" s="135" t="str">
        <f t="shared" si="678"/>
        <v>Lên lớp</v>
      </c>
      <c r="KU45" s="136">
        <f t="shared" si="679"/>
        <v>18</v>
      </c>
      <c r="KV45" s="217">
        <f t="shared" si="680"/>
        <v>6.3055555555555545</v>
      </c>
      <c r="KW45" s="236">
        <f t="shared" si="681"/>
        <v>2.1388888888888888</v>
      </c>
      <c r="KX45" s="192">
        <f t="shared" si="682"/>
        <v>55</v>
      </c>
      <c r="KY45" s="193">
        <f t="shared" si="683"/>
        <v>55</v>
      </c>
      <c r="KZ45" s="183">
        <f t="shared" si="684"/>
        <v>5.8927272727272717</v>
      </c>
      <c r="LA45" s="182">
        <f t="shared" si="685"/>
        <v>1.9272727272727272</v>
      </c>
      <c r="LB45" s="183" t="str">
        <f t="shared" si="686"/>
        <v>1.93</v>
      </c>
      <c r="LC45" s="135" t="str">
        <f t="shared" si="687"/>
        <v>Lên lớp</v>
      </c>
      <c r="LD45" s="135" t="s">
        <v>648</v>
      </c>
      <c r="LE45" s="19">
        <v>7.4</v>
      </c>
      <c r="LF45" s="22">
        <v>7</v>
      </c>
      <c r="LG45" s="23"/>
      <c r="LH45" s="25">
        <f t="shared" si="470"/>
        <v>7.2</v>
      </c>
      <c r="LI45" s="147">
        <f t="shared" si="471"/>
        <v>7.2</v>
      </c>
      <c r="LJ45" s="26" t="str">
        <f t="shared" si="688"/>
        <v>7.2</v>
      </c>
      <c r="LK45" s="148" t="str">
        <f t="shared" si="473"/>
        <v>B</v>
      </c>
      <c r="LL45" s="149">
        <f t="shared" si="474"/>
        <v>3</v>
      </c>
      <c r="LM45" s="40" t="str">
        <f t="shared" si="475"/>
        <v>3.0</v>
      </c>
      <c r="LN45" s="53">
        <v>1</v>
      </c>
      <c r="LO45" s="63">
        <v>1</v>
      </c>
      <c r="LP45" s="19">
        <v>7</v>
      </c>
      <c r="LQ45" s="22">
        <v>5</v>
      </c>
      <c r="LR45" s="23"/>
      <c r="LS45" s="25">
        <f t="shared" si="476"/>
        <v>5.8</v>
      </c>
      <c r="LT45" s="147">
        <f t="shared" si="477"/>
        <v>5.8</v>
      </c>
      <c r="LU45" s="26" t="str">
        <f t="shared" si="689"/>
        <v>5.8</v>
      </c>
      <c r="LV45" s="148" t="str">
        <f t="shared" si="479"/>
        <v>C</v>
      </c>
      <c r="LW45" s="149">
        <f t="shared" si="480"/>
        <v>2</v>
      </c>
      <c r="LX45" s="40" t="str">
        <f t="shared" si="481"/>
        <v>2.0</v>
      </c>
      <c r="LY45" s="53">
        <v>1</v>
      </c>
      <c r="LZ45" s="63">
        <v>1</v>
      </c>
      <c r="MA45" s="19">
        <v>6</v>
      </c>
      <c r="MB45" s="44"/>
      <c r="MC45" s="23">
        <v>5</v>
      </c>
      <c r="MD45" s="25">
        <f t="shared" si="482"/>
        <v>2.4</v>
      </c>
      <c r="ME45" s="26">
        <f t="shared" si="483"/>
        <v>5.4</v>
      </c>
      <c r="MF45" s="26" t="str">
        <f t="shared" si="690"/>
        <v>5.4</v>
      </c>
      <c r="MG45" s="30" t="str">
        <f t="shared" si="698"/>
        <v>D+</v>
      </c>
      <c r="MH45" s="28">
        <f t="shared" si="486"/>
        <v>1.5</v>
      </c>
      <c r="MI45" s="35" t="str">
        <f t="shared" si="487"/>
        <v>1.5</v>
      </c>
      <c r="MJ45" s="53">
        <v>1</v>
      </c>
      <c r="MK45" s="63">
        <v>1</v>
      </c>
      <c r="ML45" s="19">
        <v>7</v>
      </c>
      <c r="MM45" s="51">
        <v>5</v>
      </c>
      <c r="MN45" s="23"/>
      <c r="MO45" s="25">
        <f t="shared" si="538"/>
        <v>5.8</v>
      </c>
      <c r="MP45" s="26">
        <f t="shared" si="539"/>
        <v>5.8</v>
      </c>
      <c r="MQ45" s="26" t="str">
        <f t="shared" si="691"/>
        <v>5.8</v>
      </c>
      <c r="MR45" s="30" t="str">
        <f t="shared" si="730"/>
        <v>C</v>
      </c>
      <c r="MS45" s="28">
        <f t="shared" si="540"/>
        <v>2</v>
      </c>
      <c r="MT45" s="35" t="str">
        <f t="shared" si="541"/>
        <v>2.0</v>
      </c>
      <c r="MU45" s="53">
        <v>1</v>
      </c>
      <c r="MV45" s="63">
        <v>1</v>
      </c>
      <c r="MW45" s="19">
        <v>7</v>
      </c>
      <c r="MX45" s="51">
        <v>6.5</v>
      </c>
      <c r="MY45" s="23"/>
      <c r="MZ45" s="25">
        <f t="shared" si="542"/>
        <v>6.7</v>
      </c>
      <c r="NA45" s="26">
        <f t="shared" si="543"/>
        <v>6.7</v>
      </c>
      <c r="NB45" s="26" t="str">
        <f t="shared" si="692"/>
        <v>6.7</v>
      </c>
      <c r="NC45" s="30" t="str">
        <f t="shared" si="731"/>
        <v>C+</v>
      </c>
      <c r="ND45" s="28">
        <f t="shared" si="544"/>
        <v>2.5</v>
      </c>
      <c r="NE45" s="35" t="str">
        <f t="shared" si="545"/>
        <v>2.5</v>
      </c>
      <c r="NF45" s="53">
        <v>1</v>
      </c>
      <c r="NG45" s="63">
        <v>1</v>
      </c>
      <c r="NH45" s="19">
        <v>7</v>
      </c>
      <c r="NI45" s="51">
        <v>5.5</v>
      </c>
      <c r="NJ45" s="23"/>
      <c r="NK45" s="25">
        <f t="shared" si="546"/>
        <v>6.1</v>
      </c>
      <c r="NL45" s="26">
        <f t="shared" si="547"/>
        <v>6.1</v>
      </c>
      <c r="NM45" s="26" t="str">
        <f t="shared" si="693"/>
        <v>6.1</v>
      </c>
      <c r="NN45" s="30" t="str">
        <f t="shared" si="732"/>
        <v>C</v>
      </c>
      <c r="NO45" s="28">
        <f t="shared" si="548"/>
        <v>2</v>
      </c>
      <c r="NP45" s="35" t="str">
        <f t="shared" si="549"/>
        <v>2.0</v>
      </c>
      <c r="NQ45" s="53">
        <v>2</v>
      </c>
      <c r="NR45" s="63">
        <v>2</v>
      </c>
      <c r="NS45" s="19">
        <v>7</v>
      </c>
      <c r="NT45" s="51">
        <v>6.5</v>
      </c>
      <c r="NU45" s="23"/>
      <c r="NV45" s="25">
        <f t="shared" si="550"/>
        <v>6.7</v>
      </c>
      <c r="NW45" s="26">
        <f t="shared" si="551"/>
        <v>6.7</v>
      </c>
      <c r="NX45" s="26" t="str">
        <f t="shared" si="694"/>
        <v>6.7</v>
      </c>
      <c r="NY45" s="30" t="str">
        <f t="shared" si="733"/>
        <v>C+</v>
      </c>
      <c r="NZ45" s="28">
        <f t="shared" si="552"/>
        <v>2.5</v>
      </c>
      <c r="OA45" s="35" t="str">
        <f t="shared" si="553"/>
        <v>2.5</v>
      </c>
      <c r="OB45" s="53">
        <v>1</v>
      </c>
      <c r="OC45" s="63">
        <v>1</v>
      </c>
      <c r="OD45" s="57">
        <v>6.3</v>
      </c>
      <c r="OE45" s="51">
        <v>6</v>
      </c>
      <c r="OF45" s="23"/>
      <c r="OG45" s="25">
        <f t="shared" si="737"/>
        <v>6.1</v>
      </c>
      <c r="OH45" s="26">
        <f t="shared" si="738"/>
        <v>6.1</v>
      </c>
      <c r="OI45" s="26" t="str">
        <f t="shared" si="739"/>
        <v>6.1</v>
      </c>
      <c r="OJ45" s="30" t="str">
        <f t="shared" si="740"/>
        <v>C</v>
      </c>
      <c r="OK45" s="28">
        <f t="shared" si="741"/>
        <v>2</v>
      </c>
      <c r="OL45" s="35" t="str">
        <f t="shared" si="742"/>
        <v>2.0</v>
      </c>
      <c r="OM45" s="53">
        <v>4</v>
      </c>
      <c r="ON45" s="70">
        <v>4</v>
      </c>
      <c r="OO45" s="264">
        <f t="shared" si="256"/>
        <v>12</v>
      </c>
      <c r="OP45" s="217">
        <f t="shared" si="257"/>
        <v>6.1833333333333327</v>
      </c>
      <c r="OQ45" s="182">
        <f t="shared" si="258"/>
        <v>2.125</v>
      </c>
      <c r="OR45" s="183" t="str">
        <f t="shared" si="259"/>
        <v>2.13</v>
      </c>
      <c r="OS45" s="135" t="str">
        <f t="shared" si="260"/>
        <v>Lên lớp</v>
      </c>
      <c r="OT45" s="136">
        <f t="shared" si="261"/>
        <v>12</v>
      </c>
      <c r="OU45" s="217">
        <f t="shared" si="262"/>
        <v>6.1833333333333327</v>
      </c>
      <c r="OV45" s="236">
        <f t="shared" si="263"/>
        <v>2.125</v>
      </c>
      <c r="OW45" s="192">
        <f t="shared" si="264"/>
        <v>67</v>
      </c>
      <c r="OX45" s="193">
        <f t="shared" si="265"/>
        <v>67</v>
      </c>
      <c r="OY45" s="183">
        <f t="shared" si="266"/>
        <v>5.9447761194029844</v>
      </c>
      <c r="OZ45" s="182">
        <f t="shared" si="267"/>
        <v>1.9626865671641791</v>
      </c>
      <c r="PA45" s="183" t="str">
        <f t="shared" si="268"/>
        <v>1.96</v>
      </c>
      <c r="PB45" s="135" t="str">
        <f t="shared" si="269"/>
        <v>Lên lớp</v>
      </c>
      <c r="PC45" s="135" t="s">
        <v>648</v>
      </c>
      <c r="PD45" s="57">
        <v>8</v>
      </c>
      <c r="PE45" s="22">
        <v>5</v>
      </c>
      <c r="PF45" s="23"/>
      <c r="PG45" s="25">
        <f t="shared" si="273"/>
        <v>6.2</v>
      </c>
      <c r="PH45" s="26">
        <f t="shared" si="274"/>
        <v>6.2</v>
      </c>
      <c r="PI45" s="26" t="str">
        <f t="shared" si="275"/>
        <v>6.2</v>
      </c>
      <c r="PJ45" s="30" t="str">
        <f t="shared" si="276"/>
        <v>C</v>
      </c>
      <c r="PK45" s="28">
        <f t="shared" si="277"/>
        <v>2</v>
      </c>
      <c r="PL45" s="35" t="str">
        <f t="shared" si="278"/>
        <v>2.0</v>
      </c>
      <c r="PM45" s="53">
        <v>6</v>
      </c>
      <c r="PN45" s="63">
        <v>6</v>
      </c>
      <c r="PO45" s="19">
        <v>6</v>
      </c>
      <c r="PP45" s="22">
        <v>6</v>
      </c>
      <c r="PQ45" s="23"/>
      <c r="PR45" s="25">
        <f t="shared" si="558"/>
        <v>6</v>
      </c>
      <c r="PS45" s="26">
        <f t="shared" si="559"/>
        <v>6</v>
      </c>
      <c r="PT45" s="26" t="str">
        <f t="shared" si="696"/>
        <v>6.0</v>
      </c>
      <c r="PU45" s="30" t="str">
        <f t="shared" si="700"/>
        <v>C</v>
      </c>
      <c r="PV45" s="28">
        <f t="shared" si="560"/>
        <v>2</v>
      </c>
      <c r="PW45" s="35" t="str">
        <f t="shared" si="561"/>
        <v>2.0</v>
      </c>
      <c r="PX45" s="53">
        <v>6</v>
      </c>
      <c r="PY45" s="63">
        <v>6</v>
      </c>
      <c r="PZ45" s="59">
        <v>7</v>
      </c>
      <c r="QA45" s="259">
        <v>6.5</v>
      </c>
      <c r="QB45" s="129">
        <f t="shared" si="270"/>
        <v>6.7</v>
      </c>
      <c r="QC45" s="24" t="str">
        <f t="shared" si="280"/>
        <v>6.7</v>
      </c>
      <c r="QD45" s="30" t="str">
        <f t="shared" si="281"/>
        <v>C+</v>
      </c>
      <c r="QE45" s="28">
        <f t="shared" si="282"/>
        <v>2.5</v>
      </c>
      <c r="QF45" s="35" t="str">
        <f t="shared" si="283"/>
        <v>2.5</v>
      </c>
      <c r="QG45" s="260">
        <v>5</v>
      </c>
      <c r="QH45" s="261">
        <v>5</v>
      </c>
      <c r="QI45" s="262">
        <f t="shared" si="532"/>
        <v>17</v>
      </c>
      <c r="QJ45" s="217">
        <f t="shared" si="533"/>
        <v>6.276470588235294</v>
      </c>
      <c r="QK45" s="182">
        <f t="shared" si="534"/>
        <v>2.1470588235294117</v>
      </c>
      <c r="QL45" s="183" t="str">
        <f t="shared" si="284"/>
        <v>2.15</v>
      </c>
      <c r="QM45" s="135" t="str">
        <f t="shared" si="285"/>
        <v>Lên lớp</v>
      </c>
    </row>
    <row r="46" spans="1:455" ht="18">
      <c r="A46" s="71">
        <v>10</v>
      </c>
      <c r="B46" s="10">
        <v>46</v>
      </c>
      <c r="C46" s="90" t="s">
        <v>271</v>
      </c>
      <c r="D46" s="91" t="s">
        <v>293</v>
      </c>
      <c r="E46" s="93" t="s">
        <v>294</v>
      </c>
      <c r="F46" s="307" t="s">
        <v>64</v>
      </c>
      <c r="G46" s="42"/>
      <c r="H46" s="104" t="s">
        <v>513</v>
      </c>
      <c r="I46" s="42" t="s">
        <v>18</v>
      </c>
      <c r="J46" s="98" t="s">
        <v>536</v>
      </c>
      <c r="K46" s="12">
        <v>5.3</v>
      </c>
      <c r="L46" s="24" t="str">
        <f t="shared" si="562"/>
        <v>5.3</v>
      </c>
      <c r="M46" s="30" t="str">
        <f t="shared" si="701"/>
        <v>D+</v>
      </c>
      <c r="N46" s="37">
        <f t="shared" si="702"/>
        <v>1.5</v>
      </c>
      <c r="O46" s="35" t="str">
        <f t="shared" si="703"/>
        <v>1.5</v>
      </c>
      <c r="P46" s="11">
        <v>2</v>
      </c>
      <c r="Q46" s="14">
        <v>6.8</v>
      </c>
      <c r="R46" s="24" t="str">
        <f t="shared" si="566"/>
        <v>6.8</v>
      </c>
      <c r="S46" s="30" t="str">
        <f t="shared" si="704"/>
        <v>C+</v>
      </c>
      <c r="T46" s="37">
        <f t="shared" si="705"/>
        <v>2.5</v>
      </c>
      <c r="U46" s="35" t="str">
        <f t="shared" si="706"/>
        <v>2.5</v>
      </c>
      <c r="V46" s="11">
        <v>3</v>
      </c>
      <c r="W46" s="19">
        <v>7.3</v>
      </c>
      <c r="X46" s="22">
        <v>5</v>
      </c>
      <c r="Y46" s="23"/>
      <c r="Z46" s="17">
        <f t="shared" si="570"/>
        <v>5.9</v>
      </c>
      <c r="AA46" s="24">
        <f t="shared" si="571"/>
        <v>5.9</v>
      </c>
      <c r="AB46" s="24" t="str">
        <f t="shared" si="572"/>
        <v>5.9</v>
      </c>
      <c r="AC46" s="30" t="str">
        <f t="shared" si="573"/>
        <v>C</v>
      </c>
      <c r="AD46" s="28">
        <f t="shared" si="574"/>
        <v>2</v>
      </c>
      <c r="AE46" s="35" t="str">
        <f t="shared" si="575"/>
        <v>2.0</v>
      </c>
      <c r="AF46" s="53">
        <v>4</v>
      </c>
      <c r="AG46" s="63">
        <v>4</v>
      </c>
      <c r="AH46" s="19">
        <v>7.7</v>
      </c>
      <c r="AI46" s="22">
        <v>8</v>
      </c>
      <c r="AJ46" s="23"/>
      <c r="AK46" s="25">
        <f t="shared" si="707"/>
        <v>7.9</v>
      </c>
      <c r="AL46" s="26">
        <f t="shared" si="708"/>
        <v>7.9</v>
      </c>
      <c r="AM46" s="24" t="str">
        <f t="shared" si="577"/>
        <v>7.9</v>
      </c>
      <c r="AN46" s="30" t="str">
        <f t="shared" si="709"/>
        <v>B</v>
      </c>
      <c r="AO46" s="28">
        <f t="shared" si="710"/>
        <v>3</v>
      </c>
      <c r="AP46" s="35" t="str">
        <f t="shared" si="711"/>
        <v>3.0</v>
      </c>
      <c r="AQ46" s="66">
        <v>2</v>
      </c>
      <c r="AR46" s="68">
        <v>2</v>
      </c>
      <c r="AS46" s="19">
        <v>5.3</v>
      </c>
      <c r="AT46" s="22">
        <v>4</v>
      </c>
      <c r="AU46" s="23"/>
      <c r="AV46" s="25">
        <f t="shared" si="712"/>
        <v>4.5</v>
      </c>
      <c r="AW46" s="26">
        <f t="shared" si="713"/>
        <v>4.5</v>
      </c>
      <c r="AX46" s="24" t="str">
        <f t="shared" si="581"/>
        <v>4.5</v>
      </c>
      <c r="AY46" s="30" t="str">
        <f t="shared" si="714"/>
        <v>D</v>
      </c>
      <c r="AZ46" s="28">
        <f t="shared" si="715"/>
        <v>1</v>
      </c>
      <c r="BA46" s="35" t="str">
        <f t="shared" si="716"/>
        <v>1.0</v>
      </c>
      <c r="BB46" s="53">
        <v>3</v>
      </c>
      <c r="BC46" s="63">
        <v>3</v>
      </c>
      <c r="BD46" s="19">
        <v>6</v>
      </c>
      <c r="BE46" s="22">
        <v>2</v>
      </c>
      <c r="BF46" s="23">
        <v>8</v>
      </c>
      <c r="BG46" s="17">
        <f t="shared" si="717"/>
        <v>3.6</v>
      </c>
      <c r="BH46" s="24">
        <f t="shared" si="718"/>
        <v>7.2</v>
      </c>
      <c r="BI46" s="24" t="str">
        <f t="shared" si="585"/>
        <v>7.2</v>
      </c>
      <c r="BJ46" s="30" t="str">
        <f t="shared" si="719"/>
        <v>B</v>
      </c>
      <c r="BK46" s="28">
        <f t="shared" si="720"/>
        <v>3</v>
      </c>
      <c r="BL46" s="35" t="str">
        <f t="shared" si="721"/>
        <v>3.0</v>
      </c>
      <c r="BM46" s="53">
        <v>3</v>
      </c>
      <c r="BN46" s="63">
        <v>3</v>
      </c>
      <c r="BO46" s="19">
        <v>6.6</v>
      </c>
      <c r="BP46" s="22">
        <v>7</v>
      </c>
      <c r="BQ46" s="23"/>
      <c r="BR46" s="17">
        <f t="shared" si="589"/>
        <v>6.8</v>
      </c>
      <c r="BS46" s="24">
        <f t="shared" si="590"/>
        <v>6.8</v>
      </c>
      <c r="BT46" s="24" t="str">
        <f t="shared" si="591"/>
        <v>6.8</v>
      </c>
      <c r="BU46" s="30" t="str">
        <f t="shared" si="592"/>
        <v>C+</v>
      </c>
      <c r="BV46" s="56">
        <f t="shared" si="593"/>
        <v>2.5</v>
      </c>
      <c r="BW46" s="35" t="str">
        <f t="shared" si="594"/>
        <v>2.5</v>
      </c>
      <c r="BX46" s="53">
        <v>2</v>
      </c>
      <c r="BY46" s="70">
        <v>2</v>
      </c>
      <c r="BZ46" s="19">
        <v>6.5</v>
      </c>
      <c r="CA46" s="22">
        <v>3</v>
      </c>
      <c r="CB46" s="23"/>
      <c r="CC46" s="25">
        <f t="shared" si="722"/>
        <v>4.4000000000000004</v>
      </c>
      <c r="CD46" s="26">
        <f t="shared" si="723"/>
        <v>4.4000000000000004</v>
      </c>
      <c r="CE46" s="24" t="str">
        <f t="shared" si="595"/>
        <v>4.4</v>
      </c>
      <c r="CF46" s="30" t="str">
        <f t="shared" si="724"/>
        <v>D</v>
      </c>
      <c r="CG46" s="28">
        <f t="shared" si="725"/>
        <v>1</v>
      </c>
      <c r="CH46" s="35" t="str">
        <f t="shared" si="726"/>
        <v>1.0</v>
      </c>
      <c r="CI46" s="53">
        <v>3</v>
      </c>
      <c r="CJ46" s="63">
        <v>3</v>
      </c>
      <c r="CK46" s="193">
        <f t="shared" si="599"/>
        <v>17</v>
      </c>
      <c r="CL46" s="217">
        <f t="shared" si="600"/>
        <v>5.9588235294117649</v>
      </c>
      <c r="CM46" s="182">
        <f t="shared" si="601"/>
        <v>2</v>
      </c>
      <c r="CN46" s="183" t="str">
        <f t="shared" si="602"/>
        <v>2.00</v>
      </c>
      <c r="CO46" s="135" t="str">
        <f t="shared" si="603"/>
        <v>Lên lớp</v>
      </c>
      <c r="CP46" s="136">
        <f t="shared" si="604"/>
        <v>17</v>
      </c>
      <c r="CQ46" s="241">
        <f t="shared" si="605"/>
        <v>5.9588235294117649</v>
      </c>
      <c r="CR46" s="137">
        <f t="shared" si="606"/>
        <v>2</v>
      </c>
      <c r="CS46" s="140" t="str">
        <f t="shared" si="607"/>
        <v>2.00</v>
      </c>
      <c r="CT46" s="135" t="str">
        <f t="shared" si="608"/>
        <v>Lên lớp</v>
      </c>
      <c r="CU46" s="138" t="s">
        <v>648</v>
      </c>
      <c r="CV46" s="43">
        <v>4.0999999999999996</v>
      </c>
      <c r="CW46" s="22"/>
      <c r="CX46" s="23"/>
      <c r="CY46" s="17">
        <f t="shared" si="609"/>
        <v>1.6</v>
      </c>
      <c r="CZ46" s="24">
        <f t="shared" si="610"/>
        <v>1.6</v>
      </c>
      <c r="DA46" s="24" t="str">
        <f t="shared" si="611"/>
        <v>1.6</v>
      </c>
      <c r="DB46" s="30" t="str">
        <f t="shared" si="612"/>
        <v>F</v>
      </c>
      <c r="DC46" s="56">
        <f t="shared" si="613"/>
        <v>0</v>
      </c>
      <c r="DD46" s="35" t="str">
        <f t="shared" si="614"/>
        <v>0.0</v>
      </c>
      <c r="DE46" s="53">
        <v>3</v>
      </c>
      <c r="DF46" s="63"/>
      <c r="DG46" s="19">
        <v>5.6</v>
      </c>
      <c r="DH46" s="22">
        <v>4</v>
      </c>
      <c r="DI46" s="23"/>
      <c r="DJ46" s="17">
        <f t="shared" si="615"/>
        <v>4.5999999999999996</v>
      </c>
      <c r="DK46" s="24">
        <f t="shared" si="616"/>
        <v>4.5999999999999996</v>
      </c>
      <c r="DL46" s="24" t="str">
        <f t="shared" si="617"/>
        <v>4.6</v>
      </c>
      <c r="DM46" s="30" t="str">
        <f t="shared" si="618"/>
        <v>D</v>
      </c>
      <c r="DN46" s="56">
        <f t="shared" si="619"/>
        <v>1</v>
      </c>
      <c r="DO46" s="35" t="str">
        <f t="shared" si="620"/>
        <v>1.0</v>
      </c>
      <c r="DP46" s="53">
        <v>3</v>
      </c>
      <c r="DQ46" s="63">
        <v>3</v>
      </c>
      <c r="DR46" s="43">
        <v>1.7</v>
      </c>
      <c r="DS46" s="22"/>
      <c r="DT46" s="23"/>
      <c r="DU46" s="17">
        <f t="shared" si="621"/>
        <v>0.7</v>
      </c>
      <c r="DV46" s="24">
        <f t="shared" si="622"/>
        <v>0.7</v>
      </c>
      <c r="DW46" s="24" t="str">
        <f t="shared" si="623"/>
        <v>0.7</v>
      </c>
      <c r="DX46" s="30" t="str">
        <f t="shared" si="624"/>
        <v>F</v>
      </c>
      <c r="DY46" s="28">
        <f t="shared" si="625"/>
        <v>0</v>
      </c>
      <c r="DZ46" s="35" t="str">
        <f t="shared" si="626"/>
        <v>0.0</v>
      </c>
      <c r="EA46" s="53">
        <v>3</v>
      </c>
      <c r="EB46" s="63"/>
      <c r="EC46" s="19">
        <v>5.7</v>
      </c>
      <c r="ED46" s="22">
        <v>8</v>
      </c>
      <c r="EE46" s="23"/>
      <c r="EF46" s="17">
        <f t="shared" si="627"/>
        <v>7.1</v>
      </c>
      <c r="EG46" s="24">
        <f t="shared" si="628"/>
        <v>7.1</v>
      </c>
      <c r="EH46" s="24" t="str">
        <f t="shared" si="736"/>
        <v>7.1</v>
      </c>
      <c r="EI46" s="30" t="str">
        <f t="shared" si="630"/>
        <v>B</v>
      </c>
      <c r="EJ46" s="28">
        <f t="shared" si="631"/>
        <v>3</v>
      </c>
      <c r="EK46" s="35" t="str">
        <f t="shared" si="632"/>
        <v>3.0</v>
      </c>
      <c r="EL46" s="53">
        <v>2</v>
      </c>
      <c r="EM46" s="63">
        <v>2</v>
      </c>
      <c r="EN46" s="19">
        <v>7.7</v>
      </c>
      <c r="EO46" s="22">
        <v>7</v>
      </c>
      <c r="EP46" s="23"/>
      <c r="EQ46" s="25">
        <f t="shared" si="633"/>
        <v>7.3</v>
      </c>
      <c r="ER46" s="26">
        <f t="shared" si="634"/>
        <v>7.3</v>
      </c>
      <c r="ES46" s="26" t="str">
        <f t="shared" si="635"/>
        <v>7.3</v>
      </c>
      <c r="ET46" s="30" t="str">
        <f t="shared" si="636"/>
        <v>B</v>
      </c>
      <c r="EU46" s="28">
        <f t="shared" si="637"/>
        <v>3</v>
      </c>
      <c r="EV46" s="35" t="str">
        <f t="shared" si="638"/>
        <v>3.0</v>
      </c>
      <c r="EW46" s="53">
        <v>2</v>
      </c>
      <c r="EX46" s="63">
        <v>2</v>
      </c>
      <c r="EY46" s="19">
        <v>6.7</v>
      </c>
      <c r="EZ46" s="22">
        <v>5</v>
      </c>
      <c r="FA46" s="23"/>
      <c r="FB46" s="17">
        <f t="shared" si="639"/>
        <v>5.7</v>
      </c>
      <c r="FC46" s="24">
        <f t="shared" si="640"/>
        <v>5.7</v>
      </c>
      <c r="FD46" s="24" t="str">
        <f t="shared" si="641"/>
        <v>5.7</v>
      </c>
      <c r="FE46" s="30" t="str">
        <f t="shared" si="642"/>
        <v>C</v>
      </c>
      <c r="FF46" s="28">
        <f t="shared" si="643"/>
        <v>2</v>
      </c>
      <c r="FG46" s="35" t="str">
        <f t="shared" si="644"/>
        <v>2.0</v>
      </c>
      <c r="FH46" s="53">
        <v>3</v>
      </c>
      <c r="FI46" s="63">
        <v>3</v>
      </c>
      <c r="FJ46" s="19">
        <v>7.7</v>
      </c>
      <c r="FK46" s="22">
        <v>7</v>
      </c>
      <c r="FL46" s="23"/>
      <c r="FM46" s="25">
        <f t="shared" si="378"/>
        <v>7.3</v>
      </c>
      <c r="FN46" s="26">
        <f t="shared" si="379"/>
        <v>7.3</v>
      </c>
      <c r="FO46" s="26" t="str">
        <f t="shared" si="645"/>
        <v>7.3</v>
      </c>
      <c r="FP46" s="30" t="str">
        <f t="shared" si="381"/>
        <v>B</v>
      </c>
      <c r="FQ46" s="28">
        <f t="shared" si="382"/>
        <v>3</v>
      </c>
      <c r="FR46" s="35" t="str">
        <f t="shared" si="383"/>
        <v>3.0</v>
      </c>
      <c r="FS46" s="53">
        <v>2</v>
      </c>
      <c r="FT46" s="63">
        <v>2</v>
      </c>
      <c r="FU46" s="19">
        <v>6.3</v>
      </c>
      <c r="FV46" s="22">
        <v>4</v>
      </c>
      <c r="FW46" s="23"/>
      <c r="FX46" s="25">
        <f t="shared" si="384"/>
        <v>4.9000000000000004</v>
      </c>
      <c r="FY46" s="26">
        <f t="shared" si="385"/>
        <v>4.9000000000000004</v>
      </c>
      <c r="FZ46" s="26" t="str">
        <f t="shared" si="646"/>
        <v>4.9</v>
      </c>
      <c r="GA46" s="30" t="str">
        <f t="shared" si="387"/>
        <v>D</v>
      </c>
      <c r="GB46" s="28">
        <f t="shared" si="388"/>
        <v>1</v>
      </c>
      <c r="GC46" s="35" t="str">
        <f t="shared" si="389"/>
        <v>1.0</v>
      </c>
      <c r="GD46" s="53">
        <v>2</v>
      </c>
      <c r="GE46" s="63">
        <v>2</v>
      </c>
      <c r="GF46" s="181">
        <f t="shared" si="647"/>
        <v>20</v>
      </c>
      <c r="GG46" s="217">
        <f t="shared" si="648"/>
        <v>4.55</v>
      </c>
      <c r="GH46" s="182">
        <f t="shared" si="649"/>
        <v>1.45</v>
      </c>
      <c r="GI46" s="183" t="str">
        <f t="shared" si="650"/>
        <v>1.45</v>
      </c>
      <c r="GJ46" s="135" t="str">
        <f t="shared" si="651"/>
        <v>Lên lớp</v>
      </c>
      <c r="GK46" s="136">
        <f t="shared" si="652"/>
        <v>14</v>
      </c>
      <c r="GL46" s="239">
        <f t="shared" si="653"/>
        <v>6.0071428571428571</v>
      </c>
      <c r="GM46" s="137">
        <f t="shared" si="654"/>
        <v>2.0714285714285716</v>
      </c>
      <c r="GN46" s="192">
        <f t="shared" si="655"/>
        <v>37</v>
      </c>
      <c r="GO46" s="193">
        <f t="shared" si="656"/>
        <v>31</v>
      </c>
      <c r="GP46" s="183">
        <f t="shared" si="657"/>
        <v>5.9806451612903215</v>
      </c>
      <c r="GQ46" s="182">
        <f t="shared" si="658"/>
        <v>2.032258064516129</v>
      </c>
      <c r="GR46" s="183" t="str">
        <f t="shared" si="659"/>
        <v>2.03</v>
      </c>
      <c r="GS46" s="135" t="str">
        <f t="shared" si="660"/>
        <v>Lên lớp</v>
      </c>
      <c r="GT46" s="135" t="s">
        <v>648</v>
      </c>
      <c r="GU46" s="19">
        <v>8</v>
      </c>
      <c r="GV46" s="22">
        <v>5</v>
      </c>
      <c r="GW46" s="23"/>
      <c r="GX46" s="17">
        <f t="shared" si="661"/>
        <v>6.2</v>
      </c>
      <c r="GY46" s="24">
        <f t="shared" si="662"/>
        <v>6.2</v>
      </c>
      <c r="GZ46" s="24" t="str">
        <f t="shared" si="697"/>
        <v>6.2</v>
      </c>
      <c r="HA46" s="30" t="str">
        <f t="shared" si="663"/>
        <v>C</v>
      </c>
      <c r="HB46" s="28">
        <f t="shared" si="664"/>
        <v>2</v>
      </c>
      <c r="HC46" s="35" t="str">
        <f t="shared" si="665"/>
        <v>2.0</v>
      </c>
      <c r="HD46" s="53">
        <v>3</v>
      </c>
      <c r="HE46" s="63">
        <v>3</v>
      </c>
      <c r="HF46" s="19">
        <v>7</v>
      </c>
      <c r="HG46" s="22">
        <v>4</v>
      </c>
      <c r="HH46" s="23"/>
      <c r="HI46" s="25">
        <f t="shared" si="410"/>
        <v>5.2</v>
      </c>
      <c r="HJ46" s="26">
        <f t="shared" si="411"/>
        <v>5.2</v>
      </c>
      <c r="HK46" s="24" t="str">
        <f t="shared" si="666"/>
        <v>5.2</v>
      </c>
      <c r="HL46" s="30" t="str">
        <f t="shared" si="413"/>
        <v>D+</v>
      </c>
      <c r="HM46" s="28">
        <f t="shared" si="414"/>
        <v>1.5</v>
      </c>
      <c r="HN46" s="35" t="str">
        <f t="shared" si="415"/>
        <v>1.5</v>
      </c>
      <c r="HO46" s="53">
        <v>2</v>
      </c>
      <c r="HP46" s="63">
        <v>2</v>
      </c>
      <c r="HQ46" s="19">
        <v>5.6</v>
      </c>
      <c r="HR46" s="22">
        <v>0</v>
      </c>
      <c r="HS46" s="23">
        <v>3</v>
      </c>
      <c r="HT46" s="25">
        <f t="shared" si="416"/>
        <v>2.2000000000000002</v>
      </c>
      <c r="HU46" s="147">
        <f t="shared" si="417"/>
        <v>4</v>
      </c>
      <c r="HV46" s="26" t="str">
        <f t="shared" si="734"/>
        <v>4.0</v>
      </c>
      <c r="HW46" s="218" t="str">
        <f t="shared" si="418"/>
        <v>D</v>
      </c>
      <c r="HX46" s="149">
        <f t="shared" si="419"/>
        <v>1</v>
      </c>
      <c r="HY46" s="40" t="str">
        <f t="shared" si="420"/>
        <v>1.0</v>
      </c>
      <c r="HZ46" s="53">
        <v>3</v>
      </c>
      <c r="IA46" s="63">
        <v>3</v>
      </c>
      <c r="IB46" s="19">
        <v>6</v>
      </c>
      <c r="IC46" s="22">
        <v>1</v>
      </c>
      <c r="ID46" s="23">
        <v>4</v>
      </c>
      <c r="IE46" s="25">
        <f t="shared" si="421"/>
        <v>3</v>
      </c>
      <c r="IF46" s="147">
        <f t="shared" si="422"/>
        <v>4.8</v>
      </c>
      <c r="IG46" s="26" t="str">
        <f t="shared" si="735"/>
        <v>4.8</v>
      </c>
      <c r="IH46" s="218" t="str">
        <f t="shared" si="423"/>
        <v>D</v>
      </c>
      <c r="II46" s="149">
        <f t="shared" si="424"/>
        <v>1</v>
      </c>
      <c r="IJ46" s="40" t="str">
        <f t="shared" si="425"/>
        <v>1.0</v>
      </c>
      <c r="IK46" s="53">
        <v>1</v>
      </c>
      <c r="IL46" s="63">
        <v>1</v>
      </c>
      <c r="IM46" s="19">
        <v>5</v>
      </c>
      <c r="IN46" s="22">
        <v>5</v>
      </c>
      <c r="IO46" s="23"/>
      <c r="IP46" s="25">
        <f t="shared" si="426"/>
        <v>5</v>
      </c>
      <c r="IQ46" s="26">
        <f t="shared" si="427"/>
        <v>5</v>
      </c>
      <c r="IR46" s="24" t="str">
        <f t="shared" si="669"/>
        <v>5.0</v>
      </c>
      <c r="IS46" s="30" t="str">
        <f t="shared" si="727"/>
        <v>D+</v>
      </c>
      <c r="IT46" s="28">
        <f t="shared" si="430"/>
        <v>1.5</v>
      </c>
      <c r="IU46" s="35" t="str">
        <f t="shared" si="431"/>
        <v>1.5</v>
      </c>
      <c r="IV46" s="53">
        <v>2</v>
      </c>
      <c r="IW46" s="63">
        <v>2</v>
      </c>
      <c r="IX46" s="19">
        <v>6.2</v>
      </c>
      <c r="IY46" s="22">
        <v>6</v>
      </c>
      <c r="IZ46" s="23"/>
      <c r="JA46" s="25">
        <f t="shared" si="432"/>
        <v>6.1</v>
      </c>
      <c r="JB46" s="26">
        <f t="shared" si="433"/>
        <v>6.1</v>
      </c>
      <c r="JC46" s="24" t="str">
        <f t="shared" si="670"/>
        <v>6.1</v>
      </c>
      <c r="JD46" s="30" t="str">
        <f t="shared" si="435"/>
        <v>C</v>
      </c>
      <c r="JE46" s="28">
        <f t="shared" si="436"/>
        <v>2</v>
      </c>
      <c r="JF46" s="35" t="str">
        <f t="shared" si="437"/>
        <v>2.0</v>
      </c>
      <c r="JG46" s="53">
        <v>2</v>
      </c>
      <c r="JH46" s="63">
        <v>2</v>
      </c>
      <c r="JI46" s="19">
        <v>6.4</v>
      </c>
      <c r="JJ46" s="22">
        <v>7</v>
      </c>
      <c r="JK46" s="23"/>
      <c r="JL46" s="25">
        <f t="shared" si="438"/>
        <v>6.8</v>
      </c>
      <c r="JM46" s="26">
        <f t="shared" si="439"/>
        <v>6.8</v>
      </c>
      <c r="JN46" s="24" t="str">
        <f t="shared" si="671"/>
        <v>6.8</v>
      </c>
      <c r="JO46" s="30" t="str">
        <f t="shared" si="728"/>
        <v>C+</v>
      </c>
      <c r="JP46" s="28">
        <f t="shared" si="442"/>
        <v>2.5</v>
      </c>
      <c r="JQ46" s="35" t="str">
        <f t="shared" si="443"/>
        <v>2.5</v>
      </c>
      <c r="JR46" s="53">
        <v>2</v>
      </c>
      <c r="JS46" s="63">
        <v>2</v>
      </c>
      <c r="JT46" s="43">
        <v>0.4</v>
      </c>
      <c r="JU46" s="22"/>
      <c r="JV46" s="23"/>
      <c r="JW46" s="25">
        <f t="shared" si="444"/>
        <v>0.2</v>
      </c>
      <c r="JX46" s="26">
        <f t="shared" si="445"/>
        <v>0.2</v>
      </c>
      <c r="JY46" s="24" t="str">
        <f t="shared" si="672"/>
        <v>0.2</v>
      </c>
      <c r="JZ46" s="30" t="str">
        <f t="shared" si="729"/>
        <v>F</v>
      </c>
      <c r="KA46" s="28">
        <f t="shared" si="448"/>
        <v>0</v>
      </c>
      <c r="KB46" s="35" t="str">
        <f t="shared" si="449"/>
        <v>0.0</v>
      </c>
      <c r="KC46" s="53">
        <v>1</v>
      </c>
      <c r="KD46" s="63"/>
      <c r="KE46" s="19">
        <v>7</v>
      </c>
      <c r="KF46" s="22">
        <v>1</v>
      </c>
      <c r="KG46" s="23">
        <v>7</v>
      </c>
      <c r="KH46" s="25">
        <f t="shared" si="450"/>
        <v>3.4</v>
      </c>
      <c r="KI46" s="26">
        <f t="shared" si="451"/>
        <v>7</v>
      </c>
      <c r="KJ46" s="24" t="str">
        <f t="shared" si="673"/>
        <v>7.0</v>
      </c>
      <c r="KK46" s="30" t="str">
        <f t="shared" si="453"/>
        <v>B</v>
      </c>
      <c r="KL46" s="28">
        <f t="shared" si="454"/>
        <v>3</v>
      </c>
      <c r="KM46" s="35" t="str">
        <f t="shared" si="455"/>
        <v>3.0</v>
      </c>
      <c r="KN46" s="53">
        <v>2</v>
      </c>
      <c r="KO46" s="63">
        <v>2</v>
      </c>
      <c r="KP46" s="181">
        <f t="shared" si="674"/>
        <v>18</v>
      </c>
      <c r="KQ46" s="217">
        <f t="shared" si="675"/>
        <v>5.322222222222222</v>
      </c>
      <c r="KR46" s="182">
        <f t="shared" si="676"/>
        <v>1.7222222222222223</v>
      </c>
      <c r="KS46" s="183" t="str">
        <f t="shared" si="677"/>
        <v>1.72</v>
      </c>
      <c r="KT46" s="135" t="str">
        <f t="shared" si="678"/>
        <v>Lên lớp</v>
      </c>
      <c r="KU46" s="136">
        <f t="shared" si="679"/>
        <v>17</v>
      </c>
      <c r="KV46" s="217">
        <f t="shared" si="680"/>
        <v>5.6235294117647054</v>
      </c>
      <c r="KW46" s="236">
        <f t="shared" si="681"/>
        <v>1.8235294117647058</v>
      </c>
      <c r="KX46" s="192">
        <f t="shared" si="682"/>
        <v>55</v>
      </c>
      <c r="KY46" s="193">
        <f t="shared" si="683"/>
        <v>48</v>
      </c>
      <c r="KZ46" s="183">
        <f t="shared" si="684"/>
        <v>5.854166666666667</v>
      </c>
      <c r="LA46" s="182">
        <f t="shared" si="685"/>
        <v>1.9583333333333333</v>
      </c>
      <c r="LB46" s="183" t="str">
        <f t="shared" si="686"/>
        <v>1.96</v>
      </c>
      <c r="LC46" s="135" t="str">
        <f t="shared" si="687"/>
        <v>Lên lớp</v>
      </c>
      <c r="LD46" s="135" t="s">
        <v>648</v>
      </c>
      <c r="LE46" s="19">
        <v>5</v>
      </c>
      <c r="LF46" s="44"/>
      <c r="LG46" s="23"/>
      <c r="LH46" s="25">
        <f t="shared" si="470"/>
        <v>2</v>
      </c>
      <c r="LI46" s="147">
        <f t="shared" si="471"/>
        <v>2</v>
      </c>
      <c r="LJ46" s="26" t="str">
        <f t="shared" si="688"/>
        <v>2.0</v>
      </c>
      <c r="LK46" s="148" t="str">
        <f t="shared" si="473"/>
        <v>F</v>
      </c>
      <c r="LL46" s="149">
        <f t="shared" si="474"/>
        <v>0</v>
      </c>
      <c r="LM46" s="40" t="str">
        <f t="shared" si="475"/>
        <v>0.0</v>
      </c>
      <c r="LN46" s="53">
        <v>1</v>
      </c>
      <c r="LO46" s="63"/>
      <c r="LP46" s="43">
        <v>3.8</v>
      </c>
      <c r="LQ46" s="22"/>
      <c r="LR46" s="23"/>
      <c r="LS46" s="25">
        <f t="shared" si="476"/>
        <v>1.5</v>
      </c>
      <c r="LT46" s="147">
        <f t="shared" si="477"/>
        <v>1.5</v>
      </c>
      <c r="LU46" s="26" t="str">
        <f t="shared" si="689"/>
        <v>1.5</v>
      </c>
      <c r="LV46" s="148" t="str">
        <f t="shared" si="479"/>
        <v>F</v>
      </c>
      <c r="LW46" s="149">
        <f t="shared" si="480"/>
        <v>0</v>
      </c>
      <c r="LX46" s="40" t="str">
        <f t="shared" si="481"/>
        <v>0.0</v>
      </c>
      <c r="LY46" s="53">
        <v>1</v>
      </c>
      <c r="LZ46" s="63"/>
      <c r="MA46" s="43">
        <v>1.4</v>
      </c>
      <c r="MB46" s="22"/>
      <c r="MC46" s="23"/>
      <c r="MD46" s="25">
        <f t="shared" si="482"/>
        <v>0.6</v>
      </c>
      <c r="ME46" s="26">
        <f t="shared" si="483"/>
        <v>0.6</v>
      </c>
      <c r="MF46" s="26" t="str">
        <f t="shared" si="690"/>
        <v>0.6</v>
      </c>
      <c r="MG46" s="30" t="str">
        <f t="shared" si="698"/>
        <v>F</v>
      </c>
      <c r="MH46" s="28">
        <f t="shared" si="486"/>
        <v>0</v>
      </c>
      <c r="MI46" s="35" t="str">
        <f t="shared" si="487"/>
        <v>0.0</v>
      </c>
      <c r="MJ46" s="53">
        <v>1</v>
      </c>
      <c r="MK46" s="63"/>
      <c r="ML46" s="19">
        <v>5</v>
      </c>
      <c r="MM46" s="51">
        <v>5</v>
      </c>
      <c r="MN46" s="23"/>
      <c r="MO46" s="25">
        <f t="shared" si="538"/>
        <v>5</v>
      </c>
      <c r="MP46" s="26">
        <f t="shared" si="539"/>
        <v>5</v>
      </c>
      <c r="MQ46" s="26" t="str">
        <f t="shared" si="691"/>
        <v>5.0</v>
      </c>
      <c r="MR46" s="30" t="str">
        <f t="shared" si="730"/>
        <v>D+</v>
      </c>
      <c r="MS46" s="28">
        <f t="shared" si="540"/>
        <v>1.5</v>
      </c>
      <c r="MT46" s="35" t="str">
        <f t="shared" si="541"/>
        <v>1.5</v>
      </c>
      <c r="MU46" s="53">
        <v>1</v>
      </c>
      <c r="MV46" s="63">
        <v>1</v>
      </c>
      <c r="MW46" s="19">
        <v>6</v>
      </c>
      <c r="MX46" s="51">
        <v>6</v>
      </c>
      <c r="MY46" s="23"/>
      <c r="MZ46" s="25">
        <f t="shared" si="542"/>
        <v>6</v>
      </c>
      <c r="NA46" s="26">
        <f t="shared" si="543"/>
        <v>6</v>
      </c>
      <c r="NB46" s="26" t="str">
        <f t="shared" si="692"/>
        <v>6.0</v>
      </c>
      <c r="NC46" s="30" t="str">
        <f t="shared" si="731"/>
        <v>C</v>
      </c>
      <c r="ND46" s="28">
        <f t="shared" si="544"/>
        <v>2</v>
      </c>
      <c r="NE46" s="35" t="str">
        <f t="shared" si="545"/>
        <v>2.0</v>
      </c>
      <c r="NF46" s="53">
        <v>1</v>
      </c>
      <c r="NG46" s="63">
        <v>1</v>
      </c>
      <c r="NH46" s="19">
        <v>7</v>
      </c>
      <c r="NI46" s="51">
        <v>6</v>
      </c>
      <c r="NJ46" s="23"/>
      <c r="NK46" s="25">
        <f t="shared" si="546"/>
        <v>6.4</v>
      </c>
      <c r="NL46" s="26">
        <f t="shared" si="547"/>
        <v>6.4</v>
      </c>
      <c r="NM46" s="26" t="str">
        <f t="shared" si="693"/>
        <v>6.4</v>
      </c>
      <c r="NN46" s="30" t="str">
        <f t="shared" si="732"/>
        <v>C</v>
      </c>
      <c r="NO46" s="28">
        <f t="shared" si="548"/>
        <v>2</v>
      </c>
      <c r="NP46" s="35" t="str">
        <f t="shared" si="549"/>
        <v>2.0</v>
      </c>
      <c r="NQ46" s="53">
        <v>2</v>
      </c>
      <c r="NR46" s="63">
        <v>2</v>
      </c>
      <c r="NS46" s="19">
        <v>6</v>
      </c>
      <c r="NT46" s="51">
        <v>6.5</v>
      </c>
      <c r="NU46" s="23"/>
      <c r="NV46" s="25">
        <f t="shared" si="550"/>
        <v>6.3</v>
      </c>
      <c r="NW46" s="26">
        <f t="shared" si="551"/>
        <v>6.3</v>
      </c>
      <c r="NX46" s="26" t="str">
        <f t="shared" si="694"/>
        <v>6.3</v>
      </c>
      <c r="NY46" s="30" t="str">
        <f t="shared" si="733"/>
        <v>C</v>
      </c>
      <c r="NZ46" s="28">
        <f t="shared" si="552"/>
        <v>2</v>
      </c>
      <c r="OA46" s="35" t="str">
        <f t="shared" si="553"/>
        <v>2.0</v>
      </c>
      <c r="OB46" s="53">
        <v>1</v>
      </c>
      <c r="OC46" s="63">
        <v>1</v>
      </c>
      <c r="OD46" s="57">
        <v>8.1999999999999993</v>
      </c>
      <c r="OE46" s="51">
        <v>6.8</v>
      </c>
      <c r="OF46" s="23"/>
      <c r="OG46" s="25">
        <f t="shared" si="737"/>
        <v>7.4</v>
      </c>
      <c r="OH46" s="26">
        <f t="shared" si="738"/>
        <v>7.4</v>
      </c>
      <c r="OI46" s="26" t="str">
        <f t="shared" si="739"/>
        <v>7.4</v>
      </c>
      <c r="OJ46" s="30" t="str">
        <f t="shared" si="740"/>
        <v>B</v>
      </c>
      <c r="OK46" s="28">
        <f t="shared" si="741"/>
        <v>3</v>
      </c>
      <c r="OL46" s="35" t="str">
        <f t="shared" si="742"/>
        <v>3.0</v>
      </c>
      <c r="OM46" s="53">
        <v>4</v>
      </c>
      <c r="ON46" s="70">
        <v>4</v>
      </c>
      <c r="OO46" s="264">
        <f t="shared" si="256"/>
        <v>12</v>
      </c>
      <c r="OP46" s="217">
        <f t="shared" si="257"/>
        <v>5.3166666666666664</v>
      </c>
      <c r="OQ46" s="182">
        <f t="shared" si="258"/>
        <v>1.7916666666666667</v>
      </c>
      <c r="OR46" s="183" t="str">
        <f t="shared" si="259"/>
        <v>1.79</v>
      </c>
      <c r="OS46" s="135" t="str">
        <f t="shared" si="260"/>
        <v>Lên lớp</v>
      </c>
      <c r="OT46" s="136">
        <f t="shared" si="261"/>
        <v>9</v>
      </c>
      <c r="OU46" s="217">
        <f t="shared" si="262"/>
        <v>6.6333333333333337</v>
      </c>
      <c r="OV46" s="236">
        <f t="shared" si="263"/>
        <v>2.3888888888888888</v>
      </c>
      <c r="OW46" s="192">
        <f t="shared" si="264"/>
        <v>67</v>
      </c>
      <c r="OX46" s="193">
        <f t="shared" si="265"/>
        <v>57</v>
      </c>
      <c r="OY46" s="183">
        <f t="shared" si="266"/>
        <v>5.9771929824561401</v>
      </c>
      <c r="OZ46" s="182">
        <f t="shared" si="267"/>
        <v>2.0263157894736841</v>
      </c>
      <c r="PA46" s="183" t="str">
        <f t="shared" si="268"/>
        <v>2.03</v>
      </c>
      <c r="PB46" s="135" t="str">
        <f t="shared" si="269"/>
        <v>Lên lớp</v>
      </c>
      <c r="PC46" s="135" t="s">
        <v>648</v>
      </c>
      <c r="PD46" s="304">
        <v>0.9</v>
      </c>
      <c r="PE46" s="22"/>
      <c r="PF46" s="23"/>
      <c r="PG46" s="25">
        <f t="shared" si="273"/>
        <v>0.4</v>
      </c>
      <c r="PH46" s="26">
        <f t="shared" si="274"/>
        <v>0.4</v>
      </c>
      <c r="PI46" s="26" t="str">
        <f t="shared" si="275"/>
        <v>0.4</v>
      </c>
      <c r="PJ46" s="30" t="str">
        <f t="shared" si="276"/>
        <v>F</v>
      </c>
      <c r="PK46" s="28">
        <f t="shared" si="277"/>
        <v>0</v>
      </c>
      <c r="PL46" s="35" t="str">
        <f t="shared" si="278"/>
        <v>0.0</v>
      </c>
      <c r="PM46" s="53">
        <v>6</v>
      </c>
      <c r="PN46" s="63">
        <v>6</v>
      </c>
      <c r="PO46" s="43">
        <v>1.7</v>
      </c>
      <c r="PP46" s="22"/>
      <c r="PQ46" s="23"/>
      <c r="PR46" s="25">
        <f t="shared" si="558"/>
        <v>0.7</v>
      </c>
      <c r="PS46" s="26">
        <f t="shared" si="559"/>
        <v>0.7</v>
      </c>
      <c r="PT46" s="26" t="str">
        <f t="shared" si="696"/>
        <v>0.7</v>
      </c>
      <c r="PU46" s="30" t="str">
        <f t="shared" si="700"/>
        <v>F</v>
      </c>
      <c r="PV46" s="28">
        <f t="shared" si="560"/>
        <v>0</v>
      </c>
      <c r="PW46" s="35" t="str">
        <f t="shared" si="561"/>
        <v>0.0</v>
      </c>
      <c r="PX46" s="53">
        <v>6</v>
      </c>
      <c r="PY46" s="63"/>
      <c r="PZ46" s="59"/>
      <c r="QA46" s="259"/>
      <c r="QB46" s="129">
        <f t="shared" si="270"/>
        <v>0</v>
      </c>
      <c r="QC46" s="24" t="str">
        <f t="shared" si="280"/>
        <v>0.0</v>
      </c>
      <c r="QD46" s="30" t="str">
        <f t="shared" si="281"/>
        <v>F</v>
      </c>
      <c r="QE46" s="28">
        <f t="shared" si="282"/>
        <v>0</v>
      </c>
      <c r="QF46" s="35" t="str">
        <f t="shared" si="283"/>
        <v>0.0</v>
      </c>
      <c r="QG46" s="260"/>
      <c r="QH46" s="261"/>
      <c r="QI46" s="262">
        <f t="shared" si="532"/>
        <v>12</v>
      </c>
      <c r="QJ46" s="217">
        <f t="shared" si="533"/>
        <v>0.54999999999999993</v>
      </c>
      <c r="QK46" s="182">
        <f t="shared" si="534"/>
        <v>0</v>
      </c>
      <c r="QL46" s="183" t="str">
        <f t="shared" si="284"/>
        <v>0.00</v>
      </c>
      <c r="QM46" s="135" t="str">
        <f t="shared" si="285"/>
        <v>Cảnh báo KQHT</v>
      </c>
    </row>
    <row r="47" spans="1:455" ht="18">
      <c r="A47" s="10">
        <v>11</v>
      </c>
      <c r="B47" s="10">
        <v>47</v>
      </c>
      <c r="C47" s="90" t="s">
        <v>271</v>
      </c>
      <c r="D47" s="91" t="s">
        <v>296</v>
      </c>
      <c r="E47" s="93" t="s">
        <v>297</v>
      </c>
      <c r="F47" s="308" t="s">
        <v>168</v>
      </c>
      <c r="G47" s="42"/>
      <c r="H47" s="104" t="s">
        <v>514</v>
      </c>
      <c r="I47" s="42" t="s">
        <v>18</v>
      </c>
      <c r="J47" s="98" t="s">
        <v>74</v>
      </c>
      <c r="K47" s="12">
        <v>6</v>
      </c>
      <c r="L47" s="24" t="str">
        <f t="shared" si="562"/>
        <v>6.0</v>
      </c>
      <c r="M47" s="30" t="str">
        <f t="shared" si="701"/>
        <v>C</v>
      </c>
      <c r="N47" s="37">
        <f t="shared" si="702"/>
        <v>2</v>
      </c>
      <c r="O47" s="35" t="str">
        <f t="shared" si="703"/>
        <v>2.0</v>
      </c>
      <c r="P47" s="11">
        <v>2</v>
      </c>
      <c r="Q47" s="14">
        <v>7</v>
      </c>
      <c r="R47" s="24" t="str">
        <f t="shared" si="566"/>
        <v>7.0</v>
      </c>
      <c r="S47" s="30" t="str">
        <f t="shared" si="704"/>
        <v>B</v>
      </c>
      <c r="T47" s="37">
        <f t="shared" si="705"/>
        <v>3</v>
      </c>
      <c r="U47" s="35" t="str">
        <f t="shared" si="706"/>
        <v>3.0</v>
      </c>
      <c r="V47" s="11">
        <v>3</v>
      </c>
      <c r="W47" s="19">
        <v>8.8000000000000007</v>
      </c>
      <c r="X47" s="22">
        <v>8</v>
      </c>
      <c r="Y47" s="23"/>
      <c r="Z47" s="17">
        <f t="shared" si="570"/>
        <v>8.3000000000000007</v>
      </c>
      <c r="AA47" s="24">
        <f t="shared" si="571"/>
        <v>8.3000000000000007</v>
      </c>
      <c r="AB47" s="24" t="str">
        <f t="shared" si="572"/>
        <v>8.3</v>
      </c>
      <c r="AC47" s="30" t="str">
        <f t="shared" si="573"/>
        <v>B+</v>
      </c>
      <c r="AD47" s="28">
        <f t="shared" si="574"/>
        <v>3.5</v>
      </c>
      <c r="AE47" s="35" t="str">
        <f t="shared" si="575"/>
        <v>3.5</v>
      </c>
      <c r="AF47" s="53">
        <v>4</v>
      </c>
      <c r="AG47" s="63">
        <v>4</v>
      </c>
      <c r="AH47" s="19">
        <v>7.3</v>
      </c>
      <c r="AI47" s="22">
        <v>9</v>
      </c>
      <c r="AJ47" s="23"/>
      <c r="AK47" s="17">
        <f t="shared" si="707"/>
        <v>8.3000000000000007</v>
      </c>
      <c r="AL47" s="24">
        <f t="shared" si="708"/>
        <v>8.3000000000000007</v>
      </c>
      <c r="AM47" s="24" t="str">
        <f t="shared" si="577"/>
        <v>8.3</v>
      </c>
      <c r="AN47" s="30" t="str">
        <f t="shared" si="709"/>
        <v>B+</v>
      </c>
      <c r="AO47" s="28">
        <f t="shared" si="710"/>
        <v>3.5</v>
      </c>
      <c r="AP47" s="35" t="str">
        <f t="shared" si="711"/>
        <v>3.5</v>
      </c>
      <c r="AQ47" s="66">
        <v>2</v>
      </c>
      <c r="AR47" s="68">
        <v>2</v>
      </c>
      <c r="AS47" s="19">
        <v>8.3000000000000007</v>
      </c>
      <c r="AT47" s="22">
        <v>7</v>
      </c>
      <c r="AU47" s="23"/>
      <c r="AV47" s="25">
        <f t="shared" si="712"/>
        <v>7.5</v>
      </c>
      <c r="AW47" s="26">
        <f t="shared" si="713"/>
        <v>7.5</v>
      </c>
      <c r="AX47" s="24" t="str">
        <f t="shared" si="581"/>
        <v>7.5</v>
      </c>
      <c r="AY47" s="30" t="str">
        <f t="shared" si="714"/>
        <v>B</v>
      </c>
      <c r="AZ47" s="28">
        <f t="shared" si="715"/>
        <v>3</v>
      </c>
      <c r="BA47" s="35" t="str">
        <f t="shared" si="716"/>
        <v>3.0</v>
      </c>
      <c r="BB47" s="53">
        <v>3</v>
      </c>
      <c r="BC47" s="63">
        <v>3</v>
      </c>
      <c r="BD47" s="19">
        <v>8.1999999999999993</v>
      </c>
      <c r="BE47" s="22">
        <v>8</v>
      </c>
      <c r="BF47" s="23"/>
      <c r="BG47" s="17">
        <f t="shared" si="717"/>
        <v>8.1</v>
      </c>
      <c r="BH47" s="24">
        <f t="shared" si="718"/>
        <v>8.1</v>
      </c>
      <c r="BI47" s="24" t="str">
        <f t="shared" si="585"/>
        <v>8.1</v>
      </c>
      <c r="BJ47" s="30" t="str">
        <f t="shared" si="719"/>
        <v>B+</v>
      </c>
      <c r="BK47" s="28">
        <f t="shared" si="720"/>
        <v>3.5</v>
      </c>
      <c r="BL47" s="35" t="str">
        <f t="shared" si="721"/>
        <v>3.5</v>
      </c>
      <c r="BM47" s="53">
        <v>3</v>
      </c>
      <c r="BN47" s="63">
        <v>3</v>
      </c>
      <c r="BO47" s="19">
        <v>6.9</v>
      </c>
      <c r="BP47" s="22">
        <v>6</v>
      </c>
      <c r="BQ47" s="23"/>
      <c r="BR47" s="17">
        <f t="shared" si="589"/>
        <v>6.4</v>
      </c>
      <c r="BS47" s="24">
        <f t="shared" si="590"/>
        <v>6.4</v>
      </c>
      <c r="BT47" s="24" t="str">
        <f t="shared" si="591"/>
        <v>6.4</v>
      </c>
      <c r="BU47" s="30" t="str">
        <f t="shared" si="592"/>
        <v>C</v>
      </c>
      <c r="BV47" s="56">
        <f t="shared" si="593"/>
        <v>2</v>
      </c>
      <c r="BW47" s="35" t="str">
        <f t="shared" si="594"/>
        <v>2.0</v>
      </c>
      <c r="BX47" s="53">
        <v>2</v>
      </c>
      <c r="BY47" s="70">
        <v>2</v>
      </c>
      <c r="BZ47" s="19">
        <v>8.3000000000000007</v>
      </c>
      <c r="CA47" s="22">
        <v>6</v>
      </c>
      <c r="CB47" s="23"/>
      <c r="CC47" s="25">
        <f t="shared" si="722"/>
        <v>6.9</v>
      </c>
      <c r="CD47" s="26">
        <f t="shared" si="723"/>
        <v>6.9</v>
      </c>
      <c r="CE47" s="24" t="str">
        <f t="shared" si="595"/>
        <v>6.9</v>
      </c>
      <c r="CF47" s="30" t="str">
        <f t="shared" si="724"/>
        <v>C+</v>
      </c>
      <c r="CG47" s="28">
        <f t="shared" si="725"/>
        <v>2.5</v>
      </c>
      <c r="CH47" s="35" t="str">
        <f t="shared" si="726"/>
        <v>2.5</v>
      </c>
      <c r="CI47" s="53">
        <v>3</v>
      </c>
      <c r="CJ47" s="63">
        <v>3</v>
      </c>
      <c r="CK47" s="193">
        <f t="shared" si="599"/>
        <v>17</v>
      </c>
      <c r="CL47" s="217">
        <f t="shared" si="600"/>
        <v>7.6529411764705895</v>
      </c>
      <c r="CM47" s="182">
        <f t="shared" si="601"/>
        <v>3.0588235294117645</v>
      </c>
      <c r="CN47" s="183" t="str">
        <f t="shared" si="602"/>
        <v>3.06</v>
      </c>
      <c r="CO47" s="135" t="str">
        <f t="shared" si="603"/>
        <v>Lên lớp</v>
      </c>
      <c r="CP47" s="136">
        <f t="shared" si="604"/>
        <v>17</v>
      </c>
      <c r="CQ47" s="241">
        <f t="shared" si="605"/>
        <v>7.6529411764705895</v>
      </c>
      <c r="CR47" s="137">
        <f t="shared" si="606"/>
        <v>3.0588235294117645</v>
      </c>
      <c r="CS47" s="140" t="str">
        <f t="shared" si="607"/>
        <v>3.06</v>
      </c>
      <c r="CT47" s="135" t="str">
        <f t="shared" si="608"/>
        <v>Lên lớp</v>
      </c>
      <c r="CU47" s="138" t="s">
        <v>648</v>
      </c>
      <c r="CV47" s="19">
        <v>8.3000000000000007</v>
      </c>
      <c r="CW47" s="22">
        <v>9</v>
      </c>
      <c r="CX47" s="23"/>
      <c r="CY47" s="25">
        <f t="shared" si="609"/>
        <v>8.6999999999999993</v>
      </c>
      <c r="CZ47" s="26">
        <f t="shared" si="610"/>
        <v>8.6999999999999993</v>
      </c>
      <c r="DA47" s="26" t="str">
        <f t="shared" si="611"/>
        <v>8.7</v>
      </c>
      <c r="DB47" s="30" t="str">
        <f t="shared" si="612"/>
        <v>A</v>
      </c>
      <c r="DC47" s="56">
        <f t="shared" si="613"/>
        <v>4</v>
      </c>
      <c r="DD47" s="35" t="str">
        <f t="shared" si="614"/>
        <v>4.0</v>
      </c>
      <c r="DE47" s="53">
        <v>3</v>
      </c>
      <c r="DF47" s="63">
        <v>3</v>
      </c>
      <c r="DG47" s="19">
        <v>8.1</v>
      </c>
      <c r="DH47" s="22">
        <v>7</v>
      </c>
      <c r="DI47" s="23"/>
      <c r="DJ47" s="25">
        <f t="shared" si="615"/>
        <v>7.4</v>
      </c>
      <c r="DK47" s="26">
        <f t="shared" si="616"/>
        <v>7.4</v>
      </c>
      <c r="DL47" s="26" t="str">
        <f t="shared" si="617"/>
        <v>7.4</v>
      </c>
      <c r="DM47" s="30" t="str">
        <f t="shared" si="618"/>
        <v>B</v>
      </c>
      <c r="DN47" s="56">
        <f t="shared" si="619"/>
        <v>3</v>
      </c>
      <c r="DO47" s="35" t="str">
        <f t="shared" si="620"/>
        <v>3.0</v>
      </c>
      <c r="DP47" s="53">
        <v>3</v>
      </c>
      <c r="DQ47" s="63">
        <v>3</v>
      </c>
      <c r="DR47" s="19">
        <v>9</v>
      </c>
      <c r="DS47" s="22">
        <v>7</v>
      </c>
      <c r="DT47" s="23"/>
      <c r="DU47" s="25">
        <f t="shared" si="621"/>
        <v>7.8</v>
      </c>
      <c r="DV47" s="26">
        <f t="shared" si="622"/>
        <v>7.8</v>
      </c>
      <c r="DW47" s="26" t="str">
        <f t="shared" si="623"/>
        <v>7.8</v>
      </c>
      <c r="DX47" s="30" t="str">
        <f t="shared" si="624"/>
        <v>B</v>
      </c>
      <c r="DY47" s="28">
        <f t="shared" si="625"/>
        <v>3</v>
      </c>
      <c r="DZ47" s="35" t="str">
        <f t="shared" si="626"/>
        <v>3.0</v>
      </c>
      <c r="EA47" s="53">
        <v>3</v>
      </c>
      <c r="EB47" s="63">
        <v>3</v>
      </c>
      <c r="EC47" s="19">
        <v>6.7</v>
      </c>
      <c r="ED47" s="22">
        <v>10</v>
      </c>
      <c r="EE47" s="23"/>
      <c r="EF47" s="25">
        <f t="shared" si="627"/>
        <v>8.6999999999999993</v>
      </c>
      <c r="EG47" s="26">
        <f t="shared" si="628"/>
        <v>8.6999999999999993</v>
      </c>
      <c r="EH47" s="26" t="str">
        <f t="shared" si="736"/>
        <v>8.7</v>
      </c>
      <c r="EI47" s="30" t="str">
        <f t="shared" si="630"/>
        <v>A</v>
      </c>
      <c r="EJ47" s="28">
        <f t="shared" si="631"/>
        <v>4</v>
      </c>
      <c r="EK47" s="35" t="str">
        <f t="shared" si="632"/>
        <v>4.0</v>
      </c>
      <c r="EL47" s="53">
        <v>2</v>
      </c>
      <c r="EM47" s="63">
        <v>2</v>
      </c>
      <c r="EN47" s="19">
        <v>8</v>
      </c>
      <c r="EO47" s="22">
        <v>8</v>
      </c>
      <c r="EP47" s="23"/>
      <c r="EQ47" s="25">
        <f t="shared" si="633"/>
        <v>8</v>
      </c>
      <c r="ER47" s="26">
        <f t="shared" si="634"/>
        <v>8</v>
      </c>
      <c r="ES47" s="24" t="str">
        <f t="shared" si="635"/>
        <v>8.0</v>
      </c>
      <c r="ET47" s="30" t="str">
        <f t="shared" si="636"/>
        <v>B+</v>
      </c>
      <c r="EU47" s="28">
        <f t="shared" si="637"/>
        <v>3.5</v>
      </c>
      <c r="EV47" s="35" t="str">
        <f t="shared" si="638"/>
        <v>3.5</v>
      </c>
      <c r="EW47" s="53">
        <v>2</v>
      </c>
      <c r="EX47" s="63">
        <v>2</v>
      </c>
      <c r="EY47" s="19">
        <v>8.3000000000000007</v>
      </c>
      <c r="EZ47" s="22">
        <v>8</v>
      </c>
      <c r="FA47" s="23"/>
      <c r="FB47" s="25">
        <f t="shared" si="639"/>
        <v>8.1</v>
      </c>
      <c r="FC47" s="26">
        <f t="shared" si="640"/>
        <v>8.1</v>
      </c>
      <c r="FD47" s="26" t="str">
        <f t="shared" si="641"/>
        <v>8.1</v>
      </c>
      <c r="FE47" s="30" t="str">
        <f t="shared" si="642"/>
        <v>B+</v>
      </c>
      <c r="FF47" s="28">
        <f t="shared" si="643"/>
        <v>3.5</v>
      </c>
      <c r="FG47" s="35" t="str">
        <f t="shared" si="644"/>
        <v>3.5</v>
      </c>
      <c r="FH47" s="53">
        <v>3</v>
      </c>
      <c r="FI47" s="63">
        <v>3</v>
      </c>
      <c r="FJ47" s="19">
        <v>7.7</v>
      </c>
      <c r="FK47" s="22">
        <v>9</v>
      </c>
      <c r="FL47" s="23"/>
      <c r="FM47" s="25">
        <f t="shared" si="378"/>
        <v>8.5</v>
      </c>
      <c r="FN47" s="26">
        <f t="shared" si="379"/>
        <v>8.5</v>
      </c>
      <c r="FO47" s="26" t="str">
        <f t="shared" si="645"/>
        <v>8.5</v>
      </c>
      <c r="FP47" s="30" t="str">
        <f t="shared" si="381"/>
        <v>A</v>
      </c>
      <c r="FQ47" s="28">
        <f t="shared" si="382"/>
        <v>4</v>
      </c>
      <c r="FR47" s="35" t="str">
        <f t="shared" si="383"/>
        <v>4.0</v>
      </c>
      <c r="FS47" s="53">
        <v>2</v>
      </c>
      <c r="FT47" s="63">
        <v>2</v>
      </c>
      <c r="FU47" s="19">
        <v>9</v>
      </c>
      <c r="FV47" s="22">
        <v>9</v>
      </c>
      <c r="FW47" s="23"/>
      <c r="FX47" s="25">
        <f t="shared" si="384"/>
        <v>9</v>
      </c>
      <c r="FY47" s="26">
        <f t="shared" si="385"/>
        <v>9</v>
      </c>
      <c r="FZ47" s="24" t="str">
        <f t="shared" si="646"/>
        <v>9.0</v>
      </c>
      <c r="GA47" s="30" t="str">
        <f t="shared" si="387"/>
        <v>A</v>
      </c>
      <c r="GB47" s="28">
        <f t="shared" si="388"/>
        <v>4</v>
      </c>
      <c r="GC47" s="35" t="str">
        <f t="shared" si="389"/>
        <v>4.0</v>
      </c>
      <c r="GD47" s="53">
        <v>2</v>
      </c>
      <c r="GE47" s="63">
        <v>2</v>
      </c>
      <c r="GF47" s="181">
        <f t="shared" si="647"/>
        <v>20</v>
      </c>
      <c r="GG47" s="217">
        <f t="shared" si="648"/>
        <v>8.2199999999999989</v>
      </c>
      <c r="GH47" s="182">
        <f t="shared" si="649"/>
        <v>3.5750000000000002</v>
      </c>
      <c r="GI47" s="183" t="str">
        <f t="shared" si="650"/>
        <v>3.58</v>
      </c>
      <c r="GJ47" s="135" t="str">
        <f t="shared" si="651"/>
        <v>Lên lớp</v>
      </c>
      <c r="GK47" s="136">
        <f t="shared" si="652"/>
        <v>20</v>
      </c>
      <c r="GL47" s="239">
        <f t="shared" si="653"/>
        <v>8.2199999999999989</v>
      </c>
      <c r="GM47" s="137">
        <f t="shared" si="654"/>
        <v>3.5750000000000002</v>
      </c>
      <c r="GN47" s="192">
        <f t="shared" si="655"/>
        <v>37</v>
      </c>
      <c r="GO47" s="193">
        <f t="shared" si="656"/>
        <v>37</v>
      </c>
      <c r="GP47" s="183">
        <f t="shared" si="657"/>
        <v>7.9594594594594597</v>
      </c>
      <c r="GQ47" s="182">
        <f t="shared" si="658"/>
        <v>3.3378378378378377</v>
      </c>
      <c r="GR47" s="183" t="str">
        <f t="shared" si="659"/>
        <v>3.34</v>
      </c>
      <c r="GS47" s="135" t="str">
        <f t="shared" si="660"/>
        <v>Lên lớp</v>
      </c>
      <c r="GT47" s="135" t="s">
        <v>648</v>
      </c>
      <c r="GU47" s="19">
        <v>7.7</v>
      </c>
      <c r="GV47" s="22">
        <v>5</v>
      </c>
      <c r="GW47" s="23"/>
      <c r="GX47" s="25">
        <f t="shared" si="661"/>
        <v>6.1</v>
      </c>
      <c r="GY47" s="26">
        <f t="shared" si="662"/>
        <v>6.1</v>
      </c>
      <c r="GZ47" s="26" t="str">
        <f t="shared" si="697"/>
        <v>6.1</v>
      </c>
      <c r="HA47" s="30" t="str">
        <f t="shared" si="663"/>
        <v>C</v>
      </c>
      <c r="HB47" s="28">
        <f t="shared" si="664"/>
        <v>2</v>
      </c>
      <c r="HC47" s="35" t="str">
        <f t="shared" si="665"/>
        <v>2.0</v>
      </c>
      <c r="HD47" s="53">
        <v>3</v>
      </c>
      <c r="HE47" s="63">
        <v>3</v>
      </c>
      <c r="HF47" s="19">
        <v>8</v>
      </c>
      <c r="HG47" s="22">
        <v>9</v>
      </c>
      <c r="HH47" s="23"/>
      <c r="HI47" s="25">
        <f t="shared" si="410"/>
        <v>8.6</v>
      </c>
      <c r="HJ47" s="26">
        <f t="shared" si="411"/>
        <v>8.6</v>
      </c>
      <c r="HK47" s="24" t="str">
        <f t="shared" si="666"/>
        <v>8.6</v>
      </c>
      <c r="HL47" s="30" t="str">
        <f t="shared" si="413"/>
        <v>A</v>
      </c>
      <c r="HM47" s="28">
        <f t="shared" si="414"/>
        <v>4</v>
      </c>
      <c r="HN47" s="35" t="str">
        <f t="shared" si="415"/>
        <v>4.0</v>
      </c>
      <c r="HO47" s="53">
        <v>2</v>
      </c>
      <c r="HP47" s="63">
        <v>2</v>
      </c>
      <c r="HQ47" s="19">
        <v>8.9</v>
      </c>
      <c r="HR47" s="22">
        <v>7</v>
      </c>
      <c r="HS47" s="23"/>
      <c r="HT47" s="25">
        <f t="shared" si="416"/>
        <v>7.8</v>
      </c>
      <c r="HU47" s="147">
        <f t="shared" si="417"/>
        <v>7.8</v>
      </c>
      <c r="HV47" s="24" t="str">
        <f t="shared" si="734"/>
        <v>7.8</v>
      </c>
      <c r="HW47" s="218" t="str">
        <f t="shared" si="418"/>
        <v>B</v>
      </c>
      <c r="HX47" s="149">
        <f t="shared" si="419"/>
        <v>3</v>
      </c>
      <c r="HY47" s="40" t="str">
        <f t="shared" si="420"/>
        <v>3.0</v>
      </c>
      <c r="HZ47" s="53">
        <v>3</v>
      </c>
      <c r="IA47" s="63">
        <v>3</v>
      </c>
      <c r="IB47" s="19">
        <v>9.3000000000000007</v>
      </c>
      <c r="IC47" s="22">
        <v>7</v>
      </c>
      <c r="ID47" s="23"/>
      <c r="IE47" s="25">
        <f t="shared" si="421"/>
        <v>7.9</v>
      </c>
      <c r="IF47" s="147">
        <f t="shared" si="422"/>
        <v>7.9</v>
      </c>
      <c r="IG47" s="24" t="str">
        <f t="shared" si="735"/>
        <v>7.9</v>
      </c>
      <c r="IH47" s="218" t="str">
        <f t="shared" si="423"/>
        <v>B</v>
      </c>
      <c r="II47" s="149">
        <f t="shared" si="424"/>
        <v>3</v>
      </c>
      <c r="IJ47" s="40" t="str">
        <f t="shared" si="425"/>
        <v>3.0</v>
      </c>
      <c r="IK47" s="53">
        <v>1</v>
      </c>
      <c r="IL47" s="63">
        <v>1</v>
      </c>
      <c r="IM47" s="19">
        <v>7.4</v>
      </c>
      <c r="IN47" s="22">
        <v>8</v>
      </c>
      <c r="IO47" s="23"/>
      <c r="IP47" s="25">
        <f t="shared" si="426"/>
        <v>7.8</v>
      </c>
      <c r="IQ47" s="26">
        <f t="shared" si="427"/>
        <v>7.8</v>
      </c>
      <c r="IR47" s="24" t="str">
        <f t="shared" si="669"/>
        <v>7.8</v>
      </c>
      <c r="IS47" s="30" t="str">
        <f t="shared" si="727"/>
        <v>B</v>
      </c>
      <c r="IT47" s="28">
        <f t="shared" si="430"/>
        <v>3</v>
      </c>
      <c r="IU47" s="35" t="str">
        <f t="shared" si="431"/>
        <v>3.0</v>
      </c>
      <c r="IV47" s="53">
        <v>2</v>
      </c>
      <c r="IW47" s="63">
        <v>2</v>
      </c>
      <c r="IX47" s="19">
        <v>7.4</v>
      </c>
      <c r="IY47" s="22">
        <v>8</v>
      </c>
      <c r="IZ47" s="23"/>
      <c r="JA47" s="25">
        <f t="shared" si="432"/>
        <v>7.8</v>
      </c>
      <c r="JB47" s="26">
        <f t="shared" si="433"/>
        <v>7.8</v>
      </c>
      <c r="JC47" s="24" t="str">
        <f t="shared" si="670"/>
        <v>7.8</v>
      </c>
      <c r="JD47" s="30" t="str">
        <f t="shared" si="435"/>
        <v>B</v>
      </c>
      <c r="JE47" s="28">
        <f t="shared" si="436"/>
        <v>3</v>
      </c>
      <c r="JF47" s="35" t="str">
        <f t="shared" si="437"/>
        <v>3.0</v>
      </c>
      <c r="JG47" s="53">
        <v>2</v>
      </c>
      <c r="JH47" s="63">
        <v>2</v>
      </c>
      <c r="JI47" s="19">
        <v>8.8000000000000007</v>
      </c>
      <c r="JJ47" s="22">
        <v>9</v>
      </c>
      <c r="JK47" s="23"/>
      <c r="JL47" s="25">
        <f t="shared" si="438"/>
        <v>8.9</v>
      </c>
      <c r="JM47" s="26">
        <f t="shared" si="439"/>
        <v>8.9</v>
      </c>
      <c r="JN47" s="24" t="str">
        <f t="shared" si="671"/>
        <v>8.9</v>
      </c>
      <c r="JO47" s="30" t="str">
        <f t="shared" si="728"/>
        <v>A</v>
      </c>
      <c r="JP47" s="28">
        <f t="shared" si="442"/>
        <v>4</v>
      </c>
      <c r="JQ47" s="35" t="str">
        <f t="shared" si="443"/>
        <v>4.0</v>
      </c>
      <c r="JR47" s="53">
        <v>2</v>
      </c>
      <c r="JS47" s="63">
        <v>2</v>
      </c>
      <c r="JT47" s="19">
        <v>8.4</v>
      </c>
      <c r="JU47" s="22">
        <v>6</v>
      </c>
      <c r="JV47" s="23"/>
      <c r="JW47" s="25">
        <f t="shared" si="444"/>
        <v>7</v>
      </c>
      <c r="JX47" s="26">
        <f t="shared" si="445"/>
        <v>7</v>
      </c>
      <c r="JY47" s="24" t="str">
        <f t="shared" si="672"/>
        <v>7.0</v>
      </c>
      <c r="JZ47" s="30" t="str">
        <f t="shared" si="729"/>
        <v>B</v>
      </c>
      <c r="KA47" s="28">
        <f t="shared" si="448"/>
        <v>3</v>
      </c>
      <c r="KB47" s="35" t="str">
        <f t="shared" si="449"/>
        <v>3.0</v>
      </c>
      <c r="KC47" s="53">
        <v>1</v>
      </c>
      <c r="KD47" s="63">
        <v>1</v>
      </c>
      <c r="KE47" s="19">
        <v>7.3</v>
      </c>
      <c r="KF47" s="22">
        <v>8</v>
      </c>
      <c r="KG47" s="23"/>
      <c r="KH47" s="25">
        <f t="shared" si="450"/>
        <v>7.7</v>
      </c>
      <c r="KI47" s="26">
        <f t="shared" si="451"/>
        <v>7.7</v>
      </c>
      <c r="KJ47" s="24" t="str">
        <f t="shared" si="673"/>
        <v>7.7</v>
      </c>
      <c r="KK47" s="30" t="str">
        <f t="shared" si="453"/>
        <v>B</v>
      </c>
      <c r="KL47" s="28">
        <f t="shared" si="454"/>
        <v>3</v>
      </c>
      <c r="KM47" s="35" t="str">
        <f t="shared" si="455"/>
        <v>3.0</v>
      </c>
      <c r="KN47" s="53">
        <v>2</v>
      </c>
      <c r="KO47" s="63">
        <v>2</v>
      </c>
      <c r="KP47" s="181">
        <f t="shared" si="674"/>
        <v>18</v>
      </c>
      <c r="KQ47" s="217">
        <f t="shared" si="675"/>
        <v>7.6777777777777771</v>
      </c>
      <c r="KR47" s="182">
        <f t="shared" si="676"/>
        <v>3.0555555555555554</v>
      </c>
      <c r="KS47" s="183" t="str">
        <f t="shared" si="677"/>
        <v>3.06</v>
      </c>
      <c r="KT47" s="135" t="str">
        <f t="shared" si="678"/>
        <v>Lên lớp</v>
      </c>
      <c r="KU47" s="136">
        <f t="shared" si="679"/>
        <v>18</v>
      </c>
      <c r="KV47" s="217">
        <f t="shared" si="680"/>
        <v>7.6777777777777771</v>
      </c>
      <c r="KW47" s="236">
        <f t="shared" si="681"/>
        <v>3.0555555555555554</v>
      </c>
      <c r="KX47" s="192">
        <f t="shared" si="682"/>
        <v>55</v>
      </c>
      <c r="KY47" s="193">
        <f t="shared" si="683"/>
        <v>55</v>
      </c>
      <c r="KZ47" s="183">
        <f t="shared" si="684"/>
        <v>7.8672727272727272</v>
      </c>
      <c r="LA47" s="182">
        <f t="shared" si="685"/>
        <v>3.2454545454545456</v>
      </c>
      <c r="LB47" s="183" t="str">
        <f t="shared" si="686"/>
        <v>3.25</v>
      </c>
      <c r="LC47" s="135" t="str">
        <f t="shared" si="687"/>
        <v>Lên lớp</v>
      </c>
      <c r="LD47" s="135" t="s">
        <v>648</v>
      </c>
      <c r="LE47" s="19">
        <v>8.5</v>
      </c>
      <c r="LF47" s="22">
        <v>8</v>
      </c>
      <c r="LG47" s="23"/>
      <c r="LH47" s="25">
        <f t="shared" si="470"/>
        <v>8.1999999999999993</v>
      </c>
      <c r="LI47" s="147">
        <f t="shared" si="471"/>
        <v>8.1999999999999993</v>
      </c>
      <c r="LJ47" s="26" t="str">
        <f t="shared" si="688"/>
        <v>8.2</v>
      </c>
      <c r="LK47" s="148" t="str">
        <f t="shared" si="473"/>
        <v>B+</v>
      </c>
      <c r="LL47" s="149">
        <f t="shared" si="474"/>
        <v>3.5</v>
      </c>
      <c r="LM47" s="40" t="str">
        <f t="shared" si="475"/>
        <v>3.5</v>
      </c>
      <c r="LN47" s="53">
        <v>1</v>
      </c>
      <c r="LO47" s="63">
        <v>1</v>
      </c>
      <c r="LP47" s="19">
        <v>8.5</v>
      </c>
      <c r="LQ47" s="22">
        <v>7</v>
      </c>
      <c r="LR47" s="23"/>
      <c r="LS47" s="25">
        <f t="shared" si="476"/>
        <v>7.6</v>
      </c>
      <c r="LT47" s="147">
        <f t="shared" si="477"/>
        <v>7.6</v>
      </c>
      <c r="LU47" s="26" t="str">
        <f t="shared" si="689"/>
        <v>7.6</v>
      </c>
      <c r="LV47" s="148" t="str">
        <f t="shared" si="479"/>
        <v>B</v>
      </c>
      <c r="LW47" s="149">
        <f t="shared" si="480"/>
        <v>3</v>
      </c>
      <c r="LX47" s="40" t="str">
        <f t="shared" si="481"/>
        <v>3.0</v>
      </c>
      <c r="LY47" s="53">
        <v>1</v>
      </c>
      <c r="LZ47" s="63">
        <v>1</v>
      </c>
      <c r="MA47" s="19">
        <v>8</v>
      </c>
      <c r="MB47" s="22">
        <v>7</v>
      </c>
      <c r="MC47" s="23"/>
      <c r="MD47" s="25">
        <f t="shared" si="482"/>
        <v>7.4</v>
      </c>
      <c r="ME47" s="26">
        <f t="shared" si="483"/>
        <v>7.4</v>
      </c>
      <c r="MF47" s="26" t="str">
        <f t="shared" si="690"/>
        <v>7.4</v>
      </c>
      <c r="MG47" s="30" t="str">
        <f t="shared" si="698"/>
        <v>B</v>
      </c>
      <c r="MH47" s="28">
        <f t="shared" si="486"/>
        <v>3</v>
      </c>
      <c r="MI47" s="35" t="str">
        <f t="shared" si="487"/>
        <v>3.0</v>
      </c>
      <c r="MJ47" s="53">
        <v>1</v>
      </c>
      <c r="MK47" s="63">
        <v>1</v>
      </c>
      <c r="ML47" s="19">
        <v>8</v>
      </c>
      <c r="MM47" s="51">
        <v>7</v>
      </c>
      <c r="MN47" s="23"/>
      <c r="MO47" s="25">
        <f t="shared" si="538"/>
        <v>7.4</v>
      </c>
      <c r="MP47" s="26">
        <f t="shared" si="539"/>
        <v>7.4</v>
      </c>
      <c r="MQ47" s="26" t="str">
        <f t="shared" si="691"/>
        <v>7.4</v>
      </c>
      <c r="MR47" s="30" t="str">
        <f t="shared" si="730"/>
        <v>B</v>
      </c>
      <c r="MS47" s="28">
        <f t="shared" si="540"/>
        <v>3</v>
      </c>
      <c r="MT47" s="35" t="str">
        <f t="shared" si="541"/>
        <v>3.0</v>
      </c>
      <c r="MU47" s="53">
        <v>1</v>
      </c>
      <c r="MV47" s="63">
        <v>1</v>
      </c>
      <c r="MW47" s="19">
        <v>8</v>
      </c>
      <c r="MX47" s="51">
        <v>7</v>
      </c>
      <c r="MY47" s="23"/>
      <c r="MZ47" s="25">
        <f t="shared" si="542"/>
        <v>7.4</v>
      </c>
      <c r="NA47" s="26">
        <f t="shared" si="543"/>
        <v>7.4</v>
      </c>
      <c r="NB47" s="26" t="str">
        <f t="shared" si="692"/>
        <v>7.4</v>
      </c>
      <c r="NC47" s="30" t="str">
        <f t="shared" si="731"/>
        <v>B</v>
      </c>
      <c r="ND47" s="28">
        <f t="shared" si="544"/>
        <v>3</v>
      </c>
      <c r="NE47" s="35" t="str">
        <f t="shared" si="545"/>
        <v>3.0</v>
      </c>
      <c r="NF47" s="53">
        <v>1</v>
      </c>
      <c r="NG47" s="63">
        <v>1</v>
      </c>
      <c r="NH47" s="19">
        <v>7</v>
      </c>
      <c r="NI47" s="51">
        <v>7.5</v>
      </c>
      <c r="NJ47" s="23"/>
      <c r="NK47" s="25">
        <f t="shared" si="546"/>
        <v>7.3</v>
      </c>
      <c r="NL47" s="26">
        <f t="shared" si="547"/>
        <v>7.3</v>
      </c>
      <c r="NM47" s="26" t="str">
        <f t="shared" si="693"/>
        <v>7.3</v>
      </c>
      <c r="NN47" s="30" t="str">
        <f t="shared" si="732"/>
        <v>B</v>
      </c>
      <c r="NO47" s="28">
        <f t="shared" si="548"/>
        <v>3</v>
      </c>
      <c r="NP47" s="35" t="str">
        <f t="shared" si="549"/>
        <v>3.0</v>
      </c>
      <c r="NQ47" s="53">
        <v>2</v>
      </c>
      <c r="NR47" s="63">
        <v>2</v>
      </c>
      <c r="NS47" s="19">
        <v>8</v>
      </c>
      <c r="NT47" s="51">
        <v>7</v>
      </c>
      <c r="NU47" s="23"/>
      <c r="NV47" s="25">
        <f t="shared" si="550"/>
        <v>7.4</v>
      </c>
      <c r="NW47" s="26">
        <f t="shared" si="551"/>
        <v>7.4</v>
      </c>
      <c r="NX47" s="26" t="str">
        <f t="shared" si="694"/>
        <v>7.4</v>
      </c>
      <c r="NY47" s="30" t="str">
        <f t="shared" si="733"/>
        <v>B</v>
      </c>
      <c r="NZ47" s="28">
        <f t="shared" si="552"/>
        <v>3</v>
      </c>
      <c r="OA47" s="35" t="str">
        <f t="shared" si="553"/>
        <v>3.0</v>
      </c>
      <c r="OB47" s="53">
        <v>1</v>
      </c>
      <c r="OC47" s="63">
        <v>1</v>
      </c>
      <c r="OD47" s="57">
        <v>7.6</v>
      </c>
      <c r="OE47" s="51">
        <v>8</v>
      </c>
      <c r="OF47" s="23"/>
      <c r="OG47" s="25">
        <f t="shared" si="737"/>
        <v>7.8</v>
      </c>
      <c r="OH47" s="26">
        <f t="shared" si="738"/>
        <v>7.8</v>
      </c>
      <c r="OI47" s="26" t="str">
        <f t="shared" si="739"/>
        <v>7.8</v>
      </c>
      <c r="OJ47" s="30" t="str">
        <f t="shared" si="740"/>
        <v>B</v>
      </c>
      <c r="OK47" s="28">
        <f t="shared" si="741"/>
        <v>3</v>
      </c>
      <c r="OL47" s="35" t="str">
        <f t="shared" si="742"/>
        <v>3.0</v>
      </c>
      <c r="OM47" s="53">
        <v>4</v>
      </c>
      <c r="ON47" s="70">
        <v>4</v>
      </c>
      <c r="OO47" s="264">
        <f t="shared" si="256"/>
        <v>12</v>
      </c>
      <c r="OP47" s="217">
        <f t="shared" si="257"/>
        <v>7.6000000000000005</v>
      </c>
      <c r="OQ47" s="182">
        <f t="shared" si="258"/>
        <v>3.0416666666666665</v>
      </c>
      <c r="OR47" s="183" t="str">
        <f t="shared" si="259"/>
        <v>3.04</v>
      </c>
      <c r="OS47" s="135" t="str">
        <f t="shared" si="260"/>
        <v>Lên lớp</v>
      </c>
      <c r="OT47" s="136">
        <f t="shared" si="261"/>
        <v>12</v>
      </c>
      <c r="OU47" s="217">
        <f t="shared" si="262"/>
        <v>7.6000000000000005</v>
      </c>
      <c r="OV47" s="236">
        <f t="shared" si="263"/>
        <v>3.0416666666666665</v>
      </c>
      <c r="OW47" s="192">
        <f t="shared" si="264"/>
        <v>67</v>
      </c>
      <c r="OX47" s="193">
        <f t="shared" si="265"/>
        <v>67</v>
      </c>
      <c r="OY47" s="183">
        <f t="shared" si="266"/>
        <v>7.8194029850746265</v>
      </c>
      <c r="OZ47" s="182">
        <f t="shared" si="267"/>
        <v>3.2089552238805972</v>
      </c>
      <c r="PA47" s="183" t="str">
        <f t="shared" si="268"/>
        <v>3.21</v>
      </c>
      <c r="PB47" s="135" t="str">
        <f t="shared" si="269"/>
        <v>Lên lớp</v>
      </c>
      <c r="PC47" s="135" t="s">
        <v>648</v>
      </c>
      <c r="PD47" s="57">
        <v>8.5</v>
      </c>
      <c r="PE47" s="51">
        <v>8.5</v>
      </c>
      <c r="PF47" s="23"/>
      <c r="PG47" s="25">
        <f t="shared" si="273"/>
        <v>8.5</v>
      </c>
      <c r="PH47" s="26">
        <f t="shared" si="274"/>
        <v>8.5</v>
      </c>
      <c r="PI47" s="26" t="str">
        <f t="shared" si="275"/>
        <v>8.5</v>
      </c>
      <c r="PJ47" s="30" t="str">
        <f t="shared" si="276"/>
        <v>A</v>
      </c>
      <c r="PK47" s="28">
        <f t="shared" si="277"/>
        <v>4</v>
      </c>
      <c r="PL47" s="35" t="str">
        <f t="shared" si="278"/>
        <v>4.0</v>
      </c>
      <c r="PM47" s="53">
        <v>6</v>
      </c>
      <c r="PN47" s="63">
        <v>6</v>
      </c>
      <c r="PO47" s="19">
        <v>7</v>
      </c>
      <c r="PP47" s="22">
        <v>7</v>
      </c>
      <c r="PQ47" s="23"/>
      <c r="PR47" s="25">
        <f t="shared" si="558"/>
        <v>7</v>
      </c>
      <c r="PS47" s="26">
        <f t="shared" si="559"/>
        <v>7</v>
      </c>
      <c r="PT47" s="26" t="str">
        <f t="shared" si="696"/>
        <v>7.0</v>
      </c>
      <c r="PU47" s="30" t="str">
        <f t="shared" si="700"/>
        <v>B</v>
      </c>
      <c r="PV47" s="28">
        <f t="shared" si="560"/>
        <v>3</v>
      </c>
      <c r="PW47" s="35" t="str">
        <f t="shared" si="561"/>
        <v>3.0</v>
      </c>
      <c r="PX47" s="53">
        <v>6</v>
      </c>
      <c r="PY47" s="63">
        <v>6</v>
      </c>
      <c r="PZ47" s="59">
        <v>9</v>
      </c>
      <c r="QA47" s="259">
        <v>8.3000000000000007</v>
      </c>
      <c r="QB47" s="129">
        <f t="shared" si="270"/>
        <v>8.6</v>
      </c>
      <c r="QC47" s="24" t="str">
        <f t="shared" si="280"/>
        <v>8.6</v>
      </c>
      <c r="QD47" s="30" t="str">
        <f t="shared" si="281"/>
        <v>A</v>
      </c>
      <c r="QE47" s="28">
        <f t="shared" si="282"/>
        <v>4</v>
      </c>
      <c r="QF47" s="35" t="str">
        <f t="shared" si="283"/>
        <v>4.0</v>
      </c>
      <c r="QG47" s="260">
        <v>5</v>
      </c>
      <c r="QH47" s="261">
        <v>5</v>
      </c>
      <c r="QI47" s="262">
        <f t="shared" si="532"/>
        <v>17</v>
      </c>
      <c r="QJ47" s="217">
        <f t="shared" si="533"/>
        <v>8</v>
      </c>
      <c r="QK47" s="182">
        <f t="shared" si="534"/>
        <v>3.6470588235294117</v>
      </c>
      <c r="QL47" s="183" t="str">
        <f t="shared" si="284"/>
        <v>3.65</v>
      </c>
      <c r="QM47" s="135" t="str">
        <f t="shared" si="285"/>
        <v>Lên lớp</v>
      </c>
    </row>
    <row r="48" spans="1:455" ht="18">
      <c r="A48" s="10">
        <v>12</v>
      </c>
      <c r="B48" s="10">
        <v>48</v>
      </c>
      <c r="C48" s="90" t="s">
        <v>271</v>
      </c>
      <c r="D48" s="91" t="s">
        <v>298</v>
      </c>
      <c r="E48" s="93" t="s">
        <v>299</v>
      </c>
      <c r="F48" s="308" t="s">
        <v>300</v>
      </c>
      <c r="G48" s="42"/>
      <c r="H48" s="104" t="s">
        <v>515</v>
      </c>
      <c r="I48" s="42" t="s">
        <v>18</v>
      </c>
      <c r="J48" s="98" t="s">
        <v>600</v>
      </c>
      <c r="K48" s="12">
        <v>5.8</v>
      </c>
      <c r="L48" s="24" t="str">
        <f t="shared" si="562"/>
        <v>5.8</v>
      </c>
      <c r="M48" s="30" t="str">
        <f t="shared" si="701"/>
        <v>C</v>
      </c>
      <c r="N48" s="37">
        <f t="shared" si="702"/>
        <v>2</v>
      </c>
      <c r="O48" s="35" t="str">
        <f t="shared" si="703"/>
        <v>2.0</v>
      </c>
      <c r="P48" s="11">
        <v>2</v>
      </c>
      <c r="Q48" s="14">
        <v>6.8</v>
      </c>
      <c r="R48" s="24" t="str">
        <f t="shared" si="566"/>
        <v>6.8</v>
      </c>
      <c r="S48" s="30" t="str">
        <f t="shared" si="704"/>
        <v>C+</v>
      </c>
      <c r="T48" s="37">
        <f t="shared" si="705"/>
        <v>2.5</v>
      </c>
      <c r="U48" s="35" t="str">
        <f t="shared" si="706"/>
        <v>2.5</v>
      </c>
      <c r="V48" s="11">
        <v>3</v>
      </c>
      <c r="W48" s="19">
        <v>7.7</v>
      </c>
      <c r="X48" s="22">
        <v>6</v>
      </c>
      <c r="Y48" s="23"/>
      <c r="Z48" s="17">
        <f t="shared" si="570"/>
        <v>6.7</v>
      </c>
      <c r="AA48" s="24">
        <f t="shared" si="571"/>
        <v>6.7</v>
      </c>
      <c r="AB48" s="24" t="str">
        <f t="shared" si="572"/>
        <v>6.7</v>
      </c>
      <c r="AC48" s="30" t="str">
        <f t="shared" si="573"/>
        <v>C+</v>
      </c>
      <c r="AD48" s="28">
        <f t="shared" si="574"/>
        <v>2.5</v>
      </c>
      <c r="AE48" s="35" t="str">
        <f t="shared" si="575"/>
        <v>2.5</v>
      </c>
      <c r="AF48" s="53">
        <v>4</v>
      </c>
      <c r="AG48" s="63">
        <v>4</v>
      </c>
      <c r="AH48" s="19">
        <v>7.7</v>
      </c>
      <c r="AI48" s="22">
        <v>7</v>
      </c>
      <c r="AJ48" s="23"/>
      <c r="AK48" s="25">
        <f t="shared" si="707"/>
        <v>7.3</v>
      </c>
      <c r="AL48" s="26">
        <f t="shared" si="708"/>
        <v>7.3</v>
      </c>
      <c r="AM48" s="24" t="str">
        <f t="shared" si="577"/>
        <v>7.3</v>
      </c>
      <c r="AN48" s="30" t="str">
        <f t="shared" si="709"/>
        <v>B</v>
      </c>
      <c r="AO48" s="28">
        <f t="shared" si="710"/>
        <v>3</v>
      </c>
      <c r="AP48" s="35" t="str">
        <f t="shared" si="711"/>
        <v>3.0</v>
      </c>
      <c r="AQ48" s="66">
        <v>2</v>
      </c>
      <c r="AR48" s="68">
        <v>2</v>
      </c>
      <c r="AS48" s="19">
        <v>5.5</v>
      </c>
      <c r="AT48" s="22">
        <v>5</v>
      </c>
      <c r="AU48" s="23"/>
      <c r="AV48" s="25">
        <f t="shared" si="712"/>
        <v>5.2</v>
      </c>
      <c r="AW48" s="26">
        <f t="shared" si="713"/>
        <v>5.2</v>
      </c>
      <c r="AX48" s="24" t="str">
        <f t="shared" si="581"/>
        <v>5.2</v>
      </c>
      <c r="AY48" s="30" t="str">
        <f t="shared" si="714"/>
        <v>D+</v>
      </c>
      <c r="AZ48" s="28">
        <f t="shared" si="715"/>
        <v>1.5</v>
      </c>
      <c r="BA48" s="35" t="str">
        <f t="shared" si="716"/>
        <v>1.5</v>
      </c>
      <c r="BB48" s="53">
        <v>3</v>
      </c>
      <c r="BC48" s="63">
        <v>3</v>
      </c>
      <c r="BD48" s="19">
        <v>5.4</v>
      </c>
      <c r="BE48" s="22">
        <v>4</v>
      </c>
      <c r="BF48" s="23"/>
      <c r="BG48" s="17">
        <f t="shared" si="717"/>
        <v>4.5999999999999996</v>
      </c>
      <c r="BH48" s="24">
        <f t="shared" si="718"/>
        <v>4.5999999999999996</v>
      </c>
      <c r="BI48" s="24" t="str">
        <f t="shared" si="585"/>
        <v>4.6</v>
      </c>
      <c r="BJ48" s="30" t="str">
        <f t="shared" si="719"/>
        <v>D</v>
      </c>
      <c r="BK48" s="28">
        <f t="shared" si="720"/>
        <v>1</v>
      </c>
      <c r="BL48" s="35" t="str">
        <f t="shared" si="721"/>
        <v>1.0</v>
      </c>
      <c r="BM48" s="53">
        <v>3</v>
      </c>
      <c r="BN48" s="63">
        <v>3</v>
      </c>
      <c r="BO48" s="19">
        <v>6.7</v>
      </c>
      <c r="BP48" s="22">
        <v>6</v>
      </c>
      <c r="BQ48" s="23"/>
      <c r="BR48" s="17">
        <f t="shared" si="589"/>
        <v>6.3</v>
      </c>
      <c r="BS48" s="24">
        <f t="shared" si="590"/>
        <v>6.3</v>
      </c>
      <c r="BT48" s="24" t="str">
        <f t="shared" si="591"/>
        <v>6.3</v>
      </c>
      <c r="BU48" s="30" t="str">
        <f t="shared" si="592"/>
        <v>C</v>
      </c>
      <c r="BV48" s="56">
        <f t="shared" si="593"/>
        <v>2</v>
      </c>
      <c r="BW48" s="35" t="str">
        <f t="shared" si="594"/>
        <v>2.0</v>
      </c>
      <c r="BX48" s="53">
        <v>2</v>
      </c>
      <c r="BY48" s="70">
        <v>2</v>
      </c>
      <c r="BZ48" s="19">
        <v>8.1999999999999993</v>
      </c>
      <c r="CA48" s="22">
        <v>7</v>
      </c>
      <c r="CB48" s="23"/>
      <c r="CC48" s="25">
        <f t="shared" si="722"/>
        <v>7.5</v>
      </c>
      <c r="CD48" s="26">
        <f t="shared" si="723"/>
        <v>7.5</v>
      </c>
      <c r="CE48" s="24" t="str">
        <f t="shared" si="595"/>
        <v>7.5</v>
      </c>
      <c r="CF48" s="30" t="str">
        <f t="shared" si="724"/>
        <v>B</v>
      </c>
      <c r="CG48" s="28">
        <f t="shared" si="725"/>
        <v>3</v>
      </c>
      <c r="CH48" s="35" t="str">
        <f t="shared" si="726"/>
        <v>3.0</v>
      </c>
      <c r="CI48" s="53">
        <v>3</v>
      </c>
      <c r="CJ48" s="63">
        <v>3</v>
      </c>
      <c r="CK48" s="193">
        <f t="shared" si="599"/>
        <v>17</v>
      </c>
      <c r="CL48" s="217">
        <f t="shared" si="600"/>
        <v>6.2294117647058815</v>
      </c>
      <c r="CM48" s="182">
        <f t="shared" si="601"/>
        <v>2.1470588235294117</v>
      </c>
      <c r="CN48" s="183" t="str">
        <f t="shared" si="602"/>
        <v>2.15</v>
      </c>
      <c r="CO48" s="135" t="str">
        <f t="shared" si="603"/>
        <v>Lên lớp</v>
      </c>
      <c r="CP48" s="136">
        <f t="shared" si="604"/>
        <v>17</v>
      </c>
      <c r="CQ48" s="241">
        <f t="shared" si="605"/>
        <v>6.2294117647058815</v>
      </c>
      <c r="CR48" s="137">
        <f t="shared" si="606"/>
        <v>2.1470588235294117</v>
      </c>
      <c r="CS48" s="140" t="str">
        <f t="shared" si="607"/>
        <v>2.15</v>
      </c>
      <c r="CT48" s="135" t="str">
        <f t="shared" si="608"/>
        <v>Lên lớp</v>
      </c>
      <c r="CU48" s="138" t="s">
        <v>648</v>
      </c>
      <c r="CV48" s="19">
        <v>5.4</v>
      </c>
      <c r="CW48" s="22">
        <v>4</v>
      </c>
      <c r="CX48" s="23"/>
      <c r="CY48" s="17">
        <f t="shared" si="609"/>
        <v>4.5999999999999996</v>
      </c>
      <c r="CZ48" s="24">
        <f t="shared" si="610"/>
        <v>4.5999999999999996</v>
      </c>
      <c r="DA48" s="24" t="str">
        <f t="shared" si="611"/>
        <v>4.6</v>
      </c>
      <c r="DB48" s="30" t="str">
        <f t="shared" si="612"/>
        <v>D</v>
      </c>
      <c r="DC48" s="56">
        <f t="shared" si="613"/>
        <v>1</v>
      </c>
      <c r="DD48" s="35" t="str">
        <f t="shared" si="614"/>
        <v>1.0</v>
      </c>
      <c r="DE48" s="53">
        <v>3</v>
      </c>
      <c r="DF48" s="63">
        <v>3</v>
      </c>
      <c r="DG48" s="19">
        <v>5.9</v>
      </c>
      <c r="DH48" s="22">
        <v>4</v>
      </c>
      <c r="DI48" s="23"/>
      <c r="DJ48" s="17">
        <f t="shared" si="615"/>
        <v>4.8</v>
      </c>
      <c r="DK48" s="24">
        <f t="shared" si="616"/>
        <v>4.8</v>
      </c>
      <c r="DL48" s="24" t="str">
        <f t="shared" si="617"/>
        <v>4.8</v>
      </c>
      <c r="DM48" s="30" t="str">
        <f t="shared" si="618"/>
        <v>D</v>
      </c>
      <c r="DN48" s="56">
        <f t="shared" si="619"/>
        <v>1</v>
      </c>
      <c r="DO48" s="35" t="str">
        <f t="shared" si="620"/>
        <v>1.0</v>
      </c>
      <c r="DP48" s="53">
        <v>3</v>
      </c>
      <c r="DQ48" s="63">
        <v>3</v>
      </c>
      <c r="DR48" s="19">
        <v>5.9</v>
      </c>
      <c r="DS48" s="22">
        <v>1</v>
      </c>
      <c r="DT48" s="23">
        <v>1</v>
      </c>
      <c r="DU48" s="17">
        <f t="shared" si="621"/>
        <v>3</v>
      </c>
      <c r="DV48" s="24">
        <f t="shared" si="622"/>
        <v>3</v>
      </c>
      <c r="DW48" s="24" t="str">
        <f t="shared" si="623"/>
        <v>3.0</v>
      </c>
      <c r="DX48" s="30" t="str">
        <f t="shared" si="624"/>
        <v>F</v>
      </c>
      <c r="DY48" s="28">
        <f t="shared" si="625"/>
        <v>0</v>
      </c>
      <c r="DZ48" s="35" t="str">
        <f t="shared" si="626"/>
        <v>0.0</v>
      </c>
      <c r="EA48" s="53">
        <v>3</v>
      </c>
      <c r="EB48" s="63"/>
      <c r="EC48" s="19">
        <v>6.6</v>
      </c>
      <c r="ED48" s="22">
        <v>7</v>
      </c>
      <c r="EE48" s="23"/>
      <c r="EF48" s="17">
        <f t="shared" si="627"/>
        <v>6.8</v>
      </c>
      <c r="EG48" s="24">
        <f t="shared" si="628"/>
        <v>6.8</v>
      </c>
      <c r="EH48" s="24" t="str">
        <f t="shared" si="736"/>
        <v>6.8</v>
      </c>
      <c r="EI48" s="30" t="str">
        <f t="shared" si="630"/>
        <v>C+</v>
      </c>
      <c r="EJ48" s="28">
        <f t="shared" si="631"/>
        <v>2.5</v>
      </c>
      <c r="EK48" s="35" t="str">
        <f t="shared" si="632"/>
        <v>2.5</v>
      </c>
      <c r="EL48" s="53">
        <v>2</v>
      </c>
      <c r="EM48" s="63">
        <v>2</v>
      </c>
      <c r="EN48" s="19">
        <v>6.4</v>
      </c>
      <c r="EO48" s="22">
        <v>7</v>
      </c>
      <c r="EP48" s="23"/>
      <c r="EQ48" s="25">
        <f t="shared" si="633"/>
        <v>6.8</v>
      </c>
      <c r="ER48" s="26">
        <f t="shared" si="634"/>
        <v>6.8</v>
      </c>
      <c r="ES48" s="26" t="str">
        <f t="shared" si="635"/>
        <v>6.8</v>
      </c>
      <c r="ET48" s="30" t="str">
        <f t="shared" si="636"/>
        <v>C+</v>
      </c>
      <c r="EU48" s="28">
        <f t="shared" si="637"/>
        <v>2.5</v>
      </c>
      <c r="EV48" s="35" t="str">
        <f t="shared" si="638"/>
        <v>2.5</v>
      </c>
      <c r="EW48" s="53">
        <v>2</v>
      </c>
      <c r="EX48" s="63">
        <v>2</v>
      </c>
      <c r="EY48" s="19">
        <v>7.4</v>
      </c>
      <c r="EZ48" s="22">
        <v>5</v>
      </c>
      <c r="FA48" s="23"/>
      <c r="FB48" s="17">
        <f t="shared" si="639"/>
        <v>6</v>
      </c>
      <c r="FC48" s="24">
        <f t="shared" si="640"/>
        <v>6</v>
      </c>
      <c r="FD48" s="24" t="str">
        <f t="shared" si="641"/>
        <v>6.0</v>
      </c>
      <c r="FE48" s="30" t="str">
        <f t="shared" si="642"/>
        <v>C</v>
      </c>
      <c r="FF48" s="28">
        <f t="shared" si="643"/>
        <v>2</v>
      </c>
      <c r="FG48" s="35" t="str">
        <f t="shared" si="644"/>
        <v>2.0</v>
      </c>
      <c r="FH48" s="53">
        <v>3</v>
      </c>
      <c r="FI48" s="63">
        <v>3</v>
      </c>
      <c r="FJ48" s="19">
        <v>7</v>
      </c>
      <c r="FK48" s="22">
        <v>8</v>
      </c>
      <c r="FL48" s="23"/>
      <c r="FM48" s="25">
        <f t="shared" si="378"/>
        <v>7.6</v>
      </c>
      <c r="FN48" s="26">
        <f t="shared" si="379"/>
        <v>7.6</v>
      </c>
      <c r="FO48" s="26" t="str">
        <f t="shared" si="645"/>
        <v>7.6</v>
      </c>
      <c r="FP48" s="30" t="str">
        <f t="shared" si="381"/>
        <v>B</v>
      </c>
      <c r="FQ48" s="28">
        <f t="shared" si="382"/>
        <v>3</v>
      </c>
      <c r="FR48" s="35" t="str">
        <f t="shared" si="383"/>
        <v>3.0</v>
      </c>
      <c r="FS48" s="53">
        <v>2</v>
      </c>
      <c r="FT48" s="63">
        <v>2</v>
      </c>
      <c r="FU48" s="19">
        <v>6.8</v>
      </c>
      <c r="FV48" s="22">
        <v>5</v>
      </c>
      <c r="FW48" s="23"/>
      <c r="FX48" s="25">
        <f t="shared" si="384"/>
        <v>5.7</v>
      </c>
      <c r="FY48" s="26">
        <f t="shared" si="385"/>
        <v>5.7</v>
      </c>
      <c r="FZ48" s="26" t="str">
        <f t="shared" si="646"/>
        <v>5.7</v>
      </c>
      <c r="GA48" s="30" t="str">
        <f t="shared" si="387"/>
        <v>C</v>
      </c>
      <c r="GB48" s="28">
        <f t="shared" si="388"/>
        <v>2</v>
      </c>
      <c r="GC48" s="35" t="str">
        <f t="shared" si="389"/>
        <v>2.0</v>
      </c>
      <c r="GD48" s="53">
        <v>2</v>
      </c>
      <c r="GE48" s="63">
        <v>2</v>
      </c>
      <c r="GF48" s="181">
        <f t="shared" si="647"/>
        <v>20</v>
      </c>
      <c r="GG48" s="217">
        <f t="shared" si="648"/>
        <v>5.45</v>
      </c>
      <c r="GH48" s="182">
        <f t="shared" si="649"/>
        <v>1.6</v>
      </c>
      <c r="GI48" s="183" t="str">
        <f t="shared" si="650"/>
        <v>1.60</v>
      </c>
      <c r="GJ48" s="135" t="str">
        <f t="shared" si="651"/>
        <v>Lên lớp</v>
      </c>
      <c r="GK48" s="136">
        <f t="shared" si="652"/>
        <v>17</v>
      </c>
      <c r="GL48" s="239">
        <f t="shared" si="653"/>
        <v>5.882352941176471</v>
      </c>
      <c r="GM48" s="137">
        <f t="shared" si="654"/>
        <v>1.8823529411764706</v>
      </c>
      <c r="GN48" s="192">
        <f t="shared" si="655"/>
        <v>37</v>
      </c>
      <c r="GO48" s="193">
        <f t="shared" si="656"/>
        <v>34</v>
      </c>
      <c r="GP48" s="183">
        <f t="shared" si="657"/>
        <v>6.0558823529411754</v>
      </c>
      <c r="GQ48" s="182">
        <f t="shared" si="658"/>
        <v>2.0147058823529411</v>
      </c>
      <c r="GR48" s="183" t="str">
        <f t="shared" si="659"/>
        <v>2.01</v>
      </c>
      <c r="GS48" s="135" t="str">
        <f t="shared" si="660"/>
        <v>Lên lớp</v>
      </c>
      <c r="GT48" s="135" t="s">
        <v>648</v>
      </c>
      <c r="GU48" s="19">
        <v>7.6</v>
      </c>
      <c r="GV48" s="22">
        <v>6</v>
      </c>
      <c r="GW48" s="23"/>
      <c r="GX48" s="17">
        <f t="shared" si="661"/>
        <v>6.6</v>
      </c>
      <c r="GY48" s="24">
        <f t="shared" si="662"/>
        <v>6.6</v>
      </c>
      <c r="GZ48" s="24" t="str">
        <f t="shared" si="697"/>
        <v>6.6</v>
      </c>
      <c r="HA48" s="30" t="str">
        <f t="shared" si="663"/>
        <v>C+</v>
      </c>
      <c r="HB48" s="28">
        <f t="shared" si="664"/>
        <v>2.5</v>
      </c>
      <c r="HC48" s="35" t="str">
        <f t="shared" si="665"/>
        <v>2.5</v>
      </c>
      <c r="HD48" s="53">
        <v>3</v>
      </c>
      <c r="HE48" s="63">
        <v>3</v>
      </c>
      <c r="HF48" s="19">
        <v>7.4</v>
      </c>
      <c r="HG48" s="22">
        <v>7</v>
      </c>
      <c r="HH48" s="23"/>
      <c r="HI48" s="25">
        <f t="shared" si="410"/>
        <v>7.2</v>
      </c>
      <c r="HJ48" s="26">
        <f t="shared" si="411"/>
        <v>7.2</v>
      </c>
      <c r="HK48" s="24" t="str">
        <f t="shared" si="666"/>
        <v>7.2</v>
      </c>
      <c r="HL48" s="30" t="str">
        <f t="shared" si="413"/>
        <v>B</v>
      </c>
      <c r="HM48" s="28">
        <f t="shared" si="414"/>
        <v>3</v>
      </c>
      <c r="HN48" s="35" t="str">
        <f t="shared" si="415"/>
        <v>3.0</v>
      </c>
      <c r="HO48" s="53">
        <v>2</v>
      </c>
      <c r="HP48" s="63">
        <v>2</v>
      </c>
      <c r="HQ48" s="19">
        <v>7.1</v>
      </c>
      <c r="HR48" s="22">
        <v>4</v>
      </c>
      <c r="HS48" s="23"/>
      <c r="HT48" s="25">
        <f t="shared" si="416"/>
        <v>5.2</v>
      </c>
      <c r="HU48" s="147">
        <f t="shared" si="417"/>
        <v>5.2</v>
      </c>
      <c r="HV48" s="24" t="str">
        <f t="shared" si="734"/>
        <v>5.2</v>
      </c>
      <c r="HW48" s="218" t="str">
        <f t="shared" si="418"/>
        <v>D+</v>
      </c>
      <c r="HX48" s="149">
        <f t="shared" si="419"/>
        <v>1.5</v>
      </c>
      <c r="HY48" s="40" t="str">
        <f t="shared" si="420"/>
        <v>1.5</v>
      </c>
      <c r="HZ48" s="53">
        <v>3</v>
      </c>
      <c r="IA48" s="63">
        <v>3</v>
      </c>
      <c r="IB48" s="19">
        <v>7.7</v>
      </c>
      <c r="IC48" s="22">
        <v>4</v>
      </c>
      <c r="ID48" s="23"/>
      <c r="IE48" s="25">
        <f t="shared" si="421"/>
        <v>5.5</v>
      </c>
      <c r="IF48" s="147">
        <f t="shared" si="422"/>
        <v>5.5</v>
      </c>
      <c r="IG48" s="24" t="str">
        <f t="shared" si="735"/>
        <v>5.5</v>
      </c>
      <c r="IH48" s="218" t="str">
        <f t="shared" si="423"/>
        <v>C</v>
      </c>
      <c r="II48" s="149">
        <f t="shared" si="424"/>
        <v>2</v>
      </c>
      <c r="IJ48" s="40" t="str">
        <f t="shared" si="425"/>
        <v>2.0</v>
      </c>
      <c r="IK48" s="53">
        <v>1</v>
      </c>
      <c r="IL48" s="63">
        <v>1</v>
      </c>
      <c r="IM48" s="19">
        <v>6.2</v>
      </c>
      <c r="IN48" s="44"/>
      <c r="IO48" s="23">
        <v>8</v>
      </c>
      <c r="IP48" s="25">
        <f t="shared" si="426"/>
        <v>2.5</v>
      </c>
      <c r="IQ48" s="26">
        <f t="shared" si="427"/>
        <v>7.3</v>
      </c>
      <c r="IR48" s="24" t="str">
        <f t="shared" si="669"/>
        <v>7.3</v>
      </c>
      <c r="IS48" s="30" t="str">
        <f t="shared" si="727"/>
        <v>B</v>
      </c>
      <c r="IT48" s="28">
        <f t="shared" si="430"/>
        <v>3</v>
      </c>
      <c r="IU48" s="35" t="str">
        <f t="shared" si="431"/>
        <v>3.0</v>
      </c>
      <c r="IV48" s="53">
        <v>2</v>
      </c>
      <c r="IW48" s="63">
        <v>2</v>
      </c>
      <c r="IX48" s="19">
        <v>6.2</v>
      </c>
      <c r="IY48" s="22">
        <v>7</v>
      </c>
      <c r="IZ48" s="23"/>
      <c r="JA48" s="25">
        <f t="shared" si="432"/>
        <v>6.7</v>
      </c>
      <c r="JB48" s="26">
        <f t="shared" si="433"/>
        <v>6.7</v>
      </c>
      <c r="JC48" s="24" t="str">
        <f t="shared" si="670"/>
        <v>6.7</v>
      </c>
      <c r="JD48" s="30" t="str">
        <f t="shared" si="435"/>
        <v>C+</v>
      </c>
      <c r="JE48" s="28">
        <f t="shared" si="436"/>
        <v>2.5</v>
      </c>
      <c r="JF48" s="35" t="str">
        <f t="shared" si="437"/>
        <v>2.5</v>
      </c>
      <c r="JG48" s="53">
        <v>2</v>
      </c>
      <c r="JH48" s="63">
        <v>2</v>
      </c>
      <c r="JI48" s="19">
        <v>7.4</v>
      </c>
      <c r="JJ48" s="22">
        <v>5</v>
      </c>
      <c r="JK48" s="23"/>
      <c r="JL48" s="25">
        <f t="shared" si="438"/>
        <v>6</v>
      </c>
      <c r="JM48" s="26">
        <f t="shared" si="439"/>
        <v>6</v>
      </c>
      <c r="JN48" s="24" t="str">
        <f t="shared" si="671"/>
        <v>6.0</v>
      </c>
      <c r="JO48" s="30" t="str">
        <f t="shared" si="728"/>
        <v>C</v>
      </c>
      <c r="JP48" s="28">
        <f t="shared" si="442"/>
        <v>2</v>
      </c>
      <c r="JQ48" s="35" t="str">
        <f t="shared" si="443"/>
        <v>2.0</v>
      </c>
      <c r="JR48" s="53">
        <v>2</v>
      </c>
      <c r="JS48" s="63">
        <v>2</v>
      </c>
      <c r="JT48" s="19">
        <v>5.4</v>
      </c>
      <c r="JU48" s="22">
        <v>3</v>
      </c>
      <c r="JV48" s="23"/>
      <c r="JW48" s="25">
        <f t="shared" si="444"/>
        <v>4</v>
      </c>
      <c r="JX48" s="26">
        <f t="shared" si="445"/>
        <v>4</v>
      </c>
      <c r="JY48" s="24" t="str">
        <f t="shared" si="672"/>
        <v>4.0</v>
      </c>
      <c r="JZ48" s="30" t="str">
        <f t="shared" si="729"/>
        <v>D</v>
      </c>
      <c r="KA48" s="28">
        <f t="shared" si="448"/>
        <v>1</v>
      </c>
      <c r="KB48" s="35" t="str">
        <f t="shared" si="449"/>
        <v>1.0</v>
      </c>
      <c r="KC48" s="53">
        <v>1</v>
      </c>
      <c r="KD48" s="63">
        <v>1</v>
      </c>
      <c r="KE48" s="19">
        <v>9</v>
      </c>
      <c r="KF48" s="22">
        <v>5</v>
      </c>
      <c r="KG48" s="23"/>
      <c r="KH48" s="25">
        <f t="shared" si="450"/>
        <v>6.6</v>
      </c>
      <c r="KI48" s="26">
        <f t="shared" si="451"/>
        <v>6.6</v>
      </c>
      <c r="KJ48" s="24" t="str">
        <f t="shared" si="673"/>
        <v>6.6</v>
      </c>
      <c r="KK48" s="30" t="str">
        <f t="shared" si="453"/>
        <v>C+</v>
      </c>
      <c r="KL48" s="28">
        <f t="shared" si="454"/>
        <v>2.5</v>
      </c>
      <c r="KM48" s="35" t="str">
        <f t="shared" si="455"/>
        <v>2.5</v>
      </c>
      <c r="KN48" s="53">
        <v>2</v>
      </c>
      <c r="KO48" s="63">
        <v>2</v>
      </c>
      <c r="KP48" s="181">
        <f t="shared" si="674"/>
        <v>18</v>
      </c>
      <c r="KQ48" s="217">
        <f t="shared" si="675"/>
        <v>6.25</v>
      </c>
      <c r="KR48" s="182">
        <f t="shared" si="676"/>
        <v>2.2777777777777777</v>
      </c>
      <c r="KS48" s="183" t="str">
        <f t="shared" si="677"/>
        <v>2.28</v>
      </c>
      <c r="KT48" s="135" t="str">
        <f t="shared" si="678"/>
        <v>Lên lớp</v>
      </c>
      <c r="KU48" s="136">
        <f t="shared" si="679"/>
        <v>18</v>
      </c>
      <c r="KV48" s="217">
        <f t="shared" si="680"/>
        <v>6.25</v>
      </c>
      <c r="KW48" s="236">
        <f t="shared" si="681"/>
        <v>2.2777777777777777</v>
      </c>
      <c r="KX48" s="192">
        <f t="shared" si="682"/>
        <v>55</v>
      </c>
      <c r="KY48" s="193">
        <f t="shared" si="683"/>
        <v>52</v>
      </c>
      <c r="KZ48" s="183">
        <f t="shared" si="684"/>
        <v>6.1230769230769226</v>
      </c>
      <c r="LA48" s="182">
        <f t="shared" si="685"/>
        <v>2.1057692307692308</v>
      </c>
      <c r="LB48" s="183" t="str">
        <f t="shared" si="686"/>
        <v>2.11</v>
      </c>
      <c r="LC48" s="135" t="str">
        <f t="shared" si="687"/>
        <v>Lên lớp</v>
      </c>
      <c r="LD48" s="135" t="s">
        <v>648</v>
      </c>
      <c r="LE48" s="19">
        <v>8.6</v>
      </c>
      <c r="LF48" s="22">
        <v>5</v>
      </c>
      <c r="LG48" s="23"/>
      <c r="LH48" s="25">
        <f t="shared" si="470"/>
        <v>6.4</v>
      </c>
      <c r="LI48" s="147">
        <f t="shared" si="471"/>
        <v>6.4</v>
      </c>
      <c r="LJ48" s="26" t="str">
        <f t="shared" si="688"/>
        <v>6.4</v>
      </c>
      <c r="LK48" s="148" t="str">
        <f t="shared" si="473"/>
        <v>C</v>
      </c>
      <c r="LL48" s="149">
        <f t="shared" si="474"/>
        <v>2</v>
      </c>
      <c r="LM48" s="40" t="str">
        <f t="shared" si="475"/>
        <v>2.0</v>
      </c>
      <c r="LN48" s="53">
        <v>1</v>
      </c>
      <c r="LO48" s="63">
        <v>1</v>
      </c>
      <c r="LP48" s="19">
        <v>8.6</v>
      </c>
      <c r="LQ48" s="22">
        <v>2</v>
      </c>
      <c r="LR48" s="23"/>
      <c r="LS48" s="25">
        <f t="shared" si="476"/>
        <v>4.5999999999999996</v>
      </c>
      <c r="LT48" s="147">
        <f t="shared" si="477"/>
        <v>4.5999999999999996</v>
      </c>
      <c r="LU48" s="26" t="str">
        <f t="shared" si="689"/>
        <v>4.6</v>
      </c>
      <c r="LV48" s="148" t="str">
        <f t="shared" si="479"/>
        <v>D</v>
      </c>
      <c r="LW48" s="149">
        <f t="shared" si="480"/>
        <v>1</v>
      </c>
      <c r="LX48" s="40" t="str">
        <f t="shared" si="481"/>
        <v>1.0</v>
      </c>
      <c r="LY48" s="53">
        <v>1</v>
      </c>
      <c r="LZ48" s="63">
        <v>1</v>
      </c>
      <c r="MA48" s="19">
        <v>6.8</v>
      </c>
      <c r="MB48" s="22">
        <v>1</v>
      </c>
      <c r="MC48" s="23">
        <v>5</v>
      </c>
      <c r="MD48" s="25">
        <f t="shared" si="482"/>
        <v>3.3</v>
      </c>
      <c r="ME48" s="26">
        <f t="shared" si="483"/>
        <v>5.7</v>
      </c>
      <c r="MF48" s="26" t="str">
        <f t="shared" si="690"/>
        <v>5.7</v>
      </c>
      <c r="MG48" s="30" t="str">
        <f t="shared" si="698"/>
        <v>C</v>
      </c>
      <c r="MH48" s="28">
        <f t="shared" si="486"/>
        <v>2</v>
      </c>
      <c r="MI48" s="35" t="str">
        <f t="shared" si="487"/>
        <v>2.0</v>
      </c>
      <c r="MJ48" s="53">
        <v>1</v>
      </c>
      <c r="MK48" s="63">
        <v>1</v>
      </c>
      <c r="ML48" s="19">
        <v>8</v>
      </c>
      <c r="MM48" s="51">
        <v>6.5</v>
      </c>
      <c r="MN48" s="23"/>
      <c r="MO48" s="25">
        <f t="shared" si="538"/>
        <v>7.1</v>
      </c>
      <c r="MP48" s="26">
        <f t="shared" si="539"/>
        <v>7.1</v>
      </c>
      <c r="MQ48" s="26" t="str">
        <f t="shared" si="691"/>
        <v>7.1</v>
      </c>
      <c r="MR48" s="30" t="str">
        <f t="shared" si="730"/>
        <v>B</v>
      </c>
      <c r="MS48" s="28">
        <f t="shared" si="540"/>
        <v>3</v>
      </c>
      <c r="MT48" s="35" t="str">
        <f t="shared" si="541"/>
        <v>3.0</v>
      </c>
      <c r="MU48" s="53">
        <v>1</v>
      </c>
      <c r="MV48" s="63">
        <v>1</v>
      </c>
      <c r="MW48" s="19">
        <v>7</v>
      </c>
      <c r="MX48" s="51">
        <v>7</v>
      </c>
      <c r="MY48" s="23"/>
      <c r="MZ48" s="25">
        <f t="shared" si="542"/>
        <v>7</v>
      </c>
      <c r="NA48" s="26">
        <f t="shared" si="543"/>
        <v>7</v>
      </c>
      <c r="NB48" s="26" t="str">
        <f t="shared" si="692"/>
        <v>7.0</v>
      </c>
      <c r="NC48" s="30" t="str">
        <f t="shared" si="731"/>
        <v>B</v>
      </c>
      <c r="ND48" s="28">
        <f t="shared" si="544"/>
        <v>3</v>
      </c>
      <c r="NE48" s="35" t="str">
        <f t="shared" si="545"/>
        <v>3.0</v>
      </c>
      <c r="NF48" s="53">
        <v>1</v>
      </c>
      <c r="NG48" s="63">
        <v>1</v>
      </c>
      <c r="NH48" s="19">
        <v>7</v>
      </c>
      <c r="NI48" s="51">
        <v>7.5</v>
      </c>
      <c r="NJ48" s="23"/>
      <c r="NK48" s="25">
        <f t="shared" si="546"/>
        <v>7.3</v>
      </c>
      <c r="NL48" s="26">
        <f t="shared" si="547"/>
        <v>7.3</v>
      </c>
      <c r="NM48" s="26" t="str">
        <f t="shared" si="693"/>
        <v>7.3</v>
      </c>
      <c r="NN48" s="30" t="str">
        <f t="shared" si="732"/>
        <v>B</v>
      </c>
      <c r="NO48" s="28">
        <f t="shared" si="548"/>
        <v>3</v>
      </c>
      <c r="NP48" s="35" t="str">
        <f t="shared" si="549"/>
        <v>3.0</v>
      </c>
      <c r="NQ48" s="53">
        <v>2</v>
      </c>
      <c r="NR48" s="63">
        <v>2</v>
      </c>
      <c r="NS48" s="19">
        <v>8</v>
      </c>
      <c r="NT48" s="51">
        <v>7</v>
      </c>
      <c r="NU48" s="23"/>
      <c r="NV48" s="25">
        <f t="shared" si="550"/>
        <v>7.4</v>
      </c>
      <c r="NW48" s="26">
        <f t="shared" si="551"/>
        <v>7.4</v>
      </c>
      <c r="NX48" s="26" t="str">
        <f t="shared" si="694"/>
        <v>7.4</v>
      </c>
      <c r="NY48" s="30" t="str">
        <f t="shared" si="733"/>
        <v>B</v>
      </c>
      <c r="NZ48" s="28">
        <f t="shared" si="552"/>
        <v>3</v>
      </c>
      <c r="OA48" s="35" t="str">
        <f t="shared" si="553"/>
        <v>3.0</v>
      </c>
      <c r="OB48" s="53">
        <v>1</v>
      </c>
      <c r="OC48" s="63">
        <v>1</v>
      </c>
      <c r="OD48" s="57">
        <v>7.6</v>
      </c>
      <c r="OE48" s="51">
        <v>8.6</v>
      </c>
      <c r="OF48" s="23"/>
      <c r="OG48" s="25">
        <f t="shared" si="737"/>
        <v>8.1999999999999993</v>
      </c>
      <c r="OH48" s="26">
        <f t="shared" si="738"/>
        <v>8.1999999999999993</v>
      </c>
      <c r="OI48" s="26" t="str">
        <f t="shared" si="739"/>
        <v>8.2</v>
      </c>
      <c r="OJ48" s="30" t="str">
        <f t="shared" si="740"/>
        <v>B+</v>
      </c>
      <c r="OK48" s="28">
        <f t="shared" si="741"/>
        <v>3.5</v>
      </c>
      <c r="OL48" s="35" t="str">
        <f t="shared" si="742"/>
        <v>3.5</v>
      </c>
      <c r="OM48" s="53">
        <v>4</v>
      </c>
      <c r="ON48" s="70">
        <v>4</v>
      </c>
      <c r="OO48" s="264">
        <f t="shared" si="256"/>
        <v>12</v>
      </c>
      <c r="OP48" s="217">
        <f t="shared" si="257"/>
        <v>7.1333333333333329</v>
      </c>
      <c r="OQ48" s="182">
        <f t="shared" si="258"/>
        <v>2.8333333333333335</v>
      </c>
      <c r="OR48" s="183" t="str">
        <f t="shared" si="259"/>
        <v>2.83</v>
      </c>
      <c r="OS48" s="135" t="str">
        <f t="shared" si="260"/>
        <v>Lên lớp</v>
      </c>
      <c r="OT48" s="136">
        <f t="shared" si="261"/>
        <v>12</v>
      </c>
      <c r="OU48" s="217">
        <f t="shared" si="262"/>
        <v>7.1333333333333329</v>
      </c>
      <c r="OV48" s="236">
        <f t="shared" si="263"/>
        <v>2.8333333333333335</v>
      </c>
      <c r="OW48" s="192">
        <f t="shared" si="264"/>
        <v>67</v>
      </c>
      <c r="OX48" s="193">
        <f t="shared" si="265"/>
        <v>64</v>
      </c>
      <c r="OY48" s="183">
        <f t="shared" si="266"/>
        <v>6.3125</v>
      </c>
      <c r="OZ48" s="182">
        <f t="shared" si="267"/>
        <v>2.2421875</v>
      </c>
      <c r="PA48" s="183" t="str">
        <f t="shared" si="268"/>
        <v>2.24</v>
      </c>
      <c r="PB48" s="135" t="str">
        <f t="shared" si="269"/>
        <v>Lên lớp</v>
      </c>
      <c r="PC48" s="135" t="s">
        <v>648</v>
      </c>
      <c r="PD48" s="57">
        <v>7.6</v>
      </c>
      <c r="PE48" s="22">
        <v>7</v>
      </c>
      <c r="PF48" s="23"/>
      <c r="PG48" s="25">
        <f t="shared" si="273"/>
        <v>7.2</v>
      </c>
      <c r="PH48" s="26">
        <f t="shared" si="274"/>
        <v>7.2</v>
      </c>
      <c r="PI48" s="26" t="str">
        <f t="shared" si="275"/>
        <v>7.2</v>
      </c>
      <c r="PJ48" s="30" t="str">
        <f t="shared" si="276"/>
        <v>B</v>
      </c>
      <c r="PK48" s="28">
        <f t="shared" si="277"/>
        <v>3</v>
      </c>
      <c r="PL48" s="35" t="str">
        <f t="shared" si="278"/>
        <v>3.0</v>
      </c>
      <c r="PM48" s="53">
        <v>6</v>
      </c>
      <c r="PN48" s="63">
        <v>6</v>
      </c>
      <c r="PO48" s="19">
        <v>7</v>
      </c>
      <c r="PP48" s="51">
        <v>6.5</v>
      </c>
      <c r="PQ48" s="23"/>
      <c r="PR48" s="25">
        <f t="shared" si="558"/>
        <v>6.7</v>
      </c>
      <c r="PS48" s="26">
        <f t="shared" si="559"/>
        <v>6.7</v>
      </c>
      <c r="PT48" s="26" t="str">
        <f t="shared" si="696"/>
        <v>6.7</v>
      </c>
      <c r="PU48" s="30" t="str">
        <f t="shared" si="700"/>
        <v>C+</v>
      </c>
      <c r="PV48" s="28">
        <f t="shared" si="560"/>
        <v>2.5</v>
      </c>
      <c r="PW48" s="35" t="str">
        <f t="shared" si="561"/>
        <v>2.5</v>
      </c>
      <c r="PX48" s="53">
        <v>6</v>
      </c>
      <c r="PY48" s="63">
        <v>6</v>
      </c>
      <c r="PZ48" s="59">
        <v>7.9</v>
      </c>
      <c r="QA48" s="259">
        <v>5.8</v>
      </c>
      <c r="QB48" s="129">
        <f t="shared" si="270"/>
        <v>6.6</v>
      </c>
      <c r="QC48" s="24" t="str">
        <f t="shared" si="280"/>
        <v>6.6</v>
      </c>
      <c r="QD48" s="30" t="str">
        <f t="shared" si="281"/>
        <v>C+</v>
      </c>
      <c r="QE48" s="28">
        <f t="shared" si="282"/>
        <v>2.5</v>
      </c>
      <c r="QF48" s="35" t="str">
        <f t="shared" si="283"/>
        <v>2.5</v>
      </c>
      <c r="QG48" s="260">
        <v>5</v>
      </c>
      <c r="QH48" s="261">
        <v>5</v>
      </c>
      <c r="QI48" s="262">
        <f t="shared" si="532"/>
        <v>17</v>
      </c>
      <c r="QJ48" s="217">
        <f t="shared" si="533"/>
        <v>6.8470588235294123</v>
      </c>
      <c r="QK48" s="182">
        <f t="shared" si="534"/>
        <v>2.6764705882352939</v>
      </c>
      <c r="QL48" s="183" t="str">
        <f t="shared" si="284"/>
        <v>2.68</v>
      </c>
      <c r="QM48" s="135" t="str">
        <f t="shared" si="285"/>
        <v>Lên lớp</v>
      </c>
    </row>
    <row r="49" spans="1:455" ht="18">
      <c r="A49" s="71">
        <v>13</v>
      </c>
      <c r="B49" s="10">
        <v>49</v>
      </c>
      <c r="C49" s="90" t="s">
        <v>271</v>
      </c>
      <c r="D49" s="91" t="s">
        <v>301</v>
      </c>
      <c r="E49" s="93" t="s">
        <v>302</v>
      </c>
      <c r="F49" s="308" t="s">
        <v>303</v>
      </c>
      <c r="G49" s="42"/>
      <c r="H49" s="104" t="s">
        <v>516</v>
      </c>
      <c r="I49" s="42" t="s">
        <v>18</v>
      </c>
      <c r="J49" s="98" t="s">
        <v>588</v>
      </c>
      <c r="K49" s="12">
        <v>7</v>
      </c>
      <c r="L49" s="24" t="str">
        <f t="shared" si="562"/>
        <v>7.0</v>
      </c>
      <c r="M49" s="30" t="str">
        <f t="shared" si="701"/>
        <v>B</v>
      </c>
      <c r="N49" s="37">
        <f t="shared" si="702"/>
        <v>3</v>
      </c>
      <c r="O49" s="35" t="str">
        <f t="shared" si="703"/>
        <v>3.0</v>
      </c>
      <c r="P49" s="11">
        <v>2</v>
      </c>
      <c r="Q49" s="14">
        <v>6.7</v>
      </c>
      <c r="R49" s="24" t="str">
        <f t="shared" si="566"/>
        <v>6.7</v>
      </c>
      <c r="S49" s="30" t="str">
        <f t="shared" si="704"/>
        <v>C+</v>
      </c>
      <c r="T49" s="37">
        <f t="shared" si="705"/>
        <v>2.5</v>
      </c>
      <c r="U49" s="35" t="str">
        <f t="shared" si="706"/>
        <v>2.5</v>
      </c>
      <c r="V49" s="11">
        <v>3</v>
      </c>
      <c r="W49" s="19">
        <v>8.3000000000000007</v>
      </c>
      <c r="X49" s="22">
        <v>7</v>
      </c>
      <c r="Y49" s="23"/>
      <c r="Z49" s="17">
        <f t="shared" si="570"/>
        <v>7.5</v>
      </c>
      <c r="AA49" s="24">
        <f t="shared" si="571"/>
        <v>7.5</v>
      </c>
      <c r="AB49" s="24" t="str">
        <f t="shared" si="572"/>
        <v>7.5</v>
      </c>
      <c r="AC49" s="30" t="str">
        <f t="shared" si="573"/>
        <v>B</v>
      </c>
      <c r="AD49" s="28">
        <f t="shared" si="574"/>
        <v>3</v>
      </c>
      <c r="AE49" s="35" t="str">
        <f t="shared" si="575"/>
        <v>3.0</v>
      </c>
      <c r="AF49" s="53">
        <v>4</v>
      </c>
      <c r="AG49" s="63">
        <v>4</v>
      </c>
      <c r="AH49" s="19">
        <v>7.3</v>
      </c>
      <c r="AI49" s="22">
        <v>9</v>
      </c>
      <c r="AJ49" s="23"/>
      <c r="AK49" s="25">
        <f t="shared" si="707"/>
        <v>8.3000000000000007</v>
      </c>
      <c r="AL49" s="26">
        <f t="shared" si="708"/>
        <v>8.3000000000000007</v>
      </c>
      <c r="AM49" s="24" t="str">
        <f t="shared" si="577"/>
        <v>8.3</v>
      </c>
      <c r="AN49" s="30" t="str">
        <f t="shared" si="709"/>
        <v>B+</v>
      </c>
      <c r="AO49" s="28">
        <f t="shared" si="710"/>
        <v>3.5</v>
      </c>
      <c r="AP49" s="35" t="str">
        <f t="shared" si="711"/>
        <v>3.5</v>
      </c>
      <c r="AQ49" s="66">
        <v>2</v>
      </c>
      <c r="AR49" s="68">
        <v>2</v>
      </c>
      <c r="AS49" s="19">
        <v>7.7</v>
      </c>
      <c r="AT49" s="22">
        <v>6</v>
      </c>
      <c r="AU49" s="23"/>
      <c r="AV49" s="25">
        <f t="shared" si="712"/>
        <v>6.7</v>
      </c>
      <c r="AW49" s="26">
        <f t="shared" si="713"/>
        <v>6.7</v>
      </c>
      <c r="AX49" s="24" t="str">
        <f t="shared" si="581"/>
        <v>6.7</v>
      </c>
      <c r="AY49" s="30" t="str">
        <f t="shared" si="714"/>
        <v>C+</v>
      </c>
      <c r="AZ49" s="28">
        <f t="shared" si="715"/>
        <v>2.5</v>
      </c>
      <c r="BA49" s="35" t="str">
        <f t="shared" si="716"/>
        <v>2.5</v>
      </c>
      <c r="BB49" s="53">
        <v>3</v>
      </c>
      <c r="BC49" s="63">
        <v>3</v>
      </c>
      <c r="BD49" s="19">
        <v>7.2</v>
      </c>
      <c r="BE49" s="22">
        <v>6</v>
      </c>
      <c r="BF49" s="23"/>
      <c r="BG49" s="17">
        <f t="shared" si="717"/>
        <v>6.5</v>
      </c>
      <c r="BH49" s="24">
        <f t="shared" si="718"/>
        <v>6.5</v>
      </c>
      <c r="BI49" s="24" t="str">
        <f t="shared" si="585"/>
        <v>6.5</v>
      </c>
      <c r="BJ49" s="30" t="str">
        <f t="shared" si="719"/>
        <v>C+</v>
      </c>
      <c r="BK49" s="28">
        <f t="shared" si="720"/>
        <v>2.5</v>
      </c>
      <c r="BL49" s="35" t="str">
        <f t="shared" si="721"/>
        <v>2.5</v>
      </c>
      <c r="BM49" s="53">
        <v>3</v>
      </c>
      <c r="BN49" s="63">
        <v>3</v>
      </c>
      <c r="BO49" s="19">
        <v>6.9</v>
      </c>
      <c r="BP49" s="22">
        <v>6</v>
      </c>
      <c r="BQ49" s="23"/>
      <c r="BR49" s="17">
        <f t="shared" si="589"/>
        <v>6.4</v>
      </c>
      <c r="BS49" s="24">
        <f t="shared" si="590"/>
        <v>6.4</v>
      </c>
      <c r="BT49" s="24" t="str">
        <f t="shared" si="591"/>
        <v>6.4</v>
      </c>
      <c r="BU49" s="30" t="str">
        <f t="shared" si="592"/>
        <v>C</v>
      </c>
      <c r="BV49" s="56">
        <f t="shared" si="593"/>
        <v>2</v>
      </c>
      <c r="BW49" s="35" t="str">
        <f t="shared" si="594"/>
        <v>2.0</v>
      </c>
      <c r="BX49" s="53">
        <v>2</v>
      </c>
      <c r="BY49" s="70">
        <v>2</v>
      </c>
      <c r="BZ49" s="19">
        <v>7</v>
      </c>
      <c r="CA49" s="22">
        <v>5</v>
      </c>
      <c r="CB49" s="23"/>
      <c r="CC49" s="25">
        <f t="shared" si="722"/>
        <v>5.8</v>
      </c>
      <c r="CD49" s="26">
        <f t="shared" si="723"/>
        <v>5.8</v>
      </c>
      <c r="CE49" s="24" t="str">
        <f t="shared" si="595"/>
        <v>5.8</v>
      </c>
      <c r="CF49" s="30" t="str">
        <f t="shared" si="724"/>
        <v>C</v>
      </c>
      <c r="CG49" s="28">
        <f t="shared" si="725"/>
        <v>2</v>
      </c>
      <c r="CH49" s="35" t="str">
        <f t="shared" si="726"/>
        <v>2.0</v>
      </c>
      <c r="CI49" s="53">
        <v>3</v>
      </c>
      <c r="CJ49" s="63">
        <v>3</v>
      </c>
      <c r="CK49" s="193">
        <f t="shared" si="599"/>
        <v>17</v>
      </c>
      <c r="CL49" s="217">
        <f t="shared" si="600"/>
        <v>6.8470588235294123</v>
      </c>
      <c r="CM49" s="182">
        <f t="shared" si="601"/>
        <v>2.5882352941176472</v>
      </c>
      <c r="CN49" s="183" t="str">
        <f t="shared" si="602"/>
        <v>2.59</v>
      </c>
      <c r="CO49" s="135" t="str">
        <f t="shared" si="603"/>
        <v>Lên lớp</v>
      </c>
      <c r="CP49" s="136">
        <f t="shared" si="604"/>
        <v>17</v>
      </c>
      <c r="CQ49" s="241">
        <f t="shared" si="605"/>
        <v>6.8470588235294123</v>
      </c>
      <c r="CR49" s="137">
        <f t="shared" si="606"/>
        <v>2.5882352941176472</v>
      </c>
      <c r="CS49" s="140" t="str">
        <f t="shared" si="607"/>
        <v>2.59</v>
      </c>
      <c r="CT49" s="135" t="str">
        <f t="shared" si="608"/>
        <v>Lên lớp</v>
      </c>
      <c r="CU49" s="138" t="s">
        <v>648</v>
      </c>
      <c r="CV49" s="19">
        <v>7.7</v>
      </c>
      <c r="CW49" s="22">
        <v>8</v>
      </c>
      <c r="CX49" s="23"/>
      <c r="CY49" s="25">
        <f t="shared" si="609"/>
        <v>7.9</v>
      </c>
      <c r="CZ49" s="26">
        <f t="shared" si="610"/>
        <v>7.9</v>
      </c>
      <c r="DA49" s="24" t="str">
        <f t="shared" si="611"/>
        <v>7.9</v>
      </c>
      <c r="DB49" s="30" t="str">
        <f t="shared" si="612"/>
        <v>B</v>
      </c>
      <c r="DC49" s="56">
        <f t="shared" si="613"/>
        <v>3</v>
      </c>
      <c r="DD49" s="35" t="str">
        <f t="shared" si="614"/>
        <v>3.0</v>
      </c>
      <c r="DE49" s="53">
        <v>3</v>
      </c>
      <c r="DF49" s="63">
        <v>3</v>
      </c>
      <c r="DG49" s="19">
        <v>6.9</v>
      </c>
      <c r="DH49" s="22">
        <v>6</v>
      </c>
      <c r="DI49" s="23"/>
      <c r="DJ49" s="25">
        <f t="shared" si="615"/>
        <v>6.4</v>
      </c>
      <c r="DK49" s="26">
        <f t="shared" si="616"/>
        <v>6.4</v>
      </c>
      <c r="DL49" s="24" t="str">
        <f t="shared" si="617"/>
        <v>6.4</v>
      </c>
      <c r="DM49" s="30" t="str">
        <f t="shared" si="618"/>
        <v>C</v>
      </c>
      <c r="DN49" s="56">
        <f t="shared" si="619"/>
        <v>2</v>
      </c>
      <c r="DO49" s="35" t="str">
        <f t="shared" si="620"/>
        <v>2.0</v>
      </c>
      <c r="DP49" s="53">
        <v>3</v>
      </c>
      <c r="DQ49" s="63">
        <v>3</v>
      </c>
      <c r="DR49" s="19">
        <v>8.6999999999999993</v>
      </c>
      <c r="DS49" s="22">
        <v>7</v>
      </c>
      <c r="DT49" s="23"/>
      <c r="DU49" s="25">
        <f t="shared" si="621"/>
        <v>7.7</v>
      </c>
      <c r="DV49" s="26">
        <f t="shared" si="622"/>
        <v>7.7</v>
      </c>
      <c r="DW49" s="24" t="str">
        <f t="shared" si="623"/>
        <v>7.7</v>
      </c>
      <c r="DX49" s="30" t="str">
        <f t="shared" si="624"/>
        <v>B</v>
      </c>
      <c r="DY49" s="28">
        <f t="shared" si="625"/>
        <v>3</v>
      </c>
      <c r="DZ49" s="35" t="str">
        <f t="shared" si="626"/>
        <v>3.0</v>
      </c>
      <c r="EA49" s="53">
        <v>3</v>
      </c>
      <c r="EB49" s="63">
        <v>3</v>
      </c>
      <c r="EC49" s="19">
        <v>7.7</v>
      </c>
      <c r="ED49" s="22">
        <v>8</v>
      </c>
      <c r="EE49" s="23"/>
      <c r="EF49" s="25">
        <f t="shared" si="627"/>
        <v>7.9</v>
      </c>
      <c r="EG49" s="26">
        <f t="shared" si="628"/>
        <v>7.9</v>
      </c>
      <c r="EH49" s="24" t="str">
        <f t="shared" si="736"/>
        <v>7.9</v>
      </c>
      <c r="EI49" s="30" t="str">
        <f t="shared" si="630"/>
        <v>B</v>
      </c>
      <c r="EJ49" s="28">
        <f t="shared" si="631"/>
        <v>3</v>
      </c>
      <c r="EK49" s="35" t="str">
        <f t="shared" si="632"/>
        <v>3.0</v>
      </c>
      <c r="EL49" s="53">
        <v>2</v>
      </c>
      <c r="EM49" s="63">
        <v>2</v>
      </c>
      <c r="EN49" s="19">
        <v>8</v>
      </c>
      <c r="EO49" s="22">
        <v>8</v>
      </c>
      <c r="EP49" s="23"/>
      <c r="EQ49" s="25">
        <f t="shared" si="633"/>
        <v>8</v>
      </c>
      <c r="ER49" s="26">
        <f t="shared" si="634"/>
        <v>8</v>
      </c>
      <c r="ES49" s="24" t="str">
        <f t="shared" si="635"/>
        <v>8.0</v>
      </c>
      <c r="ET49" s="30" t="str">
        <f t="shared" si="636"/>
        <v>B+</v>
      </c>
      <c r="EU49" s="28">
        <f t="shared" si="637"/>
        <v>3.5</v>
      </c>
      <c r="EV49" s="35" t="str">
        <f t="shared" si="638"/>
        <v>3.5</v>
      </c>
      <c r="EW49" s="53">
        <v>2</v>
      </c>
      <c r="EX49" s="63">
        <v>2</v>
      </c>
      <c r="EY49" s="19">
        <v>8</v>
      </c>
      <c r="EZ49" s="22">
        <v>7</v>
      </c>
      <c r="FA49" s="23"/>
      <c r="FB49" s="25">
        <f t="shared" si="639"/>
        <v>7.4</v>
      </c>
      <c r="FC49" s="26">
        <f t="shared" si="640"/>
        <v>7.4</v>
      </c>
      <c r="FD49" s="24" t="str">
        <f t="shared" si="641"/>
        <v>7.4</v>
      </c>
      <c r="FE49" s="30" t="str">
        <f t="shared" si="642"/>
        <v>B</v>
      </c>
      <c r="FF49" s="28">
        <f t="shared" si="643"/>
        <v>3</v>
      </c>
      <c r="FG49" s="35" t="str">
        <f t="shared" si="644"/>
        <v>3.0</v>
      </c>
      <c r="FH49" s="53">
        <v>3</v>
      </c>
      <c r="FI49" s="63">
        <v>3</v>
      </c>
      <c r="FJ49" s="19">
        <v>7.7</v>
      </c>
      <c r="FK49" s="22">
        <v>8</v>
      </c>
      <c r="FL49" s="23"/>
      <c r="FM49" s="25">
        <f t="shared" si="378"/>
        <v>7.9</v>
      </c>
      <c r="FN49" s="26">
        <f t="shared" si="379"/>
        <v>7.9</v>
      </c>
      <c r="FO49" s="26" t="str">
        <f t="shared" si="645"/>
        <v>7.9</v>
      </c>
      <c r="FP49" s="30" t="str">
        <f t="shared" si="381"/>
        <v>B</v>
      </c>
      <c r="FQ49" s="28">
        <f t="shared" si="382"/>
        <v>3</v>
      </c>
      <c r="FR49" s="35" t="str">
        <f t="shared" si="383"/>
        <v>3.0</v>
      </c>
      <c r="FS49" s="53">
        <v>2</v>
      </c>
      <c r="FT49" s="63">
        <v>2</v>
      </c>
      <c r="FU49" s="19">
        <v>8.1999999999999993</v>
      </c>
      <c r="FV49" s="22">
        <v>6</v>
      </c>
      <c r="FW49" s="23"/>
      <c r="FX49" s="25">
        <f t="shared" si="384"/>
        <v>6.9</v>
      </c>
      <c r="FY49" s="26">
        <f t="shared" si="385"/>
        <v>6.9</v>
      </c>
      <c r="FZ49" s="24" t="str">
        <f t="shared" si="646"/>
        <v>6.9</v>
      </c>
      <c r="GA49" s="30" t="str">
        <f t="shared" si="387"/>
        <v>C+</v>
      </c>
      <c r="GB49" s="28">
        <f t="shared" si="388"/>
        <v>2.5</v>
      </c>
      <c r="GC49" s="35" t="str">
        <f t="shared" si="389"/>
        <v>2.5</v>
      </c>
      <c r="GD49" s="53">
        <v>2</v>
      </c>
      <c r="GE49" s="63">
        <v>2</v>
      </c>
      <c r="GF49" s="181">
        <f t="shared" si="647"/>
        <v>20</v>
      </c>
      <c r="GG49" s="217">
        <f t="shared" si="648"/>
        <v>7.4800000000000013</v>
      </c>
      <c r="GH49" s="182">
        <f t="shared" si="649"/>
        <v>2.85</v>
      </c>
      <c r="GI49" s="183" t="str">
        <f t="shared" si="650"/>
        <v>2.85</v>
      </c>
      <c r="GJ49" s="135" t="str">
        <f t="shared" si="651"/>
        <v>Lên lớp</v>
      </c>
      <c r="GK49" s="136">
        <f t="shared" si="652"/>
        <v>20</v>
      </c>
      <c r="GL49" s="239">
        <f t="shared" si="653"/>
        <v>7.4800000000000013</v>
      </c>
      <c r="GM49" s="137">
        <f t="shared" si="654"/>
        <v>2.85</v>
      </c>
      <c r="GN49" s="192">
        <f t="shared" si="655"/>
        <v>37</v>
      </c>
      <c r="GO49" s="193">
        <f t="shared" si="656"/>
        <v>37</v>
      </c>
      <c r="GP49" s="183">
        <f t="shared" si="657"/>
        <v>7.1891891891891895</v>
      </c>
      <c r="GQ49" s="182">
        <f t="shared" si="658"/>
        <v>2.7297297297297298</v>
      </c>
      <c r="GR49" s="183" t="str">
        <f t="shared" si="659"/>
        <v>2.73</v>
      </c>
      <c r="GS49" s="135" t="str">
        <f t="shared" si="660"/>
        <v>Lên lớp</v>
      </c>
      <c r="GT49" s="135" t="s">
        <v>648</v>
      </c>
      <c r="GU49" s="19">
        <v>9.3000000000000007</v>
      </c>
      <c r="GV49" s="22">
        <v>6</v>
      </c>
      <c r="GW49" s="23"/>
      <c r="GX49" s="17">
        <f t="shared" si="661"/>
        <v>7.3</v>
      </c>
      <c r="GY49" s="24">
        <f t="shared" si="662"/>
        <v>7.3</v>
      </c>
      <c r="GZ49" s="24" t="str">
        <f t="shared" si="697"/>
        <v>7.3</v>
      </c>
      <c r="HA49" s="30" t="str">
        <f t="shared" si="663"/>
        <v>B</v>
      </c>
      <c r="HB49" s="28">
        <f t="shared" si="664"/>
        <v>3</v>
      </c>
      <c r="HC49" s="35" t="str">
        <f t="shared" si="665"/>
        <v>3.0</v>
      </c>
      <c r="HD49" s="53">
        <v>3</v>
      </c>
      <c r="HE49" s="63">
        <v>3</v>
      </c>
      <c r="HF49" s="19">
        <v>7.8</v>
      </c>
      <c r="HG49" s="22">
        <v>8</v>
      </c>
      <c r="HH49" s="23"/>
      <c r="HI49" s="25">
        <f t="shared" si="410"/>
        <v>7.9</v>
      </c>
      <c r="HJ49" s="26">
        <f t="shared" si="411"/>
        <v>7.9</v>
      </c>
      <c r="HK49" s="26" t="str">
        <f t="shared" si="666"/>
        <v>7.9</v>
      </c>
      <c r="HL49" s="30" t="str">
        <f t="shared" si="413"/>
        <v>B</v>
      </c>
      <c r="HM49" s="28">
        <f t="shared" si="414"/>
        <v>3</v>
      </c>
      <c r="HN49" s="35" t="str">
        <f t="shared" si="415"/>
        <v>3.0</v>
      </c>
      <c r="HO49" s="53">
        <v>2</v>
      </c>
      <c r="HP49" s="63">
        <v>2</v>
      </c>
      <c r="HQ49" s="19">
        <v>8.1</v>
      </c>
      <c r="HR49" s="22">
        <v>1</v>
      </c>
      <c r="HS49" s="23">
        <v>8</v>
      </c>
      <c r="HT49" s="25">
        <f t="shared" si="416"/>
        <v>3.8</v>
      </c>
      <c r="HU49" s="147">
        <f t="shared" si="417"/>
        <v>8</v>
      </c>
      <c r="HV49" s="24" t="str">
        <f t="shared" si="734"/>
        <v>8.0</v>
      </c>
      <c r="HW49" s="218" t="str">
        <f t="shared" si="418"/>
        <v>B+</v>
      </c>
      <c r="HX49" s="149">
        <f t="shared" si="419"/>
        <v>3.5</v>
      </c>
      <c r="HY49" s="40" t="str">
        <f t="shared" si="420"/>
        <v>3.5</v>
      </c>
      <c r="HZ49" s="53">
        <v>3</v>
      </c>
      <c r="IA49" s="63">
        <v>3</v>
      </c>
      <c r="IB49" s="19">
        <v>9</v>
      </c>
      <c r="IC49" s="22">
        <v>5</v>
      </c>
      <c r="ID49" s="23"/>
      <c r="IE49" s="25">
        <f t="shared" si="421"/>
        <v>6.6</v>
      </c>
      <c r="IF49" s="147">
        <f t="shared" si="422"/>
        <v>6.6</v>
      </c>
      <c r="IG49" s="24" t="str">
        <f t="shared" si="735"/>
        <v>6.6</v>
      </c>
      <c r="IH49" s="218" t="str">
        <f t="shared" si="423"/>
        <v>C+</v>
      </c>
      <c r="II49" s="149">
        <f t="shared" si="424"/>
        <v>2.5</v>
      </c>
      <c r="IJ49" s="40" t="str">
        <f t="shared" si="425"/>
        <v>2.5</v>
      </c>
      <c r="IK49" s="53">
        <v>1</v>
      </c>
      <c r="IL49" s="63">
        <v>1</v>
      </c>
      <c r="IM49" s="19">
        <v>5.8</v>
      </c>
      <c r="IN49" s="22">
        <v>8</v>
      </c>
      <c r="IO49" s="23"/>
      <c r="IP49" s="25">
        <f t="shared" si="426"/>
        <v>7.1</v>
      </c>
      <c r="IQ49" s="26">
        <f t="shared" si="427"/>
        <v>7.1</v>
      </c>
      <c r="IR49" s="26" t="str">
        <f t="shared" si="669"/>
        <v>7.1</v>
      </c>
      <c r="IS49" s="30" t="str">
        <f t="shared" si="727"/>
        <v>B</v>
      </c>
      <c r="IT49" s="28">
        <f t="shared" si="430"/>
        <v>3</v>
      </c>
      <c r="IU49" s="35" t="str">
        <f t="shared" si="431"/>
        <v>3.0</v>
      </c>
      <c r="IV49" s="53">
        <v>2</v>
      </c>
      <c r="IW49" s="63">
        <v>2</v>
      </c>
      <c r="IX49" s="19">
        <v>8</v>
      </c>
      <c r="IY49" s="22">
        <v>9</v>
      </c>
      <c r="IZ49" s="23"/>
      <c r="JA49" s="25">
        <f t="shared" si="432"/>
        <v>8.6</v>
      </c>
      <c r="JB49" s="26">
        <f t="shared" si="433"/>
        <v>8.6</v>
      </c>
      <c r="JC49" s="26" t="str">
        <f t="shared" si="670"/>
        <v>8.6</v>
      </c>
      <c r="JD49" s="30" t="str">
        <f t="shared" si="435"/>
        <v>A</v>
      </c>
      <c r="JE49" s="28">
        <f t="shared" si="436"/>
        <v>4</v>
      </c>
      <c r="JF49" s="35" t="str">
        <f t="shared" si="437"/>
        <v>4.0</v>
      </c>
      <c r="JG49" s="53">
        <v>2</v>
      </c>
      <c r="JH49" s="63">
        <v>2</v>
      </c>
      <c r="JI49" s="19">
        <v>9.1999999999999993</v>
      </c>
      <c r="JJ49" s="22">
        <v>4</v>
      </c>
      <c r="JK49" s="23"/>
      <c r="JL49" s="25">
        <f t="shared" si="438"/>
        <v>6.1</v>
      </c>
      <c r="JM49" s="26">
        <f t="shared" si="439"/>
        <v>6.1</v>
      </c>
      <c r="JN49" s="26" t="str">
        <f t="shared" si="671"/>
        <v>6.1</v>
      </c>
      <c r="JO49" s="30" t="str">
        <f t="shared" si="728"/>
        <v>C</v>
      </c>
      <c r="JP49" s="28">
        <f t="shared" si="442"/>
        <v>2</v>
      </c>
      <c r="JQ49" s="35" t="str">
        <f t="shared" si="443"/>
        <v>2.0</v>
      </c>
      <c r="JR49" s="53">
        <v>2</v>
      </c>
      <c r="JS49" s="63">
        <v>2</v>
      </c>
      <c r="JT49" s="19">
        <v>9.4</v>
      </c>
      <c r="JU49" s="22">
        <v>5</v>
      </c>
      <c r="JV49" s="23"/>
      <c r="JW49" s="25">
        <f t="shared" si="444"/>
        <v>6.8</v>
      </c>
      <c r="JX49" s="26">
        <f t="shared" si="445"/>
        <v>6.8</v>
      </c>
      <c r="JY49" s="26" t="str">
        <f t="shared" si="672"/>
        <v>6.8</v>
      </c>
      <c r="JZ49" s="30" t="str">
        <f t="shared" si="729"/>
        <v>C+</v>
      </c>
      <c r="KA49" s="28">
        <f t="shared" si="448"/>
        <v>2.5</v>
      </c>
      <c r="KB49" s="35" t="str">
        <f t="shared" si="449"/>
        <v>2.5</v>
      </c>
      <c r="KC49" s="53">
        <v>1</v>
      </c>
      <c r="KD49" s="63">
        <v>1</v>
      </c>
      <c r="KE49" s="19">
        <v>8</v>
      </c>
      <c r="KF49" s="22">
        <v>5</v>
      </c>
      <c r="KG49" s="23"/>
      <c r="KH49" s="25">
        <f t="shared" si="450"/>
        <v>6.2</v>
      </c>
      <c r="KI49" s="26">
        <f t="shared" si="451"/>
        <v>6.2</v>
      </c>
      <c r="KJ49" s="26" t="str">
        <f t="shared" si="673"/>
        <v>6.2</v>
      </c>
      <c r="KK49" s="30" t="str">
        <f t="shared" si="453"/>
        <v>C</v>
      </c>
      <c r="KL49" s="28">
        <f t="shared" si="454"/>
        <v>2</v>
      </c>
      <c r="KM49" s="35" t="str">
        <f t="shared" si="455"/>
        <v>2.0</v>
      </c>
      <c r="KN49" s="53">
        <v>2</v>
      </c>
      <c r="KO49" s="63">
        <v>2</v>
      </c>
      <c r="KP49" s="181">
        <f t="shared" si="674"/>
        <v>18</v>
      </c>
      <c r="KQ49" s="217">
        <f t="shared" si="675"/>
        <v>7.2833333333333332</v>
      </c>
      <c r="KR49" s="182">
        <f t="shared" si="676"/>
        <v>2.9166666666666665</v>
      </c>
      <c r="KS49" s="183" t="str">
        <f t="shared" si="677"/>
        <v>2.92</v>
      </c>
      <c r="KT49" s="135" t="str">
        <f t="shared" si="678"/>
        <v>Lên lớp</v>
      </c>
      <c r="KU49" s="136">
        <f t="shared" si="679"/>
        <v>18</v>
      </c>
      <c r="KV49" s="217">
        <f t="shared" si="680"/>
        <v>7.2833333333333332</v>
      </c>
      <c r="KW49" s="236">
        <f t="shared" si="681"/>
        <v>2.9166666666666665</v>
      </c>
      <c r="KX49" s="192">
        <f t="shared" si="682"/>
        <v>55</v>
      </c>
      <c r="KY49" s="193">
        <f t="shared" si="683"/>
        <v>55</v>
      </c>
      <c r="KZ49" s="183">
        <f t="shared" si="684"/>
        <v>7.2200000000000006</v>
      </c>
      <c r="LA49" s="182">
        <f t="shared" si="685"/>
        <v>2.790909090909091</v>
      </c>
      <c r="LB49" s="183" t="str">
        <f t="shared" si="686"/>
        <v>2.79</v>
      </c>
      <c r="LC49" s="135" t="str">
        <f t="shared" si="687"/>
        <v>Lên lớp</v>
      </c>
      <c r="LD49" s="135" t="s">
        <v>648</v>
      </c>
      <c r="LE49" s="19">
        <v>8.1999999999999993</v>
      </c>
      <c r="LF49" s="22">
        <v>7</v>
      </c>
      <c r="LG49" s="23"/>
      <c r="LH49" s="25">
        <f t="shared" si="470"/>
        <v>7.5</v>
      </c>
      <c r="LI49" s="147">
        <f t="shared" si="471"/>
        <v>7.5</v>
      </c>
      <c r="LJ49" s="26" t="str">
        <f t="shared" si="688"/>
        <v>7.5</v>
      </c>
      <c r="LK49" s="148" t="str">
        <f t="shared" si="473"/>
        <v>B</v>
      </c>
      <c r="LL49" s="149">
        <f t="shared" si="474"/>
        <v>3</v>
      </c>
      <c r="LM49" s="40" t="str">
        <f t="shared" si="475"/>
        <v>3.0</v>
      </c>
      <c r="LN49" s="53">
        <v>1</v>
      </c>
      <c r="LO49" s="63">
        <v>1</v>
      </c>
      <c r="LP49" s="19">
        <v>8.5</v>
      </c>
      <c r="LQ49" s="22">
        <v>7</v>
      </c>
      <c r="LR49" s="23"/>
      <c r="LS49" s="25">
        <f t="shared" si="476"/>
        <v>7.6</v>
      </c>
      <c r="LT49" s="147">
        <f t="shared" si="477"/>
        <v>7.6</v>
      </c>
      <c r="LU49" s="26" t="str">
        <f t="shared" si="689"/>
        <v>7.6</v>
      </c>
      <c r="LV49" s="148" t="str">
        <f t="shared" si="479"/>
        <v>B</v>
      </c>
      <c r="LW49" s="149">
        <f t="shared" si="480"/>
        <v>3</v>
      </c>
      <c r="LX49" s="40" t="str">
        <f t="shared" si="481"/>
        <v>3.0</v>
      </c>
      <c r="LY49" s="53">
        <v>1</v>
      </c>
      <c r="LZ49" s="63">
        <v>1</v>
      </c>
      <c r="MA49" s="19">
        <v>8.6999999999999993</v>
      </c>
      <c r="MB49" s="22">
        <v>8</v>
      </c>
      <c r="MC49" s="23"/>
      <c r="MD49" s="25">
        <f t="shared" si="482"/>
        <v>8.3000000000000007</v>
      </c>
      <c r="ME49" s="26">
        <f t="shared" si="483"/>
        <v>8.3000000000000007</v>
      </c>
      <c r="MF49" s="26" t="str">
        <f t="shared" si="690"/>
        <v>8.3</v>
      </c>
      <c r="MG49" s="30" t="str">
        <f t="shared" si="698"/>
        <v>B+</v>
      </c>
      <c r="MH49" s="28">
        <f t="shared" si="486"/>
        <v>3.5</v>
      </c>
      <c r="MI49" s="35" t="str">
        <f t="shared" si="487"/>
        <v>3.5</v>
      </c>
      <c r="MJ49" s="53">
        <v>1</v>
      </c>
      <c r="MK49" s="63">
        <v>1</v>
      </c>
      <c r="ML49" s="19">
        <v>8</v>
      </c>
      <c r="MM49" s="51">
        <v>7</v>
      </c>
      <c r="MN49" s="23"/>
      <c r="MO49" s="25">
        <f t="shared" si="538"/>
        <v>7.4</v>
      </c>
      <c r="MP49" s="26">
        <f t="shared" si="539"/>
        <v>7.4</v>
      </c>
      <c r="MQ49" s="26" t="str">
        <f t="shared" si="691"/>
        <v>7.4</v>
      </c>
      <c r="MR49" s="30" t="str">
        <f t="shared" si="730"/>
        <v>B</v>
      </c>
      <c r="MS49" s="28">
        <f t="shared" si="540"/>
        <v>3</v>
      </c>
      <c r="MT49" s="35" t="str">
        <f t="shared" si="541"/>
        <v>3.0</v>
      </c>
      <c r="MU49" s="53">
        <v>1</v>
      </c>
      <c r="MV49" s="63">
        <v>1</v>
      </c>
      <c r="MW49" s="19">
        <v>8</v>
      </c>
      <c r="MX49" s="51">
        <v>7.5</v>
      </c>
      <c r="MY49" s="23"/>
      <c r="MZ49" s="25">
        <f t="shared" si="542"/>
        <v>7.7</v>
      </c>
      <c r="NA49" s="26">
        <f t="shared" si="543"/>
        <v>7.7</v>
      </c>
      <c r="NB49" s="26" t="str">
        <f t="shared" si="692"/>
        <v>7.7</v>
      </c>
      <c r="NC49" s="30" t="str">
        <f t="shared" si="731"/>
        <v>B</v>
      </c>
      <c r="ND49" s="28">
        <f t="shared" si="544"/>
        <v>3</v>
      </c>
      <c r="NE49" s="35" t="str">
        <f t="shared" si="545"/>
        <v>3.0</v>
      </c>
      <c r="NF49" s="53">
        <v>1</v>
      </c>
      <c r="NG49" s="63">
        <v>1</v>
      </c>
      <c r="NH49" s="19">
        <v>7</v>
      </c>
      <c r="NI49" s="51">
        <v>7.5</v>
      </c>
      <c r="NJ49" s="23"/>
      <c r="NK49" s="25">
        <f t="shared" si="546"/>
        <v>7.3</v>
      </c>
      <c r="NL49" s="26">
        <f t="shared" si="547"/>
        <v>7.3</v>
      </c>
      <c r="NM49" s="26" t="str">
        <f t="shared" si="693"/>
        <v>7.3</v>
      </c>
      <c r="NN49" s="30" t="str">
        <f t="shared" si="732"/>
        <v>B</v>
      </c>
      <c r="NO49" s="28">
        <f t="shared" si="548"/>
        <v>3</v>
      </c>
      <c r="NP49" s="35" t="str">
        <f t="shared" si="549"/>
        <v>3.0</v>
      </c>
      <c r="NQ49" s="53">
        <v>2</v>
      </c>
      <c r="NR49" s="63">
        <v>2</v>
      </c>
      <c r="NS49" s="19">
        <v>8</v>
      </c>
      <c r="NT49" s="51">
        <v>7.5</v>
      </c>
      <c r="NU49" s="23"/>
      <c r="NV49" s="25">
        <f t="shared" si="550"/>
        <v>7.7</v>
      </c>
      <c r="NW49" s="26">
        <f t="shared" si="551"/>
        <v>7.7</v>
      </c>
      <c r="NX49" s="26" t="str">
        <f t="shared" si="694"/>
        <v>7.7</v>
      </c>
      <c r="NY49" s="30" t="str">
        <f t="shared" si="733"/>
        <v>B</v>
      </c>
      <c r="NZ49" s="28">
        <f t="shared" si="552"/>
        <v>3</v>
      </c>
      <c r="OA49" s="35" t="str">
        <f t="shared" si="553"/>
        <v>3.0</v>
      </c>
      <c r="OB49" s="53">
        <v>1</v>
      </c>
      <c r="OC49" s="63">
        <v>1</v>
      </c>
      <c r="OD49" s="57">
        <v>7</v>
      </c>
      <c r="OE49" s="51">
        <v>8.6</v>
      </c>
      <c r="OF49" s="23"/>
      <c r="OG49" s="25">
        <f t="shared" si="737"/>
        <v>8</v>
      </c>
      <c r="OH49" s="26">
        <f t="shared" si="738"/>
        <v>8</v>
      </c>
      <c r="OI49" s="26" t="str">
        <f t="shared" si="739"/>
        <v>8.0</v>
      </c>
      <c r="OJ49" s="30" t="str">
        <f t="shared" si="740"/>
        <v>B+</v>
      </c>
      <c r="OK49" s="28">
        <f t="shared" si="741"/>
        <v>3.5</v>
      </c>
      <c r="OL49" s="35" t="str">
        <f t="shared" si="742"/>
        <v>3.5</v>
      </c>
      <c r="OM49" s="53">
        <v>4</v>
      </c>
      <c r="ON49" s="70">
        <v>4</v>
      </c>
      <c r="OO49" s="264">
        <f t="shared" si="256"/>
        <v>12</v>
      </c>
      <c r="OP49" s="217">
        <f t="shared" si="257"/>
        <v>7.7333333333333343</v>
      </c>
      <c r="OQ49" s="182">
        <f t="shared" si="258"/>
        <v>3.2083333333333335</v>
      </c>
      <c r="OR49" s="183" t="str">
        <f t="shared" si="259"/>
        <v>3.21</v>
      </c>
      <c r="OS49" s="135" t="str">
        <f t="shared" si="260"/>
        <v>Lên lớp</v>
      </c>
      <c r="OT49" s="136">
        <f t="shared" si="261"/>
        <v>12</v>
      </c>
      <c r="OU49" s="217">
        <f t="shared" si="262"/>
        <v>7.7333333333333343</v>
      </c>
      <c r="OV49" s="236">
        <f t="shared" si="263"/>
        <v>3.2083333333333335</v>
      </c>
      <c r="OW49" s="192">
        <f t="shared" si="264"/>
        <v>67</v>
      </c>
      <c r="OX49" s="193">
        <f t="shared" si="265"/>
        <v>67</v>
      </c>
      <c r="OY49" s="183">
        <f t="shared" si="266"/>
        <v>7.3119402985074631</v>
      </c>
      <c r="OZ49" s="182">
        <f t="shared" si="267"/>
        <v>2.8656716417910446</v>
      </c>
      <c r="PA49" s="183" t="str">
        <f t="shared" si="268"/>
        <v>2.87</v>
      </c>
      <c r="PB49" s="135" t="str">
        <f t="shared" si="269"/>
        <v>Lên lớp</v>
      </c>
      <c r="PC49" s="135" t="s">
        <v>648</v>
      </c>
      <c r="PD49" s="57">
        <v>8.4</v>
      </c>
      <c r="PE49" s="22">
        <v>5</v>
      </c>
      <c r="PF49" s="23"/>
      <c r="PG49" s="25">
        <f t="shared" si="273"/>
        <v>6.4</v>
      </c>
      <c r="PH49" s="26">
        <f t="shared" si="274"/>
        <v>6.4</v>
      </c>
      <c r="PI49" s="26" t="str">
        <f t="shared" si="275"/>
        <v>6.4</v>
      </c>
      <c r="PJ49" s="30" t="str">
        <f t="shared" si="276"/>
        <v>C</v>
      </c>
      <c r="PK49" s="28">
        <f t="shared" si="277"/>
        <v>2</v>
      </c>
      <c r="PL49" s="35" t="str">
        <f t="shared" si="278"/>
        <v>2.0</v>
      </c>
      <c r="PM49" s="53">
        <v>6</v>
      </c>
      <c r="PN49" s="63">
        <v>6</v>
      </c>
      <c r="PO49" s="19">
        <v>9.4</v>
      </c>
      <c r="PP49" s="22">
        <v>9</v>
      </c>
      <c r="PQ49" s="23"/>
      <c r="PR49" s="25">
        <f t="shared" si="558"/>
        <v>9.1999999999999993</v>
      </c>
      <c r="PS49" s="26">
        <f t="shared" si="559"/>
        <v>9.1999999999999993</v>
      </c>
      <c r="PT49" s="26" t="str">
        <f t="shared" si="696"/>
        <v>9.2</v>
      </c>
      <c r="PU49" s="30" t="str">
        <f t="shared" si="700"/>
        <v>A</v>
      </c>
      <c r="PV49" s="28">
        <f t="shared" si="560"/>
        <v>4</v>
      </c>
      <c r="PW49" s="35" t="str">
        <f t="shared" si="561"/>
        <v>4.0</v>
      </c>
      <c r="PX49" s="53">
        <v>6</v>
      </c>
      <c r="PY49" s="63">
        <v>6</v>
      </c>
      <c r="PZ49" s="59">
        <v>8.4</v>
      </c>
      <c r="QA49" s="259">
        <v>6</v>
      </c>
      <c r="QB49" s="129">
        <f t="shared" si="270"/>
        <v>7</v>
      </c>
      <c r="QC49" s="24" t="str">
        <f t="shared" si="280"/>
        <v>7.0</v>
      </c>
      <c r="QD49" s="30" t="str">
        <f t="shared" si="281"/>
        <v>B</v>
      </c>
      <c r="QE49" s="28">
        <f t="shared" si="282"/>
        <v>3</v>
      </c>
      <c r="QF49" s="35" t="str">
        <f t="shared" si="283"/>
        <v>3.0</v>
      </c>
      <c r="QG49" s="260">
        <v>5</v>
      </c>
      <c r="QH49" s="261">
        <v>5</v>
      </c>
      <c r="QI49" s="262">
        <f t="shared" si="532"/>
        <v>17</v>
      </c>
      <c r="QJ49" s="217">
        <f t="shared" si="533"/>
        <v>7.5647058823529409</v>
      </c>
      <c r="QK49" s="182">
        <f t="shared" si="534"/>
        <v>3</v>
      </c>
      <c r="QL49" s="183" t="str">
        <f t="shared" si="284"/>
        <v>3.00</v>
      </c>
      <c r="QM49" s="135" t="str">
        <f t="shared" si="285"/>
        <v>Lên lớp</v>
      </c>
    </row>
    <row r="50" spans="1:455" ht="18">
      <c r="A50" s="10">
        <v>14</v>
      </c>
      <c r="B50" s="10">
        <v>50</v>
      </c>
      <c r="C50" s="90" t="s">
        <v>271</v>
      </c>
      <c r="D50" s="91" t="s">
        <v>304</v>
      </c>
      <c r="E50" s="93" t="s">
        <v>305</v>
      </c>
      <c r="F50" s="308" t="s">
        <v>306</v>
      </c>
      <c r="G50" s="42"/>
      <c r="H50" s="104" t="s">
        <v>517</v>
      </c>
      <c r="I50" s="42" t="s">
        <v>18</v>
      </c>
      <c r="J50" s="98" t="s">
        <v>113</v>
      </c>
      <c r="K50" s="12">
        <v>6.8</v>
      </c>
      <c r="L50" s="24" t="str">
        <f t="shared" si="562"/>
        <v>6.8</v>
      </c>
      <c r="M50" s="30" t="str">
        <f t="shared" si="701"/>
        <v>C+</v>
      </c>
      <c r="N50" s="37">
        <f t="shared" si="702"/>
        <v>2.5</v>
      </c>
      <c r="O50" s="35" t="str">
        <f t="shared" si="703"/>
        <v>2.5</v>
      </c>
      <c r="P50" s="11">
        <v>2</v>
      </c>
      <c r="Q50" s="14">
        <v>6.8</v>
      </c>
      <c r="R50" s="24" t="str">
        <f t="shared" si="566"/>
        <v>6.8</v>
      </c>
      <c r="S50" s="30" t="str">
        <f t="shared" si="704"/>
        <v>C+</v>
      </c>
      <c r="T50" s="37">
        <f t="shared" si="705"/>
        <v>2.5</v>
      </c>
      <c r="U50" s="35" t="str">
        <f t="shared" si="706"/>
        <v>2.5</v>
      </c>
      <c r="V50" s="11">
        <v>3</v>
      </c>
      <c r="W50" s="19">
        <v>8.3000000000000007</v>
      </c>
      <c r="X50" s="22">
        <v>7</v>
      </c>
      <c r="Y50" s="23"/>
      <c r="Z50" s="17">
        <f t="shared" si="570"/>
        <v>7.5</v>
      </c>
      <c r="AA50" s="24">
        <f t="shared" si="571"/>
        <v>7.5</v>
      </c>
      <c r="AB50" s="24" t="str">
        <f t="shared" si="572"/>
        <v>7.5</v>
      </c>
      <c r="AC50" s="30" t="str">
        <f t="shared" si="573"/>
        <v>B</v>
      </c>
      <c r="AD50" s="28">
        <f t="shared" si="574"/>
        <v>3</v>
      </c>
      <c r="AE50" s="35" t="str">
        <f t="shared" si="575"/>
        <v>3.0</v>
      </c>
      <c r="AF50" s="53">
        <v>4</v>
      </c>
      <c r="AG50" s="63">
        <v>4</v>
      </c>
      <c r="AH50" s="19">
        <v>7</v>
      </c>
      <c r="AI50" s="22">
        <v>8</v>
      </c>
      <c r="AJ50" s="23"/>
      <c r="AK50" s="17">
        <f t="shared" si="707"/>
        <v>7.6</v>
      </c>
      <c r="AL50" s="24">
        <f t="shared" si="708"/>
        <v>7.6</v>
      </c>
      <c r="AM50" s="24" t="str">
        <f t="shared" si="577"/>
        <v>7.6</v>
      </c>
      <c r="AN50" s="30" t="str">
        <f t="shared" si="709"/>
        <v>B</v>
      </c>
      <c r="AO50" s="28">
        <f t="shared" si="710"/>
        <v>3</v>
      </c>
      <c r="AP50" s="35" t="str">
        <f t="shared" si="711"/>
        <v>3.0</v>
      </c>
      <c r="AQ50" s="66">
        <v>2</v>
      </c>
      <c r="AR50" s="68">
        <v>2</v>
      </c>
      <c r="AS50" s="19">
        <v>5.7</v>
      </c>
      <c r="AT50" s="22">
        <v>3</v>
      </c>
      <c r="AU50" s="23"/>
      <c r="AV50" s="25">
        <f t="shared" si="712"/>
        <v>4.0999999999999996</v>
      </c>
      <c r="AW50" s="26">
        <f t="shared" si="713"/>
        <v>4.0999999999999996</v>
      </c>
      <c r="AX50" s="24" t="str">
        <f t="shared" si="581"/>
        <v>4.1</v>
      </c>
      <c r="AY50" s="30" t="str">
        <f t="shared" si="714"/>
        <v>D</v>
      </c>
      <c r="AZ50" s="28">
        <f t="shared" si="715"/>
        <v>1</v>
      </c>
      <c r="BA50" s="35" t="str">
        <f t="shared" si="716"/>
        <v>1.0</v>
      </c>
      <c r="BB50" s="53">
        <v>3</v>
      </c>
      <c r="BC50" s="63">
        <v>3</v>
      </c>
      <c r="BD50" s="185">
        <v>7.8</v>
      </c>
      <c r="BE50" s="121">
        <v>6</v>
      </c>
      <c r="BF50" s="122"/>
      <c r="BG50" s="123">
        <f t="shared" si="717"/>
        <v>6.7</v>
      </c>
      <c r="BH50" s="124">
        <f t="shared" si="718"/>
        <v>6.7</v>
      </c>
      <c r="BI50" s="124" t="str">
        <f t="shared" si="585"/>
        <v>6.7</v>
      </c>
      <c r="BJ50" s="125" t="str">
        <f t="shared" si="719"/>
        <v>C+</v>
      </c>
      <c r="BK50" s="126">
        <f t="shared" si="720"/>
        <v>2.5</v>
      </c>
      <c r="BL50" s="127" t="str">
        <f t="shared" si="721"/>
        <v>2.5</v>
      </c>
      <c r="BM50" s="144">
        <v>3</v>
      </c>
      <c r="BN50" s="145">
        <v>3</v>
      </c>
      <c r="BO50" s="19">
        <v>6.9</v>
      </c>
      <c r="BP50" s="22">
        <v>7</v>
      </c>
      <c r="BQ50" s="23"/>
      <c r="BR50" s="25">
        <f t="shared" si="589"/>
        <v>7</v>
      </c>
      <c r="BS50" s="26">
        <f t="shared" si="590"/>
        <v>7</v>
      </c>
      <c r="BT50" s="24" t="str">
        <f t="shared" si="591"/>
        <v>7.0</v>
      </c>
      <c r="BU50" s="30" t="str">
        <f t="shared" si="592"/>
        <v>B</v>
      </c>
      <c r="BV50" s="56">
        <f t="shared" si="593"/>
        <v>3</v>
      </c>
      <c r="BW50" s="35" t="str">
        <f t="shared" si="594"/>
        <v>3.0</v>
      </c>
      <c r="BX50" s="53">
        <v>2</v>
      </c>
      <c r="BY50" s="70">
        <v>2</v>
      </c>
      <c r="BZ50" s="19">
        <v>7.5</v>
      </c>
      <c r="CA50" s="22">
        <v>7</v>
      </c>
      <c r="CB50" s="23"/>
      <c r="CC50" s="25">
        <f t="shared" si="722"/>
        <v>7.2</v>
      </c>
      <c r="CD50" s="26">
        <f t="shared" si="723"/>
        <v>7.2</v>
      </c>
      <c r="CE50" s="24" t="str">
        <f t="shared" si="595"/>
        <v>7.2</v>
      </c>
      <c r="CF50" s="30" t="str">
        <f t="shared" si="724"/>
        <v>B</v>
      </c>
      <c r="CG50" s="28">
        <f t="shared" si="725"/>
        <v>3</v>
      </c>
      <c r="CH50" s="35" t="str">
        <f t="shared" si="726"/>
        <v>3.0</v>
      </c>
      <c r="CI50" s="53">
        <v>3</v>
      </c>
      <c r="CJ50" s="63">
        <v>3</v>
      </c>
      <c r="CK50" s="193">
        <f t="shared" si="599"/>
        <v>17</v>
      </c>
      <c r="CL50" s="217">
        <f t="shared" si="600"/>
        <v>6.6588235294117641</v>
      </c>
      <c r="CM50" s="182">
        <f t="shared" si="601"/>
        <v>2.5588235294117645</v>
      </c>
      <c r="CN50" s="183" t="str">
        <f t="shared" si="602"/>
        <v>2.56</v>
      </c>
      <c r="CO50" s="135" t="str">
        <f t="shared" si="603"/>
        <v>Lên lớp</v>
      </c>
      <c r="CP50" s="136">
        <f t="shared" si="604"/>
        <v>17</v>
      </c>
      <c r="CQ50" s="241">
        <f t="shared" si="605"/>
        <v>6.6588235294117641</v>
      </c>
      <c r="CR50" s="137">
        <f t="shared" si="606"/>
        <v>2.5588235294117645</v>
      </c>
      <c r="CS50" s="140" t="str">
        <f t="shared" si="607"/>
        <v>2.56</v>
      </c>
      <c r="CT50" s="135" t="str">
        <f t="shared" si="608"/>
        <v>Lên lớp</v>
      </c>
      <c r="CU50" s="138" t="s">
        <v>648</v>
      </c>
      <c r="CV50" s="19">
        <v>6.3</v>
      </c>
      <c r="CW50" s="22">
        <v>6</v>
      </c>
      <c r="CX50" s="23"/>
      <c r="CY50" s="25">
        <f t="shared" si="609"/>
        <v>6.1</v>
      </c>
      <c r="CZ50" s="26">
        <f t="shared" si="610"/>
        <v>6.1</v>
      </c>
      <c r="DA50" s="26" t="str">
        <f t="shared" si="611"/>
        <v>6.1</v>
      </c>
      <c r="DB50" s="30" t="str">
        <f t="shared" si="612"/>
        <v>C</v>
      </c>
      <c r="DC50" s="56">
        <f t="shared" si="613"/>
        <v>2</v>
      </c>
      <c r="DD50" s="35" t="str">
        <f t="shared" si="614"/>
        <v>2.0</v>
      </c>
      <c r="DE50" s="53">
        <v>3</v>
      </c>
      <c r="DF50" s="63">
        <v>3</v>
      </c>
      <c r="DG50" s="19">
        <v>6.7</v>
      </c>
      <c r="DH50" s="22">
        <v>7</v>
      </c>
      <c r="DI50" s="23"/>
      <c r="DJ50" s="25">
        <f t="shared" si="615"/>
        <v>6.9</v>
      </c>
      <c r="DK50" s="26">
        <f t="shared" si="616"/>
        <v>6.9</v>
      </c>
      <c r="DL50" s="26" t="str">
        <f t="shared" si="617"/>
        <v>6.9</v>
      </c>
      <c r="DM50" s="30" t="str">
        <f t="shared" si="618"/>
        <v>C+</v>
      </c>
      <c r="DN50" s="56">
        <f t="shared" si="619"/>
        <v>2.5</v>
      </c>
      <c r="DO50" s="35" t="str">
        <f t="shared" si="620"/>
        <v>2.5</v>
      </c>
      <c r="DP50" s="53">
        <v>3</v>
      </c>
      <c r="DQ50" s="63">
        <v>3</v>
      </c>
      <c r="DR50" s="19">
        <v>7.6</v>
      </c>
      <c r="DS50" s="22">
        <v>7</v>
      </c>
      <c r="DT50" s="23"/>
      <c r="DU50" s="25">
        <f t="shared" si="621"/>
        <v>7.2</v>
      </c>
      <c r="DV50" s="26">
        <f t="shared" si="622"/>
        <v>7.2</v>
      </c>
      <c r="DW50" s="26" t="str">
        <f t="shared" si="623"/>
        <v>7.2</v>
      </c>
      <c r="DX50" s="30" t="str">
        <f t="shared" si="624"/>
        <v>B</v>
      </c>
      <c r="DY50" s="28">
        <f t="shared" si="625"/>
        <v>3</v>
      </c>
      <c r="DZ50" s="35" t="str">
        <f t="shared" si="626"/>
        <v>3.0</v>
      </c>
      <c r="EA50" s="53">
        <v>3</v>
      </c>
      <c r="EB50" s="63">
        <v>3</v>
      </c>
      <c r="EC50" s="19">
        <v>7.3</v>
      </c>
      <c r="ED50" s="22">
        <v>6</v>
      </c>
      <c r="EE50" s="23"/>
      <c r="EF50" s="25">
        <f t="shared" si="627"/>
        <v>6.5</v>
      </c>
      <c r="EG50" s="26">
        <f t="shared" si="628"/>
        <v>6.5</v>
      </c>
      <c r="EH50" s="26" t="str">
        <f t="shared" si="736"/>
        <v>6.5</v>
      </c>
      <c r="EI50" s="30" t="str">
        <f t="shared" si="630"/>
        <v>C+</v>
      </c>
      <c r="EJ50" s="28">
        <f t="shared" si="631"/>
        <v>2.5</v>
      </c>
      <c r="EK50" s="35" t="str">
        <f t="shared" si="632"/>
        <v>2.5</v>
      </c>
      <c r="EL50" s="53">
        <v>2</v>
      </c>
      <c r="EM50" s="63">
        <v>2</v>
      </c>
      <c r="EN50" s="19">
        <v>5.6</v>
      </c>
      <c r="EO50" s="22">
        <v>6</v>
      </c>
      <c r="EP50" s="23"/>
      <c r="EQ50" s="25">
        <f t="shared" si="633"/>
        <v>5.8</v>
      </c>
      <c r="ER50" s="26">
        <f t="shared" si="634"/>
        <v>5.8</v>
      </c>
      <c r="ES50" s="26" t="str">
        <f t="shared" si="635"/>
        <v>5.8</v>
      </c>
      <c r="ET50" s="30" t="str">
        <f t="shared" si="636"/>
        <v>C</v>
      </c>
      <c r="EU50" s="28">
        <f t="shared" si="637"/>
        <v>2</v>
      </c>
      <c r="EV50" s="35" t="str">
        <f t="shared" si="638"/>
        <v>2.0</v>
      </c>
      <c r="EW50" s="53">
        <v>2</v>
      </c>
      <c r="EX50" s="63">
        <v>2</v>
      </c>
      <c r="EY50" s="19">
        <v>8.1</v>
      </c>
      <c r="EZ50" s="22">
        <v>5</v>
      </c>
      <c r="FA50" s="23"/>
      <c r="FB50" s="25">
        <f t="shared" si="639"/>
        <v>6.2</v>
      </c>
      <c r="FC50" s="26">
        <f t="shared" si="640"/>
        <v>6.2</v>
      </c>
      <c r="FD50" s="26" t="str">
        <f t="shared" si="641"/>
        <v>6.2</v>
      </c>
      <c r="FE50" s="30" t="str">
        <f t="shared" si="642"/>
        <v>C</v>
      </c>
      <c r="FF50" s="28">
        <f t="shared" si="643"/>
        <v>2</v>
      </c>
      <c r="FG50" s="35" t="str">
        <f t="shared" si="644"/>
        <v>2.0</v>
      </c>
      <c r="FH50" s="53">
        <v>3</v>
      </c>
      <c r="FI50" s="63">
        <v>3</v>
      </c>
      <c r="FJ50" s="19">
        <v>7.7</v>
      </c>
      <c r="FK50" s="22">
        <v>9</v>
      </c>
      <c r="FL50" s="23"/>
      <c r="FM50" s="25">
        <f t="shared" si="378"/>
        <v>8.5</v>
      </c>
      <c r="FN50" s="26">
        <f t="shared" si="379"/>
        <v>8.5</v>
      </c>
      <c r="FO50" s="26" t="str">
        <f t="shared" si="645"/>
        <v>8.5</v>
      </c>
      <c r="FP50" s="30" t="str">
        <f t="shared" si="381"/>
        <v>A</v>
      </c>
      <c r="FQ50" s="28">
        <f t="shared" si="382"/>
        <v>4</v>
      </c>
      <c r="FR50" s="35" t="str">
        <f t="shared" si="383"/>
        <v>4.0</v>
      </c>
      <c r="FS50" s="53">
        <v>2</v>
      </c>
      <c r="FT50" s="63">
        <v>2</v>
      </c>
      <c r="FU50" s="19">
        <v>6.8</v>
      </c>
      <c r="FV50" s="22">
        <v>2</v>
      </c>
      <c r="FW50" s="23">
        <v>5</v>
      </c>
      <c r="FX50" s="25">
        <f t="shared" si="384"/>
        <v>3.9</v>
      </c>
      <c r="FY50" s="26">
        <f t="shared" si="385"/>
        <v>5.7</v>
      </c>
      <c r="FZ50" s="26" t="str">
        <f t="shared" si="646"/>
        <v>5.7</v>
      </c>
      <c r="GA50" s="30" t="str">
        <f t="shared" si="387"/>
        <v>C</v>
      </c>
      <c r="GB50" s="28">
        <f t="shared" si="388"/>
        <v>2</v>
      </c>
      <c r="GC50" s="35" t="str">
        <f t="shared" si="389"/>
        <v>2.0</v>
      </c>
      <c r="GD50" s="53">
        <v>2</v>
      </c>
      <c r="GE50" s="63">
        <v>2</v>
      </c>
      <c r="GF50" s="181">
        <f t="shared" si="647"/>
        <v>20</v>
      </c>
      <c r="GG50" s="217">
        <f t="shared" si="648"/>
        <v>6.6099999999999994</v>
      </c>
      <c r="GH50" s="182">
        <f t="shared" si="649"/>
        <v>2.4750000000000001</v>
      </c>
      <c r="GI50" s="183" t="str">
        <f t="shared" si="650"/>
        <v>2.48</v>
      </c>
      <c r="GJ50" s="135" t="str">
        <f t="shared" si="651"/>
        <v>Lên lớp</v>
      </c>
      <c r="GK50" s="136">
        <f t="shared" si="652"/>
        <v>20</v>
      </c>
      <c r="GL50" s="239">
        <f t="shared" si="653"/>
        <v>6.6099999999999994</v>
      </c>
      <c r="GM50" s="137">
        <f t="shared" si="654"/>
        <v>2.4750000000000001</v>
      </c>
      <c r="GN50" s="192">
        <f t="shared" si="655"/>
        <v>37</v>
      </c>
      <c r="GO50" s="193">
        <f t="shared" si="656"/>
        <v>37</v>
      </c>
      <c r="GP50" s="183">
        <f t="shared" si="657"/>
        <v>6.6324324324324317</v>
      </c>
      <c r="GQ50" s="182">
        <f t="shared" si="658"/>
        <v>2.5135135135135136</v>
      </c>
      <c r="GR50" s="183" t="str">
        <f t="shared" si="659"/>
        <v>2.51</v>
      </c>
      <c r="GS50" s="135" t="str">
        <f t="shared" si="660"/>
        <v>Lên lớp</v>
      </c>
      <c r="GT50" s="135" t="s">
        <v>648</v>
      </c>
      <c r="GU50" s="19">
        <v>8.9</v>
      </c>
      <c r="GV50" s="22">
        <v>7</v>
      </c>
      <c r="GW50" s="23"/>
      <c r="GX50" s="17">
        <f t="shared" si="661"/>
        <v>7.8</v>
      </c>
      <c r="GY50" s="24">
        <f t="shared" si="662"/>
        <v>7.8</v>
      </c>
      <c r="GZ50" s="24" t="str">
        <f t="shared" si="697"/>
        <v>7.8</v>
      </c>
      <c r="HA50" s="30" t="str">
        <f t="shared" si="663"/>
        <v>B</v>
      </c>
      <c r="HB50" s="28">
        <f t="shared" si="664"/>
        <v>3</v>
      </c>
      <c r="HC50" s="35" t="str">
        <f t="shared" si="665"/>
        <v>3.0</v>
      </c>
      <c r="HD50" s="53">
        <v>3</v>
      </c>
      <c r="HE50" s="63">
        <v>3</v>
      </c>
      <c r="HF50" s="19">
        <v>7.8</v>
      </c>
      <c r="HG50" s="22">
        <v>8</v>
      </c>
      <c r="HH50" s="23"/>
      <c r="HI50" s="25">
        <f t="shared" si="410"/>
        <v>7.9</v>
      </c>
      <c r="HJ50" s="26">
        <f t="shared" si="411"/>
        <v>7.9</v>
      </c>
      <c r="HK50" s="24" t="str">
        <f t="shared" si="666"/>
        <v>7.9</v>
      </c>
      <c r="HL50" s="30" t="str">
        <f t="shared" si="413"/>
        <v>B</v>
      </c>
      <c r="HM50" s="28">
        <f t="shared" si="414"/>
        <v>3</v>
      </c>
      <c r="HN50" s="35" t="str">
        <f t="shared" si="415"/>
        <v>3.0</v>
      </c>
      <c r="HO50" s="53">
        <v>2</v>
      </c>
      <c r="HP50" s="63">
        <v>2</v>
      </c>
      <c r="HQ50" s="19">
        <v>7.9</v>
      </c>
      <c r="HR50" s="22">
        <v>6</v>
      </c>
      <c r="HS50" s="23"/>
      <c r="HT50" s="25">
        <f t="shared" si="416"/>
        <v>6.8</v>
      </c>
      <c r="HU50" s="147">
        <f t="shared" si="417"/>
        <v>6.8</v>
      </c>
      <c r="HV50" s="26" t="str">
        <f t="shared" si="734"/>
        <v>6.8</v>
      </c>
      <c r="HW50" s="218" t="str">
        <f t="shared" si="418"/>
        <v>C+</v>
      </c>
      <c r="HX50" s="149">
        <f t="shared" si="419"/>
        <v>2.5</v>
      </c>
      <c r="HY50" s="40" t="str">
        <f t="shared" si="420"/>
        <v>2.5</v>
      </c>
      <c r="HZ50" s="53">
        <v>3</v>
      </c>
      <c r="IA50" s="63">
        <v>3</v>
      </c>
      <c r="IB50" s="19">
        <v>7.7</v>
      </c>
      <c r="IC50" s="22">
        <v>4</v>
      </c>
      <c r="ID50" s="23"/>
      <c r="IE50" s="25">
        <f t="shared" si="421"/>
        <v>5.5</v>
      </c>
      <c r="IF50" s="147">
        <f t="shared" si="422"/>
        <v>5.5</v>
      </c>
      <c r="IG50" s="26" t="str">
        <f t="shared" si="735"/>
        <v>5.5</v>
      </c>
      <c r="IH50" s="218" t="str">
        <f t="shared" si="423"/>
        <v>C</v>
      </c>
      <c r="II50" s="149">
        <f t="shared" si="424"/>
        <v>2</v>
      </c>
      <c r="IJ50" s="40" t="str">
        <f t="shared" si="425"/>
        <v>2.0</v>
      </c>
      <c r="IK50" s="53">
        <v>1</v>
      </c>
      <c r="IL50" s="63">
        <v>1</v>
      </c>
      <c r="IM50" s="19">
        <v>7</v>
      </c>
      <c r="IN50" s="22">
        <v>6</v>
      </c>
      <c r="IO50" s="23"/>
      <c r="IP50" s="25">
        <f t="shared" si="426"/>
        <v>6.4</v>
      </c>
      <c r="IQ50" s="26">
        <f t="shared" si="427"/>
        <v>6.4</v>
      </c>
      <c r="IR50" s="24" t="str">
        <f t="shared" si="669"/>
        <v>6.4</v>
      </c>
      <c r="IS50" s="30" t="str">
        <f t="shared" si="727"/>
        <v>C</v>
      </c>
      <c r="IT50" s="28">
        <f t="shared" si="430"/>
        <v>2</v>
      </c>
      <c r="IU50" s="35" t="str">
        <f t="shared" si="431"/>
        <v>2.0</v>
      </c>
      <c r="IV50" s="53">
        <v>2</v>
      </c>
      <c r="IW50" s="63">
        <v>2</v>
      </c>
      <c r="IX50" s="19">
        <v>7.2</v>
      </c>
      <c r="IY50" s="22">
        <v>7</v>
      </c>
      <c r="IZ50" s="23"/>
      <c r="JA50" s="25">
        <f t="shared" si="432"/>
        <v>7.1</v>
      </c>
      <c r="JB50" s="26">
        <f t="shared" si="433"/>
        <v>7.1</v>
      </c>
      <c r="JC50" s="24" t="str">
        <f t="shared" si="670"/>
        <v>7.1</v>
      </c>
      <c r="JD50" s="30" t="str">
        <f t="shared" si="435"/>
        <v>B</v>
      </c>
      <c r="JE50" s="28">
        <f t="shared" si="436"/>
        <v>3</v>
      </c>
      <c r="JF50" s="35" t="str">
        <f t="shared" si="437"/>
        <v>3.0</v>
      </c>
      <c r="JG50" s="53">
        <v>2</v>
      </c>
      <c r="JH50" s="63">
        <v>2</v>
      </c>
      <c r="JI50" s="19">
        <v>8.4</v>
      </c>
      <c r="JJ50" s="22">
        <v>6</v>
      </c>
      <c r="JK50" s="23"/>
      <c r="JL50" s="25">
        <f t="shared" si="438"/>
        <v>7</v>
      </c>
      <c r="JM50" s="26">
        <f t="shared" si="439"/>
        <v>7</v>
      </c>
      <c r="JN50" s="24" t="str">
        <f t="shared" si="671"/>
        <v>7.0</v>
      </c>
      <c r="JO50" s="30" t="str">
        <f t="shared" si="728"/>
        <v>B</v>
      </c>
      <c r="JP50" s="28">
        <f t="shared" si="442"/>
        <v>3</v>
      </c>
      <c r="JQ50" s="35" t="str">
        <f t="shared" si="443"/>
        <v>3.0</v>
      </c>
      <c r="JR50" s="53">
        <v>2</v>
      </c>
      <c r="JS50" s="63">
        <v>2</v>
      </c>
      <c r="JT50" s="19">
        <v>5.2</v>
      </c>
      <c r="JU50" s="22">
        <v>5</v>
      </c>
      <c r="JV50" s="23"/>
      <c r="JW50" s="25">
        <f t="shared" si="444"/>
        <v>5.0999999999999996</v>
      </c>
      <c r="JX50" s="26">
        <f t="shared" si="445"/>
        <v>5.0999999999999996</v>
      </c>
      <c r="JY50" s="24" t="str">
        <f t="shared" si="672"/>
        <v>5.1</v>
      </c>
      <c r="JZ50" s="30" t="str">
        <f t="shared" si="729"/>
        <v>D+</v>
      </c>
      <c r="KA50" s="28">
        <f t="shared" si="448"/>
        <v>1.5</v>
      </c>
      <c r="KB50" s="35" t="str">
        <f t="shared" si="449"/>
        <v>1.5</v>
      </c>
      <c r="KC50" s="53">
        <v>1</v>
      </c>
      <c r="KD50" s="63">
        <v>1</v>
      </c>
      <c r="KE50" s="19">
        <v>7.3</v>
      </c>
      <c r="KF50" s="22">
        <v>6</v>
      </c>
      <c r="KG50" s="23"/>
      <c r="KH50" s="25">
        <f t="shared" si="450"/>
        <v>6.5</v>
      </c>
      <c r="KI50" s="26">
        <f t="shared" si="451"/>
        <v>6.5</v>
      </c>
      <c r="KJ50" s="24" t="str">
        <f t="shared" si="673"/>
        <v>6.5</v>
      </c>
      <c r="KK50" s="30" t="str">
        <f t="shared" si="453"/>
        <v>C+</v>
      </c>
      <c r="KL50" s="28">
        <f t="shared" si="454"/>
        <v>2.5</v>
      </c>
      <c r="KM50" s="35" t="str">
        <f t="shared" si="455"/>
        <v>2.5</v>
      </c>
      <c r="KN50" s="53">
        <v>2</v>
      </c>
      <c r="KO50" s="63">
        <v>2</v>
      </c>
      <c r="KP50" s="181">
        <f t="shared" si="674"/>
        <v>18</v>
      </c>
      <c r="KQ50" s="217">
        <f t="shared" si="675"/>
        <v>6.8999999999999995</v>
      </c>
      <c r="KR50" s="182">
        <f t="shared" si="676"/>
        <v>2.6111111111111112</v>
      </c>
      <c r="KS50" s="183" t="str">
        <f t="shared" si="677"/>
        <v>2.61</v>
      </c>
      <c r="KT50" s="135" t="str">
        <f t="shared" si="678"/>
        <v>Lên lớp</v>
      </c>
      <c r="KU50" s="136">
        <f t="shared" si="679"/>
        <v>18</v>
      </c>
      <c r="KV50" s="217">
        <f t="shared" si="680"/>
        <v>6.8999999999999995</v>
      </c>
      <c r="KW50" s="236">
        <f t="shared" si="681"/>
        <v>2.6111111111111112</v>
      </c>
      <c r="KX50" s="192">
        <f t="shared" si="682"/>
        <v>55</v>
      </c>
      <c r="KY50" s="193">
        <f t="shared" si="683"/>
        <v>55</v>
      </c>
      <c r="KZ50" s="183">
        <f t="shared" si="684"/>
        <v>6.72</v>
      </c>
      <c r="LA50" s="182">
        <f t="shared" si="685"/>
        <v>2.5454545454545454</v>
      </c>
      <c r="LB50" s="183" t="str">
        <f t="shared" si="686"/>
        <v>2.55</v>
      </c>
      <c r="LC50" s="135" t="str">
        <f t="shared" si="687"/>
        <v>Lên lớp</v>
      </c>
      <c r="LD50" s="135" t="s">
        <v>648</v>
      </c>
      <c r="LE50" s="19">
        <v>7.5</v>
      </c>
      <c r="LF50" s="22">
        <v>1</v>
      </c>
      <c r="LG50" s="23">
        <v>7</v>
      </c>
      <c r="LH50" s="25">
        <f t="shared" si="470"/>
        <v>3.6</v>
      </c>
      <c r="LI50" s="147">
        <f t="shared" si="471"/>
        <v>7.2</v>
      </c>
      <c r="LJ50" s="26" t="str">
        <f t="shared" si="688"/>
        <v>7.2</v>
      </c>
      <c r="LK50" s="148" t="str">
        <f t="shared" si="473"/>
        <v>B</v>
      </c>
      <c r="LL50" s="149">
        <f t="shared" si="474"/>
        <v>3</v>
      </c>
      <c r="LM50" s="40" t="str">
        <f t="shared" si="475"/>
        <v>3.0</v>
      </c>
      <c r="LN50" s="53">
        <v>1</v>
      </c>
      <c r="LO50" s="63">
        <v>1</v>
      </c>
      <c r="LP50" s="19">
        <v>7</v>
      </c>
      <c r="LQ50" s="22">
        <v>7</v>
      </c>
      <c r="LR50" s="23"/>
      <c r="LS50" s="25">
        <f t="shared" si="476"/>
        <v>7</v>
      </c>
      <c r="LT50" s="147">
        <f t="shared" si="477"/>
        <v>7</v>
      </c>
      <c r="LU50" s="26" t="str">
        <f t="shared" si="689"/>
        <v>7.0</v>
      </c>
      <c r="LV50" s="148" t="str">
        <f t="shared" si="479"/>
        <v>B</v>
      </c>
      <c r="LW50" s="149">
        <f t="shared" si="480"/>
        <v>3</v>
      </c>
      <c r="LX50" s="40" t="str">
        <f t="shared" si="481"/>
        <v>3.0</v>
      </c>
      <c r="LY50" s="53">
        <v>1</v>
      </c>
      <c r="LZ50" s="63">
        <v>1</v>
      </c>
      <c r="MA50" s="19">
        <v>6.3</v>
      </c>
      <c r="MB50" s="44"/>
      <c r="MC50" s="23">
        <v>5</v>
      </c>
      <c r="MD50" s="25">
        <f t="shared" si="482"/>
        <v>2.5</v>
      </c>
      <c r="ME50" s="26">
        <f t="shared" si="483"/>
        <v>5.5</v>
      </c>
      <c r="MF50" s="26" t="str">
        <f t="shared" si="690"/>
        <v>5.5</v>
      </c>
      <c r="MG50" s="30" t="str">
        <f t="shared" si="698"/>
        <v>C</v>
      </c>
      <c r="MH50" s="28">
        <f t="shared" si="486"/>
        <v>2</v>
      </c>
      <c r="MI50" s="35" t="str">
        <f t="shared" si="487"/>
        <v>2.0</v>
      </c>
      <c r="MJ50" s="53">
        <v>1</v>
      </c>
      <c r="MK50" s="63">
        <v>1</v>
      </c>
      <c r="ML50" s="19">
        <v>8</v>
      </c>
      <c r="MM50" s="51">
        <v>7.5</v>
      </c>
      <c r="MN50" s="23"/>
      <c r="MO50" s="25">
        <f t="shared" si="538"/>
        <v>7.7</v>
      </c>
      <c r="MP50" s="26">
        <f t="shared" si="539"/>
        <v>7.7</v>
      </c>
      <c r="MQ50" s="26" t="str">
        <f t="shared" si="691"/>
        <v>7.7</v>
      </c>
      <c r="MR50" s="30" t="str">
        <f t="shared" si="730"/>
        <v>B</v>
      </c>
      <c r="MS50" s="28">
        <f t="shared" si="540"/>
        <v>3</v>
      </c>
      <c r="MT50" s="35" t="str">
        <f t="shared" si="541"/>
        <v>3.0</v>
      </c>
      <c r="MU50" s="53">
        <v>1</v>
      </c>
      <c r="MV50" s="63">
        <v>1</v>
      </c>
      <c r="MW50" s="19">
        <v>8</v>
      </c>
      <c r="MX50" s="51">
        <v>7.5</v>
      </c>
      <c r="MY50" s="23"/>
      <c r="MZ50" s="25">
        <f t="shared" si="542"/>
        <v>7.7</v>
      </c>
      <c r="NA50" s="26">
        <f t="shared" si="543"/>
        <v>7.7</v>
      </c>
      <c r="NB50" s="26" t="str">
        <f t="shared" si="692"/>
        <v>7.7</v>
      </c>
      <c r="NC50" s="30" t="str">
        <f t="shared" si="731"/>
        <v>B</v>
      </c>
      <c r="ND50" s="28">
        <f t="shared" si="544"/>
        <v>3</v>
      </c>
      <c r="NE50" s="35" t="str">
        <f t="shared" si="545"/>
        <v>3.0</v>
      </c>
      <c r="NF50" s="53">
        <v>1</v>
      </c>
      <c r="NG50" s="63">
        <v>1</v>
      </c>
      <c r="NH50" s="19">
        <v>7</v>
      </c>
      <c r="NI50" s="51">
        <v>7</v>
      </c>
      <c r="NJ50" s="23"/>
      <c r="NK50" s="25">
        <f t="shared" si="546"/>
        <v>7</v>
      </c>
      <c r="NL50" s="26">
        <f t="shared" si="547"/>
        <v>7</v>
      </c>
      <c r="NM50" s="26" t="str">
        <f t="shared" si="693"/>
        <v>7.0</v>
      </c>
      <c r="NN50" s="30" t="str">
        <f t="shared" si="732"/>
        <v>B</v>
      </c>
      <c r="NO50" s="28">
        <f t="shared" si="548"/>
        <v>3</v>
      </c>
      <c r="NP50" s="35" t="str">
        <f t="shared" si="549"/>
        <v>3.0</v>
      </c>
      <c r="NQ50" s="53">
        <v>2</v>
      </c>
      <c r="NR50" s="63">
        <v>2</v>
      </c>
      <c r="NS50" s="19">
        <v>8</v>
      </c>
      <c r="NT50" s="51">
        <v>7</v>
      </c>
      <c r="NU50" s="23"/>
      <c r="NV50" s="25">
        <f t="shared" si="550"/>
        <v>7.4</v>
      </c>
      <c r="NW50" s="26">
        <f t="shared" si="551"/>
        <v>7.4</v>
      </c>
      <c r="NX50" s="26" t="str">
        <f t="shared" si="694"/>
        <v>7.4</v>
      </c>
      <c r="NY50" s="30" t="str">
        <f t="shared" si="733"/>
        <v>B</v>
      </c>
      <c r="NZ50" s="28">
        <f t="shared" si="552"/>
        <v>3</v>
      </c>
      <c r="OA50" s="35" t="str">
        <f t="shared" si="553"/>
        <v>3.0</v>
      </c>
      <c r="OB50" s="53">
        <v>1</v>
      </c>
      <c r="OC50" s="63">
        <v>1</v>
      </c>
      <c r="OD50" s="57">
        <v>7</v>
      </c>
      <c r="OE50" s="51">
        <v>8</v>
      </c>
      <c r="OF50" s="23"/>
      <c r="OG50" s="25">
        <f t="shared" si="737"/>
        <v>7.6</v>
      </c>
      <c r="OH50" s="26">
        <f t="shared" si="738"/>
        <v>7.6</v>
      </c>
      <c r="OI50" s="26" t="str">
        <f t="shared" si="739"/>
        <v>7.6</v>
      </c>
      <c r="OJ50" s="30" t="str">
        <f t="shared" si="740"/>
        <v>B</v>
      </c>
      <c r="OK50" s="28">
        <f t="shared" si="741"/>
        <v>3</v>
      </c>
      <c r="OL50" s="35" t="str">
        <f t="shared" si="742"/>
        <v>3.0</v>
      </c>
      <c r="OM50" s="53">
        <v>4</v>
      </c>
      <c r="ON50" s="70">
        <v>4</v>
      </c>
      <c r="OO50" s="264">
        <f t="shared" si="256"/>
        <v>12</v>
      </c>
      <c r="OP50" s="217">
        <f t="shared" si="257"/>
        <v>7.2416666666666671</v>
      </c>
      <c r="OQ50" s="182">
        <f t="shared" si="258"/>
        <v>2.9166666666666665</v>
      </c>
      <c r="OR50" s="183" t="str">
        <f t="shared" si="259"/>
        <v>2.92</v>
      </c>
      <c r="OS50" s="135" t="str">
        <f t="shared" si="260"/>
        <v>Lên lớp</v>
      </c>
      <c r="OT50" s="136">
        <f t="shared" si="261"/>
        <v>12</v>
      </c>
      <c r="OU50" s="217">
        <f t="shared" si="262"/>
        <v>7.2416666666666671</v>
      </c>
      <c r="OV50" s="236">
        <f t="shared" si="263"/>
        <v>2.9166666666666665</v>
      </c>
      <c r="OW50" s="192">
        <f t="shared" si="264"/>
        <v>67</v>
      </c>
      <c r="OX50" s="193">
        <f t="shared" si="265"/>
        <v>67</v>
      </c>
      <c r="OY50" s="183">
        <f t="shared" si="266"/>
        <v>6.8134328358208958</v>
      </c>
      <c r="OZ50" s="182">
        <f t="shared" si="267"/>
        <v>2.6119402985074629</v>
      </c>
      <c r="PA50" s="183" t="str">
        <f t="shared" si="268"/>
        <v>2.61</v>
      </c>
      <c r="PB50" s="135" t="str">
        <f t="shared" si="269"/>
        <v>Lên lớp</v>
      </c>
      <c r="PC50" s="135" t="s">
        <v>648</v>
      </c>
      <c r="PD50" s="57">
        <v>8</v>
      </c>
      <c r="PE50" s="22">
        <v>7</v>
      </c>
      <c r="PF50" s="23"/>
      <c r="PG50" s="25">
        <f t="shared" si="273"/>
        <v>7.4</v>
      </c>
      <c r="PH50" s="26">
        <f t="shared" si="274"/>
        <v>7.4</v>
      </c>
      <c r="PI50" s="26" t="str">
        <f t="shared" si="275"/>
        <v>7.4</v>
      </c>
      <c r="PJ50" s="30" t="str">
        <f t="shared" si="276"/>
        <v>B</v>
      </c>
      <c r="PK50" s="28">
        <f t="shared" si="277"/>
        <v>3</v>
      </c>
      <c r="PL50" s="35" t="str">
        <f t="shared" si="278"/>
        <v>3.0</v>
      </c>
      <c r="PM50" s="53">
        <v>6</v>
      </c>
      <c r="PN50" s="63">
        <v>6</v>
      </c>
      <c r="PO50" s="19">
        <v>6</v>
      </c>
      <c r="PP50" s="112"/>
      <c r="PQ50" s="23">
        <v>5</v>
      </c>
      <c r="PR50" s="25">
        <f t="shared" si="558"/>
        <v>2.4</v>
      </c>
      <c r="PS50" s="26">
        <f t="shared" si="559"/>
        <v>5.4</v>
      </c>
      <c r="PT50" s="26" t="str">
        <f t="shared" si="696"/>
        <v>5.4</v>
      </c>
      <c r="PU50" s="30" t="str">
        <f t="shared" si="700"/>
        <v>D+</v>
      </c>
      <c r="PV50" s="28">
        <f t="shared" si="560"/>
        <v>1.5</v>
      </c>
      <c r="PW50" s="35" t="str">
        <f t="shared" si="561"/>
        <v>1.5</v>
      </c>
      <c r="PX50" s="53">
        <v>6</v>
      </c>
      <c r="PY50" s="63">
        <v>6</v>
      </c>
      <c r="PZ50" s="59">
        <v>5.7</v>
      </c>
      <c r="QA50" s="259">
        <v>6</v>
      </c>
      <c r="QB50" s="129">
        <f t="shared" si="270"/>
        <v>5.9</v>
      </c>
      <c r="QC50" s="24" t="str">
        <f t="shared" si="280"/>
        <v>5.9</v>
      </c>
      <c r="QD50" s="30" t="str">
        <f t="shared" si="281"/>
        <v>C</v>
      </c>
      <c r="QE50" s="28">
        <f t="shared" si="282"/>
        <v>2</v>
      </c>
      <c r="QF50" s="35" t="str">
        <f t="shared" si="283"/>
        <v>2.0</v>
      </c>
      <c r="QG50" s="260">
        <v>5</v>
      </c>
      <c r="QH50" s="261">
        <v>5</v>
      </c>
      <c r="QI50" s="262">
        <f t="shared" si="532"/>
        <v>17</v>
      </c>
      <c r="QJ50" s="217">
        <f t="shared" si="533"/>
        <v>6.2529411764705891</v>
      </c>
      <c r="QK50" s="182">
        <f t="shared" si="534"/>
        <v>2.1764705882352939</v>
      </c>
      <c r="QL50" s="183" t="str">
        <f t="shared" si="284"/>
        <v>2.18</v>
      </c>
      <c r="QM50" s="135" t="str">
        <f t="shared" si="285"/>
        <v>Lên lớp</v>
      </c>
    </row>
    <row r="51" spans="1:455" ht="18">
      <c r="A51" s="10">
        <v>15</v>
      </c>
      <c r="B51" s="10">
        <v>51</v>
      </c>
      <c r="C51" s="90" t="s">
        <v>271</v>
      </c>
      <c r="D51" s="91" t="s">
        <v>307</v>
      </c>
      <c r="E51" s="93" t="s">
        <v>281</v>
      </c>
      <c r="F51" s="307" t="s">
        <v>308</v>
      </c>
      <c r="G51" s="42"/>
      <c r="H51" s="104" t="s">
        <v>518</v>
      </c>
      <c r="I51" s="42" t="s">
        <v>18</v>
      </c>
      <c r="J51" s="98" t="s">
        <v>489</v>
      </c>
      <c r="K51" s="12">
        <v>5.8</v>
      </c>
      <c r="L51" s="24" t="str">
        <f t="shared" si="562"/>
        <v>5.8</v>
      </c>
      <c r="M51" s="30" t="str">
        <f t="shared" si="701"/>
        <v>C</v>
      </c>
      <c r="N51" s="37">
        <f t="shared" si="702"/>
        <v>2</v>
      </c>
      <c r="O51" s="35" t="str">
        <f t="shared" si="703"/>
        <v>2.0</v>
      </c>
      <c r="P51" s="11">
        <v>2</v>
      </c>
      <c r="Q51" s="14"/>
      <c r="R51" s="24" t="str">
        <f t="shared" si="566"/>
        <v>0.0</v>
      </c>
      <c r="S51" s="30" t="str">
        <f t="shared" si="704"/>
        <v>F</v>
      </c>
      <c r="T51" s="37">
        <f t="shared" si="705"/>
        <v>0</v>
      </c>
      <c r="U51" s="35" t="str">
        <f t="shared" si="706"/>
        <v>0.0</v>
      </c>
      <c r="V51" s="11"/>
      <c r="W51" s="19">
        <v>7.5</v>
      </c>
      <c r="X51" s="22">
        <v>7</v>
      </c>
      <c r="Y51" s="23"/>
      <c r="Z51" s="17">
        <f t="shared" si="570"/>
        <v>7.2</v>
      </c>
      <c r="AA51" s="24">
        <f t="shared" si="571"/>
        <v>7.2</v>
      </c>
      <c r="AB51" s="24" t="str">
        <f t="shared" si="572"/>
        <v>7.2</v>
      </c>
      <c r="AC51" s="30" t="str">
        <f t="shared" si="573"/>
        <v>B</v>
      </c>
      <c r="AD51" s="28">
        <f t="shared" si="574"/>
        <v>3</v>
      </c>
      <c r="AE51" s="35" t="str">
        <f t="shared" si="575"/>
        <v>3.0</v>
      </c>
      <c r="AF51" s="53">
        <v>4</v>
      </c>
      <c r="AG51" s="63">
        <v>4</v>
      </c>
      <c r="AH51" s="19">
        <v>7.3</v>
      </c>
      <c r="AI51" s="22">
        <v>9</v>
      </c>
      <c r="AJ51" s="23"/>
      <c r="AK51" s="25">
        <f t="shared" si="707"/>
        <v>8.3000000000000007</v>
      </c>
      <c r="AL51" s="26">
        <f t="shared" si="708"/>
        <v>8.3000000000000007</v>
      </c>
      <c r="AM51" s="24" t="str">
        <f t="shared" si="577"/>
        <v>8.3</v>
      </c>
      <c r="AN51" s="30" t="str">
        <f t="shared" si="709"/>
        <v>B+</v>
      </c>
      <c r="AO51" s="28">
        <f t="shared" si="710"/>
        <v>3.5</v>
      </c>
      <c r="AP51" s="35" t="str">
        <f t="shared" si="711"/>
        <v>3.5</v>
      </c>
      <c r="AQ51" s="66">
        <v>2</v>
      </c>
      <c r="AR51" s="68">
        <v>2</v>
      </c>
      <c r="AS51" s="19">
        <v>5.5</v>
      </c>
      <c r="AT51" s="22">
        <v>5</v>
      </c>
      <c r="AU51" s="23"/>
      <c r="AV51" s="25">
        <f t="shared" si="712"/>
        <v>5.2</v>
      </c>
      <c r="AW51" s="26">
        <f t="shared" si="713"/>
        <v>5.2</v>
      </c>
      <c r="AX51" s="24" t="str">
        <f t="shared" si="581"/>
        <v>5.2</v>
      </c>
      <c r="AY51" s="30" t="str">
        <f t="shared" si="714"/>
        <v>D+</v>
      </c>
      <c r="AZ51" s="28">
        <f t="shared" si="715"/>
        <v>1.5</v>
      </c>
      <c r="BA51" s="35" t="str">
        <f t="shared" si="716"/>
        <v>1.5</v>
      </c>
      <c r="BB51" s="53">
        <v>3</v>
      </c>
      <c r="BC51" s="63">
        <v>3</v>
      </c>
      <c r="BD51" s="43">
        <v>1.2</v>
      </c>
      <c r="BE51" s="22"/>
      <c r="BF51" s="23"/>
      <c r="BG51" s="17">
        <f t="shared" si="717"/>
        <v>0.5</v>
      </c>
      <c r="BH51" s="24">
        <f t="shared" si="718"/>
        <v>0.5</v>
      </c>
      <c r="BI51" s="24" t="str">
        <f t="shared" si="585"/>
        <v>0.5</v>
      </c>
      <c r="BJ51" s="30" t="str">
        <f t="shared" si="719"/>
        <v>F</v>
      </c>
      <c r="BK51" s="28">
        <f t="shared" si="720"/>
        <v>0</v>
      </c>
      <c r="BL51" s="35" t="str">
        <f t="shared" si="721"/>
        <v>0.0</v>
      </c>
      <c r="BM51" s="53">
        <v>3</v>
      </c>
      <c r="BN51" s="63"/>
      <c r="BO51" s="19">
        <v>7</v>
      </c>
      <c r="BP51" s="22">
        <v>6</v>
      </c>
      <c r="BQ51" s="23"/>
      <c r="BR51" s="17">
        <f t="shared" si="589"/>
        <v>6.4</v>
      </c>
      <c r="BS51" s="24">
        <f t="shared" si="590"/>
        <v>6.4</v>
      </c>
      <c r="BT51" s="24" t="str">
        <f t="shared" si="591"/>
        <v>6.4</v>
      </c>
      <c r="BU51" s="30" t="str">
        <f t="shared" si="592"/>
        <v>C</v>
      </c>
      <c r="BV51" s="56">
        <f t="shared" si="593"/>
        <v>2</v>
      </c>
      <c r="BW51" s="35" t="str">
        <f t="shared" si="594"/>
        <v>2.0</v>
      </c>
      <c r="BX51" s="53">
        <v>2</v>
      </c>
      <c r="BY51" s="70">
        <v>2</v>
      </c>
      <c r="BZ51" s="19">
        <v>7.2</v>
      </c>
      <c r="CA51" s="22">
        <v>3</v>
      </c>
      <c r="CB51" s="23"/>
      <c r="CC51" s="25">
        <f t="shared" si="722"/>
        <v>4.7</v>
      </c>
      <c r="CD51" s="26">
        <f t="shared" si="723"/>
        <v>4.7</v>
      </c>
      <c r="CE51" s="24" t="str">
        <f t="shared" si="595"/>
        <v>4.7</v>
      </c>
      <c r="CF51" s="30" t="str">
        <f t="shared" si="724"/>
        <v>D</v>
      </c>
      <c r="CG51" s="28">
        <f t="shared" si="725"/>
        <v>1</v>
      </c>
      <c r="CH51" s="35" t="str">
        <f t="shared" si="726"/>
        <v>1.0</v>
      </c>
      <c r="CI51" s="53">
        <v>3</v>
      </c>
      <c r="CJ51" s="63">
        <v>3</v>
      </c>
      <c r="CK51" s="193">
        <f t="shared" si="599"/>
        <v>17</v>
      </c>
      <c r="CL51" s="217">
        <f t="shared" si="600"/>
        <v>5.2588235294117647</v>
      </c>
      <c r="CM51" s="182">
        <f t="shared" si="601"/>
        <v>1.7941176470588236</v>
      </c>
      <c r="CN51" s="183" t="str">
        <f t="shared" si="602"/>
        <v>1.79</v>
      </c>
      <c r="CO51" s="135" t="str">
        <f t="shared" si="603"/>
        <v>Lên lớp</v>
      </c>
      <c r="CP51" s="136">
        <f t="shared" si="604"/>
        <v>14</v>
      </c>
      <c r="CQ51" s="241">
        <f t="shared" si="605"/>
        <v>6.2785714285714294</v>
      </c>
      <c r="CR51" s="137">
        <f t="shared" si="606"/>
        <v>2.1785714285714284</v>
      </c>
      <c r="CS51" s="140" t="str">
        <f t="shared" si="607"/>
        <v>2.18</v>
      </c>
      <c r="CT51" s="135" t="str">
        <f t="shared" si="608"/>
        <v>Lên lớp</v>
      </c>
      <c r="CU51" s="138" t="s">
        <v>648</v>
      </c>
      <c r="CV51" s="19">
        <v>5</v>
      </c>
      <c r="CW51" s="22">
        <v>6</v>
      </c>
      <c r="CX51" s="23"/>
      <c r="CY51" s="17">
        <f t="shared" si="609"/>
        <v>5.6</v>
      </c>
      <c r="CZ51" s="24">
        <f t="shared" si="610"/>
        <v>5.6</v>
      </c>
      <c r="DA51" s="24" t="str">
        <f t="shared" si="611"/>
        <v>5.6</v>
      </c>
      <c r="DB51" s="30" t="str">
        <f t="shared" si="612"/>
        <v>C</v>
      </c>
      <c r="DC51" s="56">
        <f t="shared" si="613"/>
        <v>2</v>
      </c>
      <c r="DD51" s="35" t="str">
        <f t="shared" si="614"/>
        <v>2.0</v>
      </c>
      <c r="DE51" s="53">
        <v>3</v>
      </c>
      <c r="DF51" s="63">
        <v>3</v>
      </c>
      <c r="DG51" s="19">
        <v>5.6</v>
      </c>
      <c r="DH51" s="22">
        <v>6</v>
      </c>
      <c r="DI51" s="23"/>
      <c r="DJ51" s="17">
        <f t="shared" si="615"/>
        <v>5.8</v>
      </c>
      <c r="DK51" s="24">
        <f t="shared" si="616"/>
        <v>5.8</v>
      </c>
      <c r="DL51" s="24" t="str">
        <f t="shared" si="617"/>
        <v>5.8</v>
      </c>
      <c r="DM51" s="30" t="str">
        <f t="shared" si="618"/>
        <v>C</v>
      </c>
      <c r="DN51" s="56">
        <f t="shared" si="619"/>
        <v>2</v>
      </c>
      <c r="DO51" s="35" t="str">
        <f t="shared" si="620"/>
        <v>2.0</v>
      </c>
      <c r="DP51" s="53">
        <v>3</v>
      </c>
      <c r="DQ51" s="63">
        <v>3</v>
      </c>
      <c r="DR51" s="19">
        <v>6.3</v>
      </c>
      <c r="DS51" s="22">
        <v>1</v>
      </c>
      <c r="DT51" s="23">
        <v>4</v>
      </c>
      <c r="DU51" s="17">
        <f t="shared" si="621"/>
        <v>3.1</v>
      </c>
      <c r="DV51" s="24">
        <f t="shared" si="622"/>
        <v>4.9000000000000004</v>
      </c>
      <c r="DW51" s="24" t="str">
        <f t="shared" si="623"/>
        <v>4.9</v>
      </c>
      <c r="DX51" s="30" t="str">
        <f t="shared" si="624"/>
        <v>D</v>
      </c>
      <c r="DY51" s="28">
        <f t="shared" si="625"/>
        <v>1</v>
      </c>
      <c r="DZ51" s="35" t="str">
        <f t="shared" si="626"/>
        <v>1.0</v>
      </c>
      <c r="EA51" s="53">
        <v>3</v>
      </c>
      <c r="EB51" s="63">
        <v>3</v>
      </c>
      <c r="EC51" s="19">
        <v>5</v>
      </c>
      <c r="ED51" s="44"/>
      <c r="EE51" s="23">
        <v>4</v>
      </c>
      <c r="EF51" s="17">
        <f t="shared" si="627"/>
        <v>2</v>
      </c>
      <c r="EG51" s="24">
        <f t="shared" si="628"/>
        <v>4.4000000000000004</v>
      </c>
      <c r="EH51" s="24" t="str">
        <f t="shared" si="736"/>
        <v>4.4</v>
      </c>
      <c r="EI51" s="30" t="str">
        <f t="shared" si="630"/>
        <v>D</v>
      </c>
      <c r="EJ51" s="28">
        <f t="shared" si="631"/>
        <v>1</v>
      </c>
      <c r="EK51" s="35" t="str">
        <f t="shared" si="632"/>
        <v>1.0</v>
      </c>
      <c r="EL51" s="53">
        <v>2</v>
      </c>
      <c r="EM51" s="63">
        <v>2</v>
      </c>
      <c r="EN51" s="19">
        <v>5.3</v>
      </c>
      <c r="EO51" s="22">
        <v>7</v>
      </c>
      <c r="EP51" s="23"/>
      <c r="EQ51" s="25">
        <f t="shared" si="633"/>
        <v>6.3</v>
      </c>
      <c r="ER51" s="26">
        <f t="shared" si="634"/>
        <v>6.3</v>
      </c>
      <c r="ES51" s="24" t="str">
        <f t="shared" si="635"/>
        <v>6.3</v>
      </c>
      <c r="ET51" s="30" t="str">
        <f t="shared" si="636"/>
        <v>C</v>
      </c>
      <c r="EU51" s="28">
        <f t="shared" si="637"/>
        <v>2</v>
      </c>
      <c r="EV51" s="35" t="str">
        <f t="shared" si="638"/>
        <v>2.0</v>
      </c>
      <c r="EW51" s="53">
        <v>2</v>
      </c>
      <c r="EX51" s="63">
        <v>2</v>
      </c>
      <c r="EY51" s="19">
        <v>6.1</v>
      </c>
      <c r="EZ51" s="22">
        <v>5</v>
      </c>
      <c r="FA51" s="23"/>
      <c r="FB51" s="17">
        <f t="shared" si="639"/>
        <v>5.4</v>
      </c>
      <c r="FC51" s="24">
        <f t="shared" si="640"/>
        <v>5.4</v>
      </c>
      <c r="FD51" s="24" t="str">
        <f t="shared" si="641"/>
        <v>5.4</v>
      </c>
      <c r="FE51" s="30" t="str">
        <f t="shared" si="642"/>
        <v>D+</v>
      </c>
      <c r="FF51" s="28">
        <f t="shared" si="643"/>
        <v>1.5</v>
      </c>
      <c r="FG51" s="35" t="str">
        <f t="shared" si="644"/>
        <v>1.5</v>
      </c>
      <c r="FH51" s="53">
        <v>3</v>
      </c>
      <c r="FI51" s="63">
        <v>3</v>
      </c>
      <c r="FJ51" s="19">
        <v>7.7</v>
      </c>
      <c r="FK51" s="22">
        <v>8</v>
      </c>
      <c r="FL51" s="23"/>
      <c r="FM51" s="25">
        <f t="shared" si="378"/>
        <v>7.9</v>
      </c>
      <c r="FN51" s="26">
        <f t="shared" si="379"/>
        <v>7.9</v>
      </c>
      <c r="FO51" s="26" t="str">
        <f t="shared" si="645"/>
        <v>7.9</v>
      </c>
      <c r="FP51" s="30" t="str">
        <f t="shared" si="381"/>
        <v>B</v>
      </c>
      <c r="FQ51" s="28">
        <f t="shared" si="382"/>
        <v>3</v>
      </c>
      <c r="FR51" s="35" t="str">
        <f t="shared" si="383"/>
        <v>3.0</v>
      </c>
      <c r="FS51" s="53">
        <v>2</v>
      </c>
      <c r="FT51" s="63">
        <v>2</v>
      </c>
      <c r="FU51" s="19">
        <v>8.3000000000000007</v>
      </c>
      <c r="FV51" s="22">
        <v>7</v>
      </c>
      <c r="FW51" s="23"/>
      <c r="FX51" s="25">
        <f t="shared" si="384"/>
        <v>7.5</v>
      </c>
      <c r="FY51" s="26">
        <f t="shared" si="385"/>
        <v>7.5</v>
      </c>
      <c r="FZ51" s="24" t="str">
        <f t="shared" si="646"/>
        <v>7.5</v>
      </c>
      <c r="GA51" s="30" t="str">
        <f t="shared" si="387"/>
        <v>B</v>
      </c>
      <c r="GB51" s="28">
        <f t="shared" si="388"/>
        <v>3</v>
      </c>
      <c r="GC51" s="35" t="str">
        <f t="shared" si="389"/>
        <v>3.0</v>
      </c>
      <c r="GD51" s="53">
        <v>2</v>
      </c>
      <c r="GE51" s="63">
        <v>2</v>
      </c>
      <c r="GF51" s="181">
        <f t="shared" si="647"/>
        <v>20</v>
      </c>
      <c r="GG51" s="217">
        <f t="shared" si="648"/>
        <v>5.8650000000000002</v>
      </c>
      <c r="GH51" s="182">
        <f t="shared" si="649"/>
        <v>1.875</v>
      </c>
      <c r="GI51" s="183" t="str">
        <f t="shared" si="650"/>
        <v>1.88</v>
      </c>
      <c r="GJ51" s="135" t="str">
        <f t="shared" si="651"/>
        <v>Lên lớp</v>
      </c>
      <c r="GK51" s="136">
        <f t="shared" si="652"/>
        <v>20</v>
      </c>
      <c r="GL51" s="239">
        <f t="shared" si="653"/>
        <v>5.8650000000000002</v>
      </c>
      <c r="GM51" s="137">
        <f t="shared" si="654"/>
        <v>1.875</v>
      </c>
      <c r="GN51" s="192">
        <f t="shared" si="655"/>
        <v>37</v>
      </c>
      <c r="GO51" s="193">
        <f t="shared" si="656"/>
        <v>34</v>
      </c>
      <c r="GP51" s="183">
        <f t="shared" si="657"/>
        <v>6.0352941176470596</v>
      </c>
      <c r="GQ51" s="182">
        <f t="shared" si="658"/>
        <v>2</v>
      </c>
      <c r="GR51" s="183" t="str">
        <f t="shared" si="659"/>
        <v>2.00</v>
      </c>
      <c r="GS51" s="135" t="str">
        <f t="shared" si="660"/>
        <v>Lên lớp</v>
      </c>
      <c r="GT51" s="135" t="s">
        <v>648</v>
      </c>
      <c r="GU51" s="19">
        <v>6.6</v>
      </c>
      <c r="GV51" s="22">
        <v>5</v>
      </c>
      <c r="GW51" s="23"/>
      <c r="GX51" s="17">
        <f t="shared" si="661"/>
        <v>5.6</v>
      </c>
      <c r="GY51" s="24">
        <f t="shared" si="662"/>
        <v>5.6</v>
      </c>
      <c r="GZ51" s="24" t="str">
        <f t="shared" si="697"/>
        <v>5.6</v>
      </c>
      <c r="HA51" s="30" t="str">
        <f t="shared" si="663"/>
        <v>C</v>
      </c>
      <c r="HB51" s="28">
        <f t="shared" si="664"/>
        <v>2</v>
      </c>
      <c r="HC51" s="35" t="str">
        <f t="shared" si="665"/>
        <v>2.0</v>
      </c>
      <c r="HD51" s="53">
        <v>3</v>
      </c>
      <c r="HE51" s="63">
        <v>3</v>
      </c>
      <c r="HF51" s="19">
        <v>7</v>
      </c>
      <c r="HG51" s="22">
        <v>9</v>
      </c>
      <c r="HH51" s="23"/>
      <c r="HI51" s="25">
        <f t="shared" si="410"/>
        <v>8.1999999999999993</v>
      </c>
      <c r="HJ51" s="26">
        <f t="shared" si="411"/>
        <v>8.1999999999999993</v>
      </c>
      <c r="HK51" s="24" t="str">
        <f t="shared" si="666"/>
        <v>8.2</v>
      </c>
      <c r="HL51" s="30" t="str">
        <f t="shared" si="413"/>
        <v>B+</v>
      </c>
      <c r="HM51" s="28">
        <f t="shared" si="414"/>
        <v>3.5</v>
      </c>
      <c r="HN51" s="35" t="str">
        <f t="shared" si="415"/>
        <v>3.5</v>
      </c>
      <c r="HO51" s="53">
        <v>2</v>
      </c>
      <c r="HP51" s="63">
        <v>2</v>
      </c>
      <c r="HQ51" s="19">
        <v>6.3</v>
      </c>
      <c r="HR51" s="22">
        <v>3</v>
      </c>
      <c r="HS51" s="23"/>
      <c r="HT51" s="25">
        <f t="shared" si="416"/>
        <v>4.3</v>
      </c>
      <c r="HU51" s="147">
        <f t="shared" si="417"/>
        <v>4.3</v>
      </c>
      <c r="HV51" s="24" t="str">
        <f t="shared" si="734"/>
        <v>4.3</v>
      </c>
      <c r="HW51" s="218" t="str">
        <f t="shared" si="418"/>
        <v>D</v>
      </c>
      <c r="HX51" s="149">
        <f t="shared" si="419"/>
        <v>1</v>
      </c>
      <c r="HY51" s="40" t="str">
        <f t="shared" si="420"/>
        <v>1.0</v>
      </c>
      <c r="HZ51" s="53">
        <v>3</v>
      </c>
      <c r="IA51" s="63">
        <v>3</v>
      </c>
      <c r="IB51" s="19">
        <v>6.7</v>
      </c>
      <c r="IC51" s="44"/>
      <c r="ID51" s="23">
        <v>5</v>
      </c>
      <c r="IE51" s="25">
        <f t="shared" si="421"/>
        <v>2.7</v>
      </c>
      <c r="IF51" s="147">
        <f t="shared" si="422"/>
        <v>5.7</v>
      </c>
      <c r="IG51" s="24" t="str">
        <f t="shared" si="735"/>
        <v>5.7</v>
      </c>
      <c r="IH51" s="218" t="str">
        <f t="shared" si="423"/>
        <v>C</v>
      </c>
      <c r="II51" s="149">
        <f t="shared" si="424"/>
        <v>2</v>
      </c>
      <c r="IJ51" s="40" t="str">
        <f t="shared" si="425"/>
        <v>2.0</v>
      </c>
      <c r="IK51" s="53">
        <v>1</v>
      </c>
      <c r="IL51" s="63">
        <v>1</v>
      </c>
      <c r="IM51" s="19">
        <v>5.4</v>
      </c>
      <c r="IN51" s="22">
        <v>6</v>
      </c>
      <c r="IO51" s="23"/>
      <c r="IP51" s="25">
        <f t="shared" si="426"/>
        <v>5.8</v>
      </c>
      <c r="IQ51" s="26">
        <f t="shared" si="427"/>
        <v>5.8</v>
      </c>
      <c r="IR51" s="24" t="str">
        <f t="shared" si="669"/>
        <v>5.8</v>
      </c>
      <c r="IS51" s="30" t="str">
        <f t="shared" si="727"/>
        <v>C</v>
      </c>
      <c r="IT51" s="28">
        <f t="shared" si="430"/>
        <v>2</v>
      </c>
      <c r="IU51" s="35" t="str">
        <f t="shared" si="431"/>
        <v>2.0</v>
      </c>
      <c r="IV51" s="53">
        <v>2</v>
      </c>
      <c r="IW51" s="63">
        <v>2</v>
      </c>
      <c r="IX51" s="19">
        <v>6.8</v>
      </c>
      <c r="IY51" s="44"/>
      <c r="IZ51" s="23">
        <v>5</v>
      </c>
      <c r="JA51" s="25">
        <f t="shared" si="432"/>
        <v>2.7</v>
      </c>
      <c r="JB51" s="26">
        <f t="shared" si="433"/>
        <v>5.7</v>
      </c>
      <c r="JC51" s="24" t="str">
        <f t="shared" si="670"/>
        <v>5.7</v>
      </c>
      <c r="JD51" s="30" t="str">
        <f t="shared" si="435"/>
        <v>C</v>
      </c>
      <c r="JE51" s="28">
        <f t="shared" si="436"/>
        <v>2</v>
      </c>
      <c r="JF51" s="35" t="str">
        <f t="shared" si="437"/>
        <v>2.0</v>
      </c>
      <c r="JG51" s="53">
        <v>2</v>
      </c>
      <c r="JH51" s="63">
        <v>2</v>
      </c>
      <c r="JI51" s="43">
        <v>0</v>
      </c>
      <c r="JJ51" s="22"/>
      <c r="JK51" s="23"/>
      <c r="JL51" s="25">
        <f t="shared" si="438"/>
        <v>0</v>
      </c>
      <c r="JM51" s="26">
        <f t="shared" si="439"/>
        <v>0</v>
      </c>
      <c r="JN51" s="24" t="str">
        <f t="shared" si="671"/>
        <v>0.0</v>
      </c>
      <c r="JO51" s="30" t="str">
        <f t="shared" si="728"/>
        <v>F</v>
      </c>
      <c r="JP51" s="28">
        <f t="shared" si="442"/>
        <v>0</v>
      </c>
      <c r="JQ51" s="35" t="str">
        <f t="shared" si="443"/>
        <v>0.0</v>
      </c>
      <c r="JR51" s="53">
        <v>2</v>
      </c>
      <c r="JS51" s="63"/>
      <c r="JT51" s="43">
        <v>3</v>
      </c>
      <c r="JU51" s="22"/>
      <c r="JV51" s="23"/>
      <c r="JW51" s="25">
        <f t="shared" si="444"/>
        <v>1.2</v>
      </c>
      <c r="JX51" s="26">
        <f t="shared" si="445"/>
        <v>1.2</v>
      </c>
      <c r="JY51" s="24" t="str">
        <f t="shared" si="672"/>
        <v>1.2</v>
      </c>
      <c r="JZ51" s="30" t="str">
        <f t="shared" si="729"/>
        <v>F</v>
      </c>
      <c r="KA51" s="28">
        <f t="shared" si="448"/>
        <v>0</v>
      </c>
      <c r="KB51" s="35" t="str">
        <f t="shared" si="449"/>
        <v>0.0</v>
      </c>
      <c r="KC51" s="53">
        <v>1</v>
      </c>
      <c r="KD51" s="63"/>
      <c r="KE51" s="19">
        <v>5</v>
      </c>
      <c r="KF51" s="44"/>
      <c r="KG51" s="23">
        <v>7</v>
      </c>
      <c r="KH51" s="25">
        <f t="shared" si="450"/>
        <v>2</v>
      </c>
      <c r="KI51" s="26">
        <f t="shared" si="451"/>
        <v>6.2</v>
      </c>
      <c r="KJ51" s="24" t="str">
        <f t="shared" si="673"/>
        <v>6.2</v>
      </c>
      <c r="KK51" s="30" t="str">
        <f t="shared" si="453"/>
        <v>C</v>
      </c>
      <c r="KL51" s="28">
        <f t="shared" si="454"/>
        <v>2</v>
      </c>
      <c r="KM51" s="35" t="str">
        <f t="shared" si="455"/>
        <v>2.0</v>
      </c>
      <c r="KN51" s="53">
        <v>2</v>
      </c>
      <c r="KO51" s="63">
        <v>2</v>
      </c>
      <c r="KP51" s="181">
        <f t="shared" si="674"/>
        <v>18</v>
      </c>
      <c r="KQ51" s="217">
        <f t="shared" si="675"/>
        <v>4.9111111111111114</v>
      </c>
      <c r="KR51" s="182">
        <f t="shared" si="676"/>
        <v>1.6666666666666667</v>
      </c>
      <c r="KS51" s="183" t="str">
        <f t="shared" si="677"/>
        <v>1.67</v>
      </c>
      <c r="KT51" s="135" t="str">
        <f t="shared" si="678"/>
        <v>Lên lớp</v>
      </c>
      <c r="KU51" s="136">
        <f t="shared" si="679"/>
        <v>15</v>
      </c>
      <c r="KV51" s="217">
        <f t="shared" si="680"/>
        <v>5.8133333333333335</v>
      </c>
      <c r="KW51" s="236">
        <f t="shared" si="681"/>
        <v>2</v>
      </c>
      <c r="KX51" s="192">
        <f t="shared" si="682"/>
        <v>55</v>
      </c>
      <c r="KY51" s="193">
        <f t="shared" si="683"/>
        <v>49</v>
      </c>
      <c r="KZ51" s="183">
        <f t="shared" si="684"/>
        <v>5.9673469387755107</v>
      </c>
      <c r="LA51" s="182">
        <f t="shared" si="685"/>
        <v>2</v>
      </c>
      <c r="LB51" s="183" t="str">
        <f t="shared" si="686"/>
        <v>2.00</v>
      </c>
      <c r="LC51" s="135" t="str">
        <f t="shared" si="687"/>
        <v>Lên lớp</v>
      </c>
      <c r="LD51" s="135" t="s">
        <v>648</v>
      </c>
      <c r="LE51" s="43">
        <v>0</v>
      </c>
      <c r="LF51" s="22"/>
      <c r="LG51" s="23"/>
      <c r="LH51" s="25">
        <f t="shared" si="470"/>
        <v>0</v>
      </c>
      <c r="LI51" s="147">
        <f t="shared" si="471"/>
        <v>0</v>
      </c>
      <c r="LJ51" s="26" t="str">
        <f t="shared" si="688"/>
        <v>0.0</v>
      </c>
      <c r="LK51" s="148" t="str">
        <f t="shared" si="473"/>
        <v>F</v>
      </c>
      <c r="LL51" s="149">
        <f t="shared" si="474"/>
        <v>0</v>
      </c>
      <c r="LM51" s="40" t="str">
        <f t="shared" si="475"/>
        <v>0.0</v>
      </c>
      <c r="LN51" s="53">
        <v>1</v>
      </c>
      <c r="LO51" s="63"/>
      <c r="LP51" s="43">
        <v>0</v>
      </c>
      <c r="LQ51" s="22"/>
      <c r="LR51" s="23"/>
      <c r="LS51" s="25">
        <f t="shared" si="476"/>
        <v>0</v>
      </c>
      <c r="LT51" s="147">
        <f t="shared" si="477"/>
        <v>0</v>
      </c>
      <c r="LU51" s="26" t="str">
        <f t="shared" si="689"/>
        <v>0.0</v>
      </c>
      <c r="LV51" s="148" t="str">
        <f t="shared" si="479"/>
        <v>F</v>
      </c>
      <c r="LW51" s="149">
        <f t="shared" si="480"/>
        <v>0</v>
      </c>
      <c r="LX51" s="40" t="str">
        <f t="shared" si="481"/>
        <v>0.0</v>
      </c>
      <c r="LY51" s="53">
        <v>1</v>
      </c>
      <c r="LZ51" s="63"/>
      <c r="MA51" s="43">
        <v>0</v>
      </c>
      <c r="MB51" s="22"/>
      <c r="MC51" s="23"/>
      <c r="MD51" s="25">
        <f t="shared" si="482"/>
        <v>0</v>
      </c>
      <c r="ME51" s="26">
        <f t="shared" si="483"/>
        <v>0</v>
      </c>
      <c r="MF51" s="26" t="str">
        <f t="shared" si="690"/>
        <v>0.0</v>
      </c>
      <c r="MG51" s="30" t="str">
        <f t="shared" si="698"/>
        <v>F</v>
      </c>
      <c r="MH51" s="28">
        <f t="shared" si="486"/>
        <v>0</v>
      </c>
      <c r="MI51" s="35" t="str">
        <f t="shared" si="487"/>
        <v>0.0</v>
      </c>
      <c r="MJ51" s="53">
        <v>1</v>
      </c>
      <c r="MK51" s="63"/>
      <c r="ML51" s="19"/>
      <c r="MM51" s="51"/>
      <c r="MN51" s="23"/>
      <c r="MO51" s="25">
        <f t="shared" si="538"/>
        <v>0</v>
      </c>
      <c r="MP51" s="26">
        <f t="shared" si="539"/>
        <v>0</v>
      </c>
      <c r="MQ51" s="26" t="str">
        <f t="shared" si="691"/>
        <v>0.0</v>
      </c>
      <c r="MR51" s="30" t="str">
        <f t="shared" si="730"/>
        <v>F</v>
      </c>
      <c r="MS51" s="28">
        <f t="shared" si="540"/>
        <v>0</v>
      </c>
      <c r="MT51" s="35" t="str">
        <f t="shared" si="541"/>
        <v>0.0</v>
      </c>
      <c r="MU51" s="53">
        <v>1</v>
      </c>
      <c r="MV51" s="63"/>
      <c r="MW51" s="19"/>
      <c r="MX51" s="51"/>
      <c r="MY51" s="23"/>
      <c r="MZ51" s="25">
        <f t="shared" si="542"/>
        <v>0</v>
      </c>
      <c r="NA51" s="26">
        <f t="shared" si="543"/>
        <v>0</v>
      </c>
      <c r="NB51" s="26" t="str">
        <f t="shared" si="692"/>
        <v>0.0</v>
      </c>
      <c r="NC51" s="30" t="str">
        <f t="shared" si="731"/>
        <v>F</v>
      </c>
      <c r="ND51" s="28">
        <f t="shared" si="544"/>
        <v>0</v>
      </c>
      <c r="NE51" s="35" t="str">
        <f t="shared" si="545"/>
        <v>0.0</v>
      </c>
      <c r="NF51" s="53">
        <v>1</v>
      </c>
      <c r="NG51" s="63"/>
      <c r="NH51" s="19"/>
      <c r="NI51" s="51"/>
      <c r="NJ51" s="23"/>
      <c r="NK51" s="25">
        <f t="shared" si="546"/>
        <v>0</v>
      </c>
      <c r="NL51" s="26">
        <f t="shared" si="547"/>
        <v>0</v>
      </c>
      <c r="NM51" s="26" t="str">
        <f t="shared" si="693"/>
        <v>0.0</v>
      </c>
      <c r="NN51" s="30" t="str">
        <f t="shared" si="732"/>
        <v>F</v>
      </c>
      <c r="NO51" s="28">
        <f t="shared" si="548"/>
        <v>0</v>
      </c>
      <c r="NP51" s="35" t="str">
        <f t="shared" si="549"/>
        <v>0.0</v>
      </c>
      <c r="NQ51" s="53">
        <v>2</v>
      </c>
      <c r="NR51" s="63"/>
      <c r="NS51" s="19"/>
      <c r="NT51" s="51"/>
      <c r="NU51" s="23"/>
      <c r="NV51" s="25">
        <f t="shared" si="550"/>
        <v>0</v>
      </c>
      <c r="NW51" s="26">
        <f t="shared" si="551"/>
        <v>0</v>
      </c>
      <c r="NX51" s="26" t="str">
        <f t="shared" si="694"/>
        <v>0.0</v>
      </c>
      <c r="NY51" s="30" t="str">
        <f t="shared" si="733"/>
        <v>F</v>
      </c>
      <c r="NZ51" s="28">
        <f t="shared" si="552"/>
        <v>0</v>
      </c>
      <c r="OA51" s="35" t="str">
        <f t="shared" si="553"/>
        <v>0.0</v>
      </c>
      <c r="OB51" s="53">
        <v>1</v>
      </c>
      <c r="OC51" s="63"/>
      <c r="OD51" s="57"/>
      <c r="OE51" s="51"/>
      <c r="OF51" s="23"/>
      <c r="OG51" s="25">
        <f t="shared" si="737"/>
        <v>0</v>
      </c>
      <c r="OH51" s="26">
        <f t="shared" si="738"/>
        <v>0</v>
      </c>
      <c r="OI51" s="26" t="str">
        <f t="shared" si="739"/>
        <v>0.0</v>
      </c>
      <c r="OJ51" s="30" t="str">
        <f t="shared" si="740"/>
        <v>F</v>
      </c>
      <c r="OK51" s="28">
        <f t="shared" si="741"/>
        <v>0</v>
      </c>
      <c r="OL51" s="35" t="str">
        <f t="shared" si="742"/>
        <v>0.0</v>
      </c>
      <c r="OM51" s="53"/>
      <c r="ON51" s="70"/>
      <c r="OO51" s="264">
        <f t="shared" si="256"/>
        <v>8</v>
      </c>
      <c r="OP51" s="217">
        <f t="shared" si="257"/>
        <v>0</v>
      </c>
      <c r="OQ51" s="182">
        <f t="shared" si="258"/>
        <v>0</v>
      </c>
      <c r="OR51" s="183" t="str">
        <f t="shared" si="259"/>
        <v>0.00</v>
      </c>
      <c r="OS51" s="135" t="str">
        <f t="shared" si="260"/>
        <v>Cảnh báo KQHT</v>
      </c>
      <c r="OT51" s="136">
        <f t="shared" si="261"/>
        <v>0</v>
      </c>
      <c r="OU51" s="217" t="e">
        <f t="shared" si="262"/>
        <v>#DIV/0!</v>
      </c>
      <c r="OV51" s="236" t="e">
        <f t="shared" si="263"/>
        <v>#DIV/0!</v>
      </c>
      <c r="OW51" s="192">
        <f t="shared" si="264"/>
        <v>63</v>
      </c>
      <c r="OX51" s="193">
        <f t="shared" si="265"/>
        <v>49</v>
      </c>
      <c r="OY51" s="183" t="e">
        <f t="shared" si="266"/>
        <v>#DIV/0!</v>
      </c>
      <c r="OZ51" s="182" t="e">
        <f t="shared" si="267"/>
        <v>#DIV/0!</v>
      </c>
      <c r="PA51" s="183" t="e">
        <f t="shared" si="268"/>
        <v>#DIV/0!</v>
      </c>
      <c r="PB51" s="135" t="e">
        <f t="shared" si="269"/>
        <v>#DIV/0!</v>
      </c>
      <c r="PC51" s="215" t="s">
        <v>644</v>
      </c>
      <c r="PD51" s="57"/>
      <c r="PE51" s="22"/>
      <c r="PF51" s="23"/>
      <c r="PG51" s="25">
        <f t="shared" si="273"/>
        <v>0</v>
      </c>
      <c r="PH51" s="26">
        <f t="shared" si="274"/>
        <v>0</v>
      </c>
      <c r="PI51" s="26" t="str">
        <f t="shared" si="275"/>
        <v>0.0</v>
      </c>
      <c r="PJ51" s="30" t="str">
        <f t="shared" si="276"/>
        <v>F</v>
      </c>
      <c r="PK51" s="28">
        <f t="shared" si="277"/>
        <v>0</v>
      </c>
      <c r="PL51" s="35" t="str">
        <f t="shared" si="278"/>
        <v>0.0</v>
      </c>
      <c r="PM51" s="53"/>
      <c r="PN51" s="63"/>
      <c r="PO51" s="19"/>
      <c r="PP51" s="22"/>
      <c r="PQ51" s="23"/>
      <c r="PR51" s="25">
        <f t="shared" si="558"/>
        <v>0</v>
      </c>
      <c r="PS51" s="26">
        <f t="shared" si="559"/>
        <v>0</v>
      </c>
      <c r="PT51" s="26" t="str">
        <f t="shared" si="696"/>
        <v>0.0</v>
      </c>
      <c r="PU51" s="30" t="str">
        <f t="shared" si="700"/>
        <v>F</v>
      </c>
      <c r="PV51" s="28">
        <f t="shared" si="560"/>
        <v>0</v>
      </c>
      <c r="PW51" s="35" t="str">
        <f t="shared" si="561"/>
        <v>0.0</v>
      </c>
      <c r="PX51" s="53"/>
      <c r="PY51" s="63"/>
      <c r="PZ51" s="59"/>
      <c r="QA51" s="259"/>
      <c r="QB51" s="129">
        <f t="shared" si="270"/>
        <v>0</v>
      </c>
      <c r="QC51" s="24" t="str">
        <f t="shared" si="280"/>
        <v>0.0</v>
      </c>
      <c r="QD51" s="30" t="str">
        <f t="shared" si="281"/>
        <v>F</v>
      </c>
      <c r="QE51" s="28">
        <f t="shared" si="282"/>
        <v>0</v>
      </c>
      <c r="QF51" s="35" t="str">
        <f t="shared" si="283"/>
        <v>0.0</v>
      </c>
      <c r="QG51" s="260"/>
      <c r="QH51" s="261"/>
      <c r="QI51" s="262">
        <f t="shared" si="532"/>
        <v>0</v>
      </c>
      <c r="QJ51" s="217" t="e">
        <f t="shared" si="533"/>
        <v>#DIV/0!</v>
      </c>
      <c r="QK51" s="182" t="e">
        <f t="shared" si="534"/>
        <v>#DIV/0!</v>
      </c>
      <c r="QL51" s="183" t="e">
        <f t="shared" si="284"/>
        <v>#DIV/0!</v>
      </c>
      <c r="QM51" s="135" t="e">
        <f t="shared" si="285"/>
        <v>#DIV/0!</v>
      </c>
    </row>
    <row r="52" spans="1:455" ht="18">
      <c r="A52" s="71">
        <v>16</v>
      </c>
      <c r="B52" s="10">
        <v>52</v>
      </c>
      <c r="C52" s="90" t="s">
        <v>271</v>
      </c>
      <c r="D52" s="91" t="s">
        <v>309</v>
      </c>
      <c r="E52" s="93" t="s">
        <v>70</v>
      </c>
      <c r="F52" s="307" t="s">
        <v>174</v>
      </c>
      <c r="G52" s="42"/>
      <c r="H52" s="104" t="s">
        <v>519</v>
      </c>
      <c r="I52" s="42" t="s">
        <v>18</v>
      </c>
      <c r="J52" s="98" t="s">
        <v>601</v>
      </c>
      <c r="K52" s="12">
        <v>5</v>
      </c>
      <c r="L52" s="24" t="str">
        <f t="shared" si="562"/>
        <v>5.0</v>
      </c>
      <c r="M52" s="30" t="str">
        <f t="shared" si="701"/>
        <v>D+</v>
      </c>
      <c r="N52" s="37">
        <f t="shared" si="702"/>
        <v>1.5</v>
      </c>
      <c r="O52" s="35" t="str">
        <f t="shared" si="703"/>
        <v>1.5</v>
      </c>
      <c r="P52" s="11">
        <v>2</v>
      </c>
      <c r="Q52" s="14">
        <v>6</v>
      </c>
      <c r="R52" s="24" t="str">
        <f t="shared" si="566"/>
        <v>6.0</v>
      </c>
      <c r="S52" s="30" t="str">
        <f t="shared" si="704"/>
        <v>C</v>
      </c>
      <c r="T52" s="37">
        <f t="shared" si="705"/>
        <v>2</v>
      </c>
      <c r="U52" s="35" t="str">
        <f t="shared" si="706"/>
        <v>2.0</v>
      </c>
      <c r="V52" s="11">
        <v>3</v>
      </c>
      <c r="W52" s="19">
        <v>7</v>
      </c>
      <c r="X52" s="22">
        <v>7</v>
      </c>
      <c r="Y52" s="23"/>
      <c r="Z52" s="17">
        <f t="shared" si="570"/>
        <v>7</v>
      </c>
      <c r="AA52" s="24">
        <f t="shared" si="571"/>
        <v>7</v>
      </c>
      <c r="AB52" s="24" t="str">
        <f t="shared" si="572"/>
        <v>7.0</v>
      </c>
      <c r="AC52" s="30" t="str">
        <f t="shared" si="573"/>
        <v>B</v>
      </c>
      <c r="AD52" s="28">
        <f t="shared" si="574"/>
        <v>3</v>
      </c>
      <c r="AE52" s="35" t="str">
        <f t="shared" si="575"/>
        <v>3.0</v>
      </c>
      <c r="AF52" s="53">
        <v>4</v>
      </c>
      <c r="AG52" s="63">
        <v>4</v>
      </c>
      <c r="AH52" s="19">
        <v>7</v>
      </c>
      <c r="AI52" s="22">
        <v>8</v>
      </c>
      <c r="AJ52" s="23"/>
      <c r="AK52" s="25">
        <f t="shared" si="707"/>
        <v>7.6</v>
      </c>
      <c r="AL52" s="26">
        <f t="shared" si="708"/>
        <v>7.6</v>
      </c>
      <c r="AM52" s="24" t="str">
        <f t="shared" si="577"/>
        <v>7.6</v>
      </c>
      <c r="AN52" s="30" t="str">
        <f t="shared" si="709"/>
        <v>B</v>
      </c>
      <c r="AO52" s="28">
        <f t="shared" si="710"/>
        <v>3</v>
      </c>
      <c r="AP52" s="35" t="str">
        <f t="shared" si="711"/>
        <v>3.0</v>
      </c>
      <c r="AQ52" s="66">
        <v>2</v>
      </c>
      <c r="AR52" s="68">
        <v>2</v>
      </c>
      <c r="AS52" s="19">
        <v>5.5</v>
      </c>
      <c r="AT52" s="22">
        <v>4</v>
      </c>
      <c r="AU52" s="23"/>
      <c r="AV52" s="25">
        <f t="shared" si="712"/>
        <v>4.5999999999999996</v>
      </c>
      <c r="AW52" s="26">
        <f t="shared" si="713"/>
        <v>4.5999999999999996</v>
      </c>
      <c r="AX52" s="24" t="str">
        <f t="shared" si="581"/>
        <v>4.6</v>
      </c>
      <c r="AY52" s="30" t="str">
        <f t="shared" si="714"/>
        <v>D</v>
      </c>
      <c r="AZ52" s="28">
        <f t="shared" si="715"/>
        <v>1</v>
      </c>
      <c r="BA52" s="35" t="str">
        <f t="shared" si="716"/>
        <v>1.0</v>
      </c>
      <c r="BB52" s="53">
        <v>3</v>
      </c>
      <c r="BC52" s="63">
        <v>3</v>
      </c>
      <c r="BD52" s="19">
        <v>5.6</v>
      </c>
      <c r="BE52" s="22">
        <v>3</v>
      </c>
      <c r="BF52" s="23"/>
      <c r="BG52" s="17">
        <f t="shared" si="717"/>
        <v>4</v>
      </c>
      <c r="BH52" s="24">
        <f t="shared" si="718"/>
        <v>4</v>
      </c>
      <c r="BI52" s="24" t="str">
        <f t="shared" si="585"/>
        <v>4.0</v>
      </c>
      <c r="BJ52" s="30" t="str">
        <f t="shared" si="719"/>
        <v>D</v>
      </c>
      <c r="BK52" s="28">
        <f t="shared" si="720"/>
        <v>1</v>
      </c>
      <c r="BL52" s="35" t="str">
        <f t="shared" si="721"/>
        <v>1.0</v>
      </c>
      <c r="BM52" s="53">
        <v>3</v>
      </c>
      <c r="BN52" s="63">
        <v>3</v>
      </c>
      <c r="BO52" s="19">
        <v>6.8</v>
      </c>
      <c r="BP52" s="22">
        <v>6</v>
      </c>
      <c r="BQ52" s="23"/>
      <c r="BR52" s="25">
        <f t="shared" si="589"/>
        <v>6.3</v>
      </c>
      <c r="BS52" s="26">
        <f t="shared" si="590"/>
        <v>6.3</v>
      </c>
      <c r="BT52" s="24" t="str">
        <f t="shared" si="591"/>
        <v>6.3</v>
      </c>
      <c r="BU52" s="30" t="str">
        <f t="shared" si="592"/>
        <v>C</v>
      </c>
      <c r="BV52" s="56">
        <f t="shared" si="593"/>
        <v>2</v>
      </c>
      <c r="BW52" s="35" t="str">
        <f t="shared" si="594"/>
        <v>2.0</v>
      </c>
      <c r="BX52" s="53">
        <v>2</v>
      </c>
      <c r="BY52" s="70">
        <v>2</v>
      </c>
      <c r="BZ52" s="19">
        <v>6.3</v>
      </c>
      <c r="CA52" s="22">
        <v>5</v>
      </c>
      <c r="CB52" s="23"/>
      <c r="CC52" s="25">
        <f t="shared" si="722"/>
        <v>5.5</v>
      </c>
      <c r="CD52" s="26">
        <f t="shared" si="723"/>
        <v>5.5</v>
      </c>
      <c r="CE52" s="24" t="str">
        <f t="shared" si="595"/>
        <v>5.5</v>
      </c>
      <c r="CF52" s="30" t="str">
        <f t="shared" si="724"/>
        <v>C</v>
      </c>
      <c r="CG52" s="28">
        <f t="shared" si="725"/>
        <v>2</v>
      </c>
      <c r="CH52" s="35" t="str">
        <f t="shared" si="726"/>
        <v>2.0</v>
      </c>
      <c r="CI52" s="53">
        <v>3</v>
      </c>
      <c r="CJ52" s="63">
        <v>3</v>
      </c>
      <c r="CK52" s="193">
        <f t="shared" si="599"/>
        <v>17</v>
      </c>
      <c r="CL52" s="217">
        <f t="shared" si="600"/>
        <v>5.7705882352941176</v>
      </c>
      <c r="CM52" s="182">
        <f t="shared" si="601"/>
        <v>2</v>
      </c>
      <c r="CN52" s="183" t="str">
        <f t="shared" si="602"/>
        <v>2.00</v>
      </c>
      <c r="CO52" s="135" t="str">
        <f t="shared" si="603"/>
        <v>Lên lớp</v>
      </c>
      <c r="CP52" s="136">
        <f t="shared" si="604"/>
        <v>17</v>
      </c>
      <c r="CQ52" s="241">
        <f t="shared" si="605"/>
        <v>5.7705882352941176</v>
      </c>
      <c r="CR52" s="137">
        <f t="shared" si="606"/>
        <v>2</v>
      </c>
      <c r="CS52" s="140" t="str">
        <f t="shared" si="607"/>
        <v>2.00</v>
      </c>
      <c r="CT52" s="135" t="str">
        <f t="shared" si="608"/>
        <v>Lên lớp</v>
      </c>
      <c r="CU52" s="138" t="s">
        <v>648</v>
      </c>
      <c r="CV52" s="19">
        <v>5</v>
      </c>
      <c r="CW52" s="22">
        <v>3</v>
      </c>
      <c r="CX52" s="23">
        <v>3</v>
      </c>
      <c r="CY52" s="25">
        <f t="shared" si="609"/>
        <v>3.8</v>
      </c>
      <c r="CZ52" s="26">
        <f t="shared" si="610"/>
        <v>3.8</v>
      </c>
      <c r="DA52" s="24" t="str">
        <f t="shared" si="611"/>
        <v>3.8</v>
      </c>
      <c r="DB52" s="30" t="str">
        <f t="shared" si="612"/>
        <v>F</v>
      </c>
      <c r="DC52" s="56">
        <f t="shared" si="613"/>
        <v>0</v>
      </c>
      <c r="DD52" s="35" t="str">
        <f t="shared" si="614"/>
        <v>0.0</v>
      </c>
      <c r="DE52" s="53">
        <v>3</v>
      </c>
      <c r="DF52" s="63"/>
      <c r="DG52" s="19">
        <v>5</v>
      </c>
      <c r="DH52" s="22">
        <v>5</v>
      </c>
      <c r="DI52" s="23"/>
      <c r="DJ52" s="25">
        <f t="shared" si="615"/>
        <v>5</v>
      </c>
      <c r="DK52" s="26">
        <f t="shared" si="616"/>
        <v>5</v>
      </c>
      <c r="DL52" s="24" t="str">
        <f t="shared" si="617"/>
        <v>5.0</v>
      </c>
      <c r="DM52" s="30" t="str">
        <f t="shared" si="618"/>
        <v>D+</v>
      </c>
      <c r="DN52" s="56">
        <f t="shared" si="619"/>
        <v>1.5</v>
      </c>
      <c r="DO52" s="35" t="str">
        <f t="shared" si="620"/>
        <v>1.5</v>
      </c>
      <c r="DP52" s="53">
        <v>3</v>
      </c>
      <c r="DQ52" s="63">
        <v>3</v>
      </c>
      <c r="DR52" s="19">
        <v>5.3</v>
      </c>
      <c r="DS52" s="22">
        <v>1</v>
      </c>
      <c r="DT52" s="23">
        <v>1</v>
      </c>
      <c r="DU52" s="25">
        <f t="shared" si="621"/>
        <v>2.7</v>
      </c>
      <c r="DV52" s="26">
        <f t="shared" si="622"/>
        <v>2.7</v>
      </c>
      <c r="DW52" s="24" t="str">
        <f t="shared" si="623"/>
        <v>2.7</v>
      </c>
      <c r="DX52" s="30" t="str">
        <f t="shared" si="624"/>
        <v>F</v>
      </c>
      <c r="DY52" s="28">
        <f t="shared" si="625"/>
        <v>0</v>
      </c>
      <c r="DZ52" s="35" t="str">
        <f t="shared" si="626"/>
        <v>0.0</v>
      </c>
      <c r="EA52" s="53">
        <v>3</v>
      </c>
      <c r="EB52" s="63"/>
      <c r="EC52" s="19">
        <v>6.3</v>
      </c>
      <c r="ED52" s="22">
        <v>3</v>
      </c>
      <c r="EE52" s="23"/>
      <c r="EF52" s="25">
        <f t="shared" si="627"/>
        <v>4.3</v>
      </c>
      <c r="EG52" s="26">
        <f t="shared" si="628"/>
        <v>4.3</v>
      </c>
      <c r="EH52" s="24" t="str">
        <f t="shared" si="736"/>
        <v>4.3</v>
      </c>
      <c r="EI52" s="30" t="str">
        <f t="shared" si="630"/>
        <v>D</v>
      </c>
      <c r="EJ52" s="28">
        <f t="shared" si="631"/>
        <v>1</v>
      </c>
      <c r="EK52" s="35" t="str">
        <f t="shared" si="632"/>
        <v>1.0</v>
      </c>
      <c r="EL52" s="53">
        <v>2</v>
      </c>
      <c r="EM52" s="63">
        <v>2</v>
      </c>
      <c r="EN52" s="19">
        <v>5.3</v>
      </c>
      <c r="EO52" s="22">
        <v>6</v>
      </c>
      <c r="EP52" s="23"/>
      <c r="EQ52" s="25">
        <f t="shared" si="633"/>
        <v>5.7</v>
      </c>
      <c r="ER52" s="26">
        <f t="shared" si="634"/>
        <v>5.7</v>
      </c>
      <c r="ES52" s="26" t="str">
        <f t="shared" si="635"/>
        <v>5.7</v>
      </c>
      <c r="ET52" s="30" t="str">
        <f t="shared" si="636"/>
        <v>C</v>
      </c>
      <c r="EU52" s="28">
        <f t="shared" si="637"/>
        <v>2</v>
      </c>
      <c r="EV52" s="35" t="str">
        <f t="shared" si="638"/>
        <v>2.0</v>
      </c>
      <c r="EW52" s="53">
        <v>2</v>
      </c>
      <c r="EX52" s="63">
        <v>2</v>
      </c>
      <c r="EY52" s="19">
        <v>6.6</v>
      </c>
      <c r="EZ52" s="22">
        <v>6</v>
      </c>
      <c r="FA52" s="23"/>
      <c r="FB52" s="25">
        <f t="shared" si="639"/>
        <v>6.2</v>
      </c>
      <c r="FC52" s="26">
        <f t="shared" si="640"/>
        <v>6.2</v>
      </c>
      <c r="FD52" s="24" t="str">
        <f t="shared" si="641"/>
        <v>6.2</v>
      </c>
      <c r="FE52" s="30" t="str">
        <f t="shared" si="642"/>
        <v>C</v>
      </c>
      <c r="FF52" s="28">
        <f t="shared" si="643"/>
        <v>2</v>
      </c>
      <c r="FG52" s="35" t="str">
        <f t="shared" si="644"/>
        <v>2.0</v>
      </c>
      <c r="FH52" s="53">
        <v>3</v>
      </c>
      <c r="FI52" s="63">
        <v>3</v>
      </c>
      <c r="FJ52" s="19">
        <v>7.7</v>
      </c>
      <c r="FK52" s="22">
        <v>8</v>
      </c>
      <c r="FL52" s="23"/>
      <c r="FM52" s="25">
        <f t="shared" si="378"/>
        <v>7.9</v>
      </c>
      <c r="FN52" s="26">
        <f t="shared" si="379"/>
        <v>7.9</v>
      </c>
      <c r="FO52" s="26" t="str">
        <f t="shared" si="645"/>
        <v>7.9</v>
      </c>
      <c r="FP52" s="30" t="str">
        <f t="shared" si="381"/>
        <v>B</v>
      </c>
      <c r="FQ52" s="28">
        <f t="shared" si="382"/>
        <v>3</v>
      </c>
      <c r="FR52" s="35" t="str">
        <f t="shared" si="383"/>
        <v>3.0</v>
      </c>
      <c r="FS52" s="53">
        <v>2</v>
      </c>
      <c r="FT52" s="63">
        <v>2</v>
      </c>
      <c r="FU52" s="19">
        <v>7.3</v>
      </c>
      <c r="FV52" s="22">
        <v>2</v>
      </c>
      <c r="FW52" s="23"/>
      <c r="FX52" s="25">
        <f t="shared" si="384"/>
        <v>4.0999999999999996</v>
      </c>
      <c r="FY52" s="26">
        <f t="shared" si="385"/>
        <v>4.0999999999999996</v>
      </c>
      <c r="FZ52" s="26" t="str">
        <f t="shared" si="646"/>
        <v>4.1</v>
      </c>
      <c r="GA52" s="30" t="str">
        <f t="shared" si="387"/>
        <v>D</v>
      </c>
      <c r="GB52" s="28">
        <f t="shared" si="388"/>
        <v>1</v>
      </c>
      <c r="GC52" s="35" t="str">
        <f t="shared" si="389"/>
        <v>1.0</v>
      </c>
      <c r="GD52" s="53">
        <v>2</v>
      </c>
      <c r="GE52" s="63">
        <v>2</v>
      </c>
      <c r="GF52" s="181">
        <f t="shared" si="647"/>
        <v>20</v>
      </c>
      <c r="GG52" s="217">
        <f t="shared" si="648"/>
        <v>4.8549999999999995</v>
      </c>
      <c r="GH52" s="182">
        <f t="shared" si="649"/>
        <v>1.2250000000000001</v>
      </c>
      <c r="GI52" s="183" t="str">
        <f t="shared" si="650"/>
        <v>1.23</v>
      </c>
      <c r="GJ52" s="135" t="str">
        <f t="shared" si="651"/>
        <v>Lên lớp</v>
      </c>
      <c r="GK52" s="136">
        <f t="shared" si="652"/>
        <v>14</v>
      </c>
      <c r="GL52" s="239">
        <f t="shared" si="653"/>
        <v>5.5428571428571436</v>
      </c>
      <c r="GM52" s="137">
        <f t="shared" si="654"/>
        <v>1.75</v>
      </c>
      <c r="GN52" s="192">
        <f t="shared" si="655"/>
        <v>37</v>
      </c>
      <c r="GO52" s="193">
        <f t="shared" si="656"/>
        <v>31</v>
      </c>
      <c r="GP52" s="183">
        <f t="shared" si="657"/>
        <v>5.6677419354838703</v>
      </c>
      <c r="GQ52" s="182">
        <f t="shared" si="658"/>
        <v>1.8870967741935485</v>
      </c>
      <c r="GR52" s="183" t="str">
        <f t="shared" si="659"/>
        <v>1.89</v>
      </c>
      <c r="GS52" s="135" t="str">
        <f t="shared" si="660"/>
        <v>Lên lớp</v>
      </c>
      <c r="GT52" s="135" t="s">
        <v>648</v>
      </c>
      <c r="GU52" s="19">
        <v>7.3</v>
      </c>
      <c r="GV52" s="22">
        <v>5</v>
      </c>
      <c r="GW52" s="23"/>
      <c r="GX52" s="17">
        <f t="shared" si="661"/>
        <v>5.9</v>
      </c>
      <c r="GY52" s="24">
        <f t="shared" si="662"/>
        <v>5.9</v>
      </c>
      <c r="GZ52" s="24" t="str">
        <f t="shared" si="697"/>
        <v>5.9</v>
      </c>
      <c r="HA52" s="30" t="str">
        <f t="shared" si="663"/>
        <v>C</v>
      </c>
      <c r="HB52" s="28">
        <f t="shared" si="664"/>
        <v>2</v>
      </c>
      <c r="HC52" s="35" t="str">
        <f t="shared" si="665"/>
        <v>2.0</v>
      </c>
      <c r="HD52" s="53">
        <v>3</v>
      </c>
      <c r="HE52" s="63">
        <v>3</v>
      </c>
      <c r="HF52" s="19">
        <v>7</v>
      </c>
      <c r="HG52" s="22">
        <v>8</v>
      </c>
      <c r="HH52" s="23"/>
      <c r="HI52" s="25">
        <f t="shared" si="410"/>
        <v>7.6</v>
      </c>
      <c r="HJ52" s="26">
        <f t="shared" si="411"/>
        <v>7.6</v>
      </c>
      <c r="HK52" s="26" t="str">
        <f t="shared" si="666"/>
        <v>7.6</v>
      </c>
      <c r="HL52" s="30" t="str">
        <f t="shared" si="413"/>
        <v>B</v>
      </c>
      <c r="HM52" s="28">
        <f t="shared" si="414"/>
        <v>3</v>
      </c>
      <c r="HN52" s="35" t="str">
        <f t="shared" si="415"/>
        <v>3.0</v>
      </c>
      <c r="HO52" s="53">
        <v>2</v>
      </c>
      <c r="HP52" s="63">
        <v>2</v>
      </c>
      <c r="HQ52" s="19">
        <v>6.1</v>
      </c>
      <c r="HR52" s="22">
        <v>3</v>
      </c>
      <c r="HS52" s="23"/>
      <c r="HT52" s="25">
        <f t="shared" si="416"/>
        <v>4.2</v>
      </c>
      <c r="HU52" s="147">
        <f t="shared" si="417"/>
        <v>4.2</v>
      </c>
      <c r="HV52" s="26" t="str">
        <f t="shared" si="734"/>
        <v>4.2</v>
      </c>
      <c r="HW52" s="218" t="str">
        <f t="shared" si="418"/>
        <v>D</v>
      </c>
      <c r="HX52" s="149">
        <f t="shared" si="419"/>
        <v>1</v>
      </c>
      <c r="HY52" s="40" t="str">
        <f t="shared" si="420"/>
        <v>1.0</v>
      </c>
      <c r="HZ52" s="53">
        <v>3</v>
      </c>
      <c r="IA52" s="63">
        <v>3</v>
      </c>
      <c r="IB52" s="19">
        <v>6.3</v>
      </c>
      <c r="IC52" s="22">
        <v>4</v>
      </c>
      <c r="ID52" s="23"/>
      <c r="IE52" s="25">
        <f t="shared" si="421"/>
        <v>4.9000000000000004</v>
      </c>
      <c r="IF52" s="147">
        <f t="shared" si="422"/>
        <v>4.9000000000000004</v>
      </c>
      <c r="IG52" s="26" t="str">
        <f t="shared" si="735"/>
        <v>4.9</v>
      </c>
      <c r="IH52" s="218" t="str">
        <f t="shared" si="423"/>
        <v>D</v>
      </c>
      <c r="II52" s="149">
        <f t="shared" si="424"/>
        <v>1</v>
      </c>
      <c r="IJ52" s="40" t="str">
        <f t="shared" si="425"/>
        <v>1.0</v>
      </c>
      <c r="IK52" s="53">
        <v>1</v>
      </c>
      <c r="IL52" s="63">
        <v>1</v>
      </c>
      <c r="IM52" s="19">
        <v>6.4</v>
      </c>
      <c r="IN52" s="22">
        <v>6</v>
      </c>
      <c r="IO52" s="23"/>
      <c r="IP52" s="25">
        <f t="shared" si="426"/>
        <v>6.2</v>
      </c>
      <c r="IQ52" s="26">
        <f t="shared" si="427"/>
        <v>6.2</v>
      </c>
      <c r="IR52" s="26" t="str">
        <f t="shared" si="669"/>
        <v>6.2</v>
      </c>
      <c r="IS52" s="30" t="str">
        <f t="shared" si="727"/>
        <v>C</v>
      </c>
      <c r="IT52" s="28">
        <f t="shared" si="430"/>
        <v>2</v>
      </c>
      <c r="IU52" s="35" t="str">
        <f t="shared" si="431"/>
        <v>2.0</v>
      </c>
      <c r="IV52" s="53">
        <v>2</v>
      </c>
      <c r="IW52" s="63">
        <v>2</v>
      </c>
      <c r="IX52" s="19">
        <v>6.8</v>
      </c>
      <c r="IY52" s="22">
        <v>6</v>
      </c>
      <c r="IZ52" s="23"/>
      <c r="JA52" s="25">
        <f t="shared" si="432"/>
        <v>6.3</v>
      </c>
      <c r="JB52" s="26">
        <f t="shared" si="433"/>
        <v>6.3</v>
      </c>
      <c r="JC52" s="26" t="str">
        <f t="shared" si="670"/>
        <v>6.3</v>
      </c>
      <c r="JD52" s="30" t="str">
        <f t="shared" si="435"/>
        <v>C</v>
      </c>
      <c r="JE52" s="28">
        <f t="shared" si="436"/>
        <v>2</v>
      </c>
      <c r="JF52" s="35" t="str">
        <f t="shared" si="437"/>
        <v>2.0</v>
      </c>
      <c r="JG52" s="53">
        <v>2</v>
      </c>
      <c r="JH52" s="63">
        <v>2</v>
      </c>
      <c r="JI52" s="19">
        <v>7</v>
      </c>
      <c r="JJ52" s="22">
        <v>6</v>
      </c>
      <c r="JK52" s="23"/>
      <c r="JL52" s="25">
        <f t="shared" si="438"/>
        <v>6.4</v>
      </c>
      <c r="JM52" s="26">
        <f t="shared" si="439"/>
        <v>6.4</v>
      </c>
      <c r="JN52" s="26" t="str">
        <f t="shared" si="671"/>
        <v>6.4</v>
      </c>
      <c r="JO52" s="30" t="str">
        <f t="shared" si="728"/>
        <v>C</v>
      </c>
      <c r="JP52" s="28">
        <f t="shared" si="442"/>
        <v>2</v>
      </c>
      <c r="JQ52" s="35" t="str">
        <f t="shared" si="443"/>
        <v>2.0</v>
      </c>
      <c r="JR52" s="53">
        <v>2</v>
      </c>
      <c r="JS52" s="63">
        <v>2</v>
      </c>
      <c r="JT52" s="185">
        <v>8</v>
      </c>
      <c r="JU52" s="121">
        <v>9</v>
      </c>
      <c r="JV52" s="122"/>
      <c r="JW52" s="129">
        <f t="shared" si="444"/>
        <v>8.6</v>
      </c>
      <c r="JX52" s="130">
        <f t="shared" si="445"/>
        <v>8.6</v>
      </c>
      <c r="JY52" s="130" t="str">
        <f t="shared" si="672"/>
        <v>8.6</v>
      </c>
      <c r="JZ52" s="125" t="str">
        <f t="shared" si="729"/>
        <v>A</v>
      </c>
      <c r="KA52" s="126">
        <f t="shared" si="448"/>
        <v>4</v>
      </c>
      <c r="KB52" s="127" t="str">
        <f t="shared" si="449"/>
        <v>4.0</v>
      </c>
      <c r="KC52" s="144">
        <v>1</v>
      </c>
      <c r="KD52" s="145">
        <v>1</v>
      </c>
      <c r="KE52" s="19">
        <v>7.3</v>
      </c>
      <c r="KF52" s="22">
        <v>5</v>
      </c>
      <c r="KG52" s="23"/>
      <c r="KH52" s="25">
        <f t="shared" si="450"/>
        <v>5.9</v>
      </c>
      <c r="KI52" s="26">
        <f t="shared" si="451"/>
        <v>5.9</v>
      </c>
      <c r="KJ52" s="26" t="str">
        <f t="shared" si="673"/>
        <v>5.9</v>
      </c>
      <c r="KK52" s="30" t="str">
        <f t="shared" si="453"/>
        <v>C</v>
      </c>
      <c r="KL52" s="28">
        <f t="shared" si="454"/>
        <v>2</v>
      </c>
      <c r="KM52" s="35" t="str">
        <f t="shared" si="455"/>
        <v>2.0</v>
      </c>
      <c r="KN52" s="53">
        <v>2</v>
      </c>
      <c r="KO52" s="63">
        <v>2</v>
      </c>
      <c r="KP52" s="181">
        <f t="shared" si="674"/>
        <v>18</v>
      </c>
      <c r="KQ52" s="217">
        <f t="shared" si="675"/>
        <v>6.0333333333333332</v>
      </c>
      <c r="KR52" s="182">
        <f t="shared" si="676"/>
        <v>2</v>
      </c>
      <c r="KS52" s="183" t="str">
        <f t="shared" si="677"/>
        <v>2.00</v>
      </c>
      <c r="KT52" s="135" t="str">
        <f t="shared" si="678"/>
        <v>Lên lớp</v>
      </c>
      <c r="KU52" s="136">
        <f t="shared" si="679"/>
        <v>18</v>
      </c>
      <c r="KV52" s="217">
        <f t="shared" si="680"/>
        <v>6.0333333333333332</v>
      </c>
      <c r="KW52" s="236">
        <f t="shared" si="681"/>
        <v>2</v>
      </c>
      <c r="KX52" s="192">
        <f t="shared" si="682"/>
        <v>55</v>
      </c>
      <c r="KY52" s="193">
        <f t="shared" si="683"/>
        <v>49</v>
      </c>
      <c r="KZ52" s="183">
        <f t="shared" si="684"/>
        <v>5.8020408163265298</v>
      </c>
      <c r="LA52" s="182">
        <f t="shared" si="685"/>
        <v>1.9285714285714286</v>
      </c>
      <c r="LB52" s="183" t="str">
        <f t="shared" si="686"/>
        <v>1.93</v>
      </c>
      <c r="LC52" s="135" t="str">
        <f t="shared" si="687"/>
        <v>Lên lớp</v>
      </c>
      <c r="LD52" s="135" t="s">
        <v>648</v>
      </c>
      <c r="LE52" s="19">
        <v>7</v>
      </c>
      <c r="LF52" s="22">
        <v>1</v>
      </c>
      <c r="LG52" s="23">
        <v>4</v>
      </c>
      <c r="LH52" s="25">
        <f t="shared" si="470"/>
        <v>3.4</v>
      </c>
      <c r="LI52" s="147">
        <f t="shared" si="471"/>
        <v>5.2</v>
      </c>
      <c r="LJ52" s="26" t="str">
        <f t="shared" si="688"/>
        <v>5.2</v>
      </c>
      <c r="LK52" s="148" t="str">
        <f t="shared" si="473"/>
        <v>D+</v>
      </c>
      <c r="LL52" s="149">
        <f t="shared" si="474"/>
        <v>1.5</v>
      </c>
      <c r="LM52" s="40" t="str">
        <f t="shared" si="475"/>
        <v>1.5</v>
      </c>
      <c r="LN52" s="53">
        <v>1</v>
      </c>
      <c r="LO52" s="63">
        <v>1</v>
      </c>
      <c r="LP52" s="19">
        <v>6.8</v>
      </c>
      <c r="LQ52" s="22">
        <v>5</v>
      </c>
      <c r="LR52" s="23"/>
      <c r="LS52" s="25">
        <f t="shared" si="476"/>
        <v>5.7</v>
      </c>
      <c r="LT52" s="147">
        <f t="shared" si="477"/>
        <v>5.7</v>
      </c>
      <c r="LU52" s="26" t="str">
        <f t="shared" si="689"/>
        <v>5.7</v>
      </c>
      <c r="LV52" s="148" t="str">
        <f t="shared" si="479"/>
        <v>C</v>
      </c>
      <c r="LW52" s="149">
        <f t="shared" si="480"/>
        <v>2</v>
      </c>
      <c r="LX52" s="40" t="str">
        <f t="shared" si="481"/>
        <v>2.0</v>
      </c>
      <c r="LY52" s="53">
        <v>1</v>
      </c>
      <c r="LZ52" s="63">
        <v>1</v>
      </c>
      <c r="MA52" s="185">
        <v>7.3</v>
      </c>
      <c r="MB52" s="121">
        <v>6</v>
      </c>
      <c r="MC52" s="122"/>
      <c r="MD52" s="129">
        <f t="shared" si="482"/>
        <v>6.5</v>
      </c>
      <c r="ME52" s="130">
        <f t="shared" si="483"/>
        <v>6.5</v>
      </c>
      <c r="MF52" s="130" t="str">
        <f t="shared" si="690"/>
        <v>6.5</v>
      </c>
      <c r="MG52" s="125" t="str">
        <f t="shared" si="698"/>
        <v>C+</v>
      </c>
      <c r="MH52" s="126">
        <f t="shared" si="486"/>
        <v>2.5</v>
      </c>
      <c r="MI52" s="127" t="str">
        <f t="shared" si="487"/>
        <v>2.5</v>
      </c>
      <c r="MJ52" s="144">
        <v>1</v>
      </c>
      <c r="MK52" s="145">
        <v>1</v>
      </c>
      <c r="ML52" s="19">
        <v>8</v>
      </c>
      <c r="MM52" s="51">
        <v>7</v>
      </c>
      <c r="MN52" s="23"/>
      <c r="MO52" s="25">
        <f t="shared" si="538"/>
        <v>7.4</v>
      </c>
      <c r="MP52" s="26">
        <f t="shared" si="539"/>
        <v>7.4</v>
      </c>
      <c r="MQ52" s="26" t="str">
        <f t="shared" si="691"/>
        <v>7.4</v>
      </c>
      <c r="MR52" s="30" t="str">
        <f t="shared" si="730"/>
        <v>B</v>
      </c>
      <c r="MS52" s="28">
        <f t="shared" si="540"/>
        <v>3</v>
      </c>
      <c r="MT52" s="35" t="str">
        <f t="shared" si="541"/>
        <v>3.0</v>
      </c>
      <c r="MU52" s="53">
        <v>1</v>
      </c>
      <c r="MV52" s="63">
        <v>1</v>
      </c>
      <c r="MW52" s="19">
        <v>6</v>
      </c>
      <c r="MX52" s="51">
        <v>6.5</v>
      </c>
      <c r="MY52" s="23"/>
      <c r="MZ52" s="25">
        <f t="shared" si="542"/>
        <v>6.3</v>
      </c>
      <c r="NA52" s="26">
        <f t="shared" si="543"/>
        <v>6.3</v>
      </c>
      <c r="NB52" s="26" t="str">
        <f t="shared" si="692"/>
        <v>6.3</v>
      </c>
      <c r="NC52" s="30" t="str">
        <f t="shared" si="731"/>
        <v>C</v>
      </c>
      <c r="ND52" s="28">
        <f t="shared" si="544"/>
        <v>2</v>
      </c>
      <c r="NE52" s="35" t="str">
        <f t="shared" si="545"/>
        <v>2.0</v>
      </c>
      <c r="NF52" s="53">
        <v>1</v>
      </c>
      <c r="NG52" s="63">
        <v>1</v>
      </c>
      <c r="NH52" s="19">
        <v>7</v>
      </c>
      <c r="NI52" s="51">
        <v>7.5</v>
      </c>
      <c r="NJ52" s="23"/>
      <c r="NK52" s="25">
        <f t="shared" si="546"/>
        <v>7.3</v>
      </c>
      <c r="NL52" s="26">
        <f t="shared" si="547"/>
        <v>7.3</v>
      </c>
      <c r="NM52" s="26" t="str">
        <f t="shared" si="693"/>
        <v>7.3</v>
      </c>
      <c r="NN52" s="30" t="str">
        <f t="shared" si="732"/>
        <v>B</v>
      </c>
      <c r="NO52" s="28">
        <f t="shared" si="548"/>
        <v>3</v>
      </c>
      <c r="NP52" s="35" t="str">
        <f t="shared" si="549"/>
        <v>3.0</v>
      </c>
      <c r="NQ52" s="53">
        <v>2</v>
      </c>
      <c r="NR52" s="63">
        <v>2</v>
      </c>
      <c r="NS52" s="19">
        <v>8</v>
      </c>
      <c r="NT52" s="51">
        <v>6</v>
      </c>
      <c r="NU52" s="23"/>
      <c r="NV52" s="25">
        <f t="shared" si="550"/>
        <v>6.8</v>
      </c>
      <c r="NW52" s="26">
        <f t="shared" si="551"/>
        <v>6.8</v>
      </c>
      <c r="NX52" s="26" t="str">
        <f t="shared" si="694"/>
        <v>6.8</v>
      </c>
      <c r="NY52" s="30" t="str">
        <f t="shared" si="733"/>
        <v>C+</v>
      </c>
      <c r="NZ52" s="28">
        <f t="shared" si="552"/>
        <v>2.5</v>
      </c>
      <c r="OA52" s="35" t="str">
        <f t="shared" si="553"/>
        <v>2.5</v>
      </c>
      <c r="OB52" s="53">
        <v>1</v>
      </c>
      <c r="OC52" s="63">
        <v>1</v>
      </c>
      <c r="OD52" s="57">
        <v>7</v>
      </c>
      <c r="OE52" s="51">
        <v>8</v>
      </c>
      <c r="OF52" s="23"/>
      <c r="OG52" s="25">
        <f t="shared" si="737"/>
        <v>7.6</v>
      </c>
      <c r="OH52" s="26">
        <f t="shared" si="738"/>
        <v>7.6</v>
      </c>
      <c r="OI52" s="26" t="str">
        <f t="shared" si="739"/>
        <v>7.6</v>
      </c>
      <c r="OJ52" s="30" t="str">
        <f t="shared" si="740"/>
        <v>B</v>
      </c>
      <c r="OK52" s="28">
        <f t="shared" si="741"/>
        <v>3</v>
      </c>
      <c r="OL52" s="35" t="str">
        <f t="shared" si="742"/>
        <v>3.0</v>
      </c>
      <c r="OM52" s="53">
        <v>4</v>
      </c>
      <c r="ON52" s="70">
        <v>4</v>
      </c>
      <c r="OO52" s="264">
        <f t="shared" si="256"/>
        <v>12</v>
      </c>
      <c r="OP52" s="217">
        <f t="shared" si="257"/>
        <v>6.9083333333333323</v>
      </c>
      <c r="OQ52" s="182">
        <f t="shared" si="258"/>
        <v>2.625</v>
      </c>
      <c r="OR52" s="183" t="str">
        <f t="shared" si="259"/>
        <v>2.63</v>
      </c>
      <c r="OS52" s="135" t="str">
        <f t="shared" si="260"/>
        <v>Lên lớp</v>
      </c>
      <c r="OT52" s="136">
        <f t="shared" si="261"/>
        <v>12</v>
      </c>
      <c r="OU52" s="217">
        <f t="shared" si="262"/>
        <v>6.9083333333333323</v>
      </c>
      <c r="OV52" s="236">
        <f t="shared" si="263"/>
        <v>2.625</v>
      </c>
      <c r="OW52" s="192">
        <f t="shared" si="264"/>
        <v>67</v>
      </c>
      <c r="OX52" s="193">
        <f t="shared" si="265"/>
        <v>61</v>
      </c>
      <c r="OY52" s="183">
        <f t="shared" si="266"/>
        <v>6.0196721311475399</v>
      </c>
      <c r="OZ52" s="182">
        <f t="shared" si="267"/>
        <v>2.0655737704918034</v>
      </c>
      <c r="PA52" s="183" t="str">
        <f t="shared" si="268"/>
        <v>2.07</v>
      </c>
      <c r="PB52" s="135" t="str">
        <f t="shared" si="269"/>
        <v>Lên lớp</v>
      </c>
      <c r="PC52" s="135" t="s">
        <v>648</v>
      </c>
      <c r="PD52" s="57">
        <v>7</v>
      </c>
      <c r="PE52" s="22">
        <v>7</v>
      </c>
      <c r="PF52" s="23"/>
      <c r="PG52" s="25">
        <f t="shared" si="273"/>
        <v>7</v>
      </c>
      <c r="PH52" s="26">
        <f t="shared" si="274"/>
        <v>7</v>
      </c>
      <c r="PI52" s="26" t="str">
        <f t="shared" si="275"/>
        <v>7.0</v>
      </c>
      <c r="PJ52" s="30" t="str">
        <f t="shared" si="276"/>
        <v>B</v>
      </c>
      <c r="PK52" s="28">
        <f t="shared" si="277"/>
        <v>3</v>
      </c>
      <c r="PL52" s="35" t="str">
        <f t="shared" si="278"/>
        <v>3.0</v>
      </c>
      <c r="PM52" s="53">
        <v>6</v>
      </c>
      <c r="PN52" s="63">
        <v>6</v>
      </c>
      <c r="PO52" s="19">
        <v>6</v>
      </c>
      <c r="PP52" s="22">
        <v>2</v>
      </c>
      <c r="PQ52" s="23">
        <v>1</v>
      </c>
      <c r="PR52" s="25">
        <f t="shared" si="558"/>
        <v>3.6</v>
      </c>
      <c r="PS52" s="26">
        <f t="shared" si="559"/>
        <v>3.6</v>
      </c>
      <c r="PT52" s="26" t="str">
        <f t="shared" si="696"/>
        <v>3.6</v>
      </c>
      <c r="PU52" s="30" t="str">
        <f t="shared" si="700"/>
        <v>F</v>
      </c>
      <c r="PV52" s="28">
        <f t="shared" si="560"/>
        <v>0</v>
      </c>
      <c r="PW52" s="35" t="str">
        <f t="shared" si="561"/>
        <v>0.0</v>
      </c>
      <c r="PX52" s="53">
        <v>6</v>
      </c>
      <c r="PY52" s="63"/>
      <c r="PZ52" s="59"/>
      <c r="QA52" s="259"/>
      <c r="QB52" s="129">
        <f t="shared" si="270"/>
        <v>0</v>
      </c>
      <c r="QC52" s="24" t="str">
        <f t="shared" si="280"/>
        <v>0.0</v>
      </c>
      <c r="QD52" s="30" t="str">
        <f t="shared" si="281"/>
        <v>F</v>
      </c>
      <c r="QE52" s="28">
        <f t="shared" si="282"/>
        <v>0</v>
      </c>
      <c r="QF52" s="35" t="str">
        <f t="shared" si="283"/>
        <v>0.0</v>
      </c>
      <c r="QG52" s="260"/>
      <c r="QH52" s="261"/>
      <c r="QI52" s="262">
        <f t="shared" si="532"/>
        <v>12</v>
      </c>
      <c r="QJ52" s="217">
        <f t="shared" si="533"/>
        <v>5.3</v>
      </c>
      <c r="QK52" s="182">
        <f t="shared" si="534"/>
        <v>1.5</v>
      </c>
      <c r="QL52" s="183" t="str">
        <f t="shared" si="284"/>
        <v>1.50</v>
      </c>
      <c r="QM52" s="135" t="str">
        <f t="shared" si="285"/>
        <v>Lên lớp</v>
      </c>
    </row>
    <row r="53" spans="1:455" ht="18">
      <c r="A53" s="10">
        <v>17</v>
      </c>
      <c r="B53" s="10">
        <v>53</v>
      </c>
      <c r="C53" s="90" t="s">
        <v>271</v>
      </c>
      <c r="D53" s="91" t="s">
        <v>310</v>
      </c>
      <c r="E53" s="93" t="s">
        <v>311</v>
      </c>
      <c r="F53" s="307" t="s">
        <v>98</v>
      </c>
      <c r="G53" s="42"/>
      <c r="H53" s="104" t="s">
        <v>520</v>
      </c>
      <c r="I53" s="42" t="s">
        <v>18</v>
      </c>
      <c r="J53" s="98" t="s">
        <v>602</v>
      </c>
      <c r="K53" s="12">
        <v>5.3</v>
      </c>
      <c r="L53" s="24" t="str">
        <f t="shared" si="562"/>
        <v>5.3</v>
      </c>
      <c r="M53" s="30" t="str">
        <f t="shared" si="701"/>
        <v>D+</v>
      </c>
      <c r="N53" s="37">
        <f t="shared" si="702"/>
        <v>1.5</v>
      </c>
      <c r="O53" s="35" t="str">
        <f t="shared" si="703"/>
        <v>1.5</v>
      </c>
      <c r="P53" s="11">
        <v>2</v>
      </c>
      <c r="Q53" s="14">
        <v>7.1</v>
      </c>
      <c r="R53" s="24" t="str">
        <f t="shared" si="566"/>
        <v>7.1</v>
      </c>
      <c r="S53" s="30" t="str">
        <f t="shared" si="704"/>
        <v>B</v>
      </c>
      <c r="T53" s="37">
        <f t="shared" si="705"/>
        <v>3</v>
      </c>
      <c r="U53" s="35" t="str">
        <f t="shared" si="706"/>
        <v>3.0</v>
      </c>
      <c r="V53" s="11">
        <v>3</v>
      </c>
      <c r="W53" s="19">
        <v>6.5</v>
      </c>
      <c r="X53" s="22">
        <v>6</v>
      </c>
      <c r="Y53" s="23"/>
      <c r="Z53" s="17">
        <f t="shared" si="570"/>
        <v>6.2</v>
      </c>
      <c r="AA53" s="24">
        <f t="shared" si="571"/>
        <v>6.2</v>
      </c>
      <c r="AB53" s="24" t="str">
        <f t="shared" si="572"/>
        <v>6.2</v>
      </c>
      <c r="AC53" s="30" t="str">
        <f t="shared" si="573"/>
        <v>C</v>
      </c>
      <c r="AD53" s="28">
        <f t="shared" si="574"/>
        <v>2</v>
      </c>
      <c r="AE53" s="35" t="str">
        <f t="shared" si="575"/>
        <v>2.0</v>
      </c>
      <c r="AF53" s="53">
        <v>4</v>
      </c>
      <c r="AG53" s="63">
        <v>4</v>
      </c>
      <c r="AH53" s="19">
        <v>7</v>
      </c>
      <c r="AI53" s="22">
        <v>8</v>
      </c>
      <c r="AJ53" s="23"/>
      <c r="AK53" s="17">
        <f t="shared" si="707"/>
        <v>7.6</v>
      </c>
      <c r="AL53" s="24">
        <f t="shared" si="708"/>
        <v>7.6</v>
      </c>
      <c r="AM53" s="24" t="str">
        <f t="shared" si="577"/>
        <v>7.6</v>
      </c>
      <c r="AN53" s="30" t="str">
        <f t="shared" si="709"/>
        <v>B</v>
      </c>
      <c r="AO53" s="28">
        <f t="shared" si="710"/>
        <v>3</v>
      </c>
      <c r="AP53" s="35" t="str">
        <f t="shared" si="711"/>
        <v>3.0</v>
      </c>
      <c r="AQ53" s="66">
        <v>2</v>
      </c>
      <c r="AR53" s="68">
        <v>2</v>
      </c>
      <c r="AS53" s="19">
        <v>6.5</v>
      </c>
      <c r="AT53" s="22">
        <v>6</v>
      </c>
      <c r="AU53" s="23"/>
      <c r="AV53" s="25">
        <f t="shared" si="712"/>
        <v>6.2</v>
      </c>
      <c r="AW53" s="26">
        <f t="shared" si="713"/>
        <v>6.2</v>
      </c>
      <c r="AX53" s="24" t="str">
        <f t="shared" si="581"/>
        <v>6.2</v>
      </c>
      <c r="AY53" s="30" t="str">
        <f t="shared" si="714"/>
        <v>C</v>
      </c>
      <c r="AZ53" s="28">
        <f t="shared" si="715"/>
        <v>2</v>
      </c>
      <c r="BA53" s="35" t="str">
        <f t="shared" si="716"/>
        <v>2.0</v>
      </c>
      <c r="BB53" s="53">
        <v>3</v>
      </c>
      <c r="BC53" s="63">
        <v>3</v>
      </c>
      <c r="BD53" s="19">
        <v>5</v>
      </c>
      <c r="BE53" s="22">
        <v>3</v>
      </c>
      <c r="BF53" s="23">
        <v>5</v>
      </c>
      <c r="BG53" s="17">
        <f t="shared" si="717"/>
        <v>3.8</v>
      </c>
      <c r="BH53" s="24">
        <f t="shared" si="718"/>
        <v>5</v>
      </c>
      <c r="BI53" s="24" t="str">
        <f t="shared" si="585"/>
        <v>5.0</v>
      </c>
      <c r="BJ53" s="30" t="str">
        <f t="shared" si="719"/>
        <v>D+</v>
      </c>
      <c r="BK53" s="28">
        <f t="shared" si="720"/>
        <v>1.5</v>
      </c>
      <c r="BL53" s="35" t="str">
        <f t="shared" si="721"/>
        <v>1.5</v>
      </c>
      <c r="BM53" s="53">
        <v>3</v>
      </c>
      <c r="BN53" s="63">
        <v>3</v>
      </c>
      <c r="BO53" s="19">
        <v>6</v>
      </c>
      <c r="BP53" s="22">
        <v>4</v>
      </c>
      <c r="BQ53" s="23"/>
      <c r="BR53" s="17">
        <f t="shared" si="589"/>
        <v>4.8</v>
      </c>
      <c r="BS53" s="24">
        <f t="shared" si="590"/>
        <v>4.8</v>
      </c>
      <c r="BT53" s="24" t="str">
        <f t="shared" si="591"/>
        <v>4.8</v>
      </c>
      <c r="BU53" s="30" t="str">
        <f t="shared" si="592"/>
        <v>D</v>
      </c>
      <c r="BV53" s="56">
        <f t="shared" si="593"/>
        <v>1</v>
      </c>
      <c r="BW53" s="35" t="str">
        <f t="shared" si="594"/>
        <v>1.0</v>
      </c>
      <c r="BX53" s="53">
        <v>2</v>
      </c>
      <c r="BY53" s="70">
        <v>2</v>
      </c>
      <c r="BZ53" s="19">
        <v>6.8</v>
      </c>
      <c r="CA53" s="22">
        <v>3</v>
      </c>
      <c r="CB53" s="23"/>
      <c r="CC53" s="25">
        <f t="shared" si="722"/>
        <v>4.5</v>
      </c>
      <c r="CD53" s="26">
        <f t="shared" si="723"/>
        <v>4.5</v>
      </c>
      <c r="CE53" s="24" t="str">
        <f t="shared" si="595"/>
        <v>4.5</v>
      </c>
      <c r="CF53" s="30" t="str">
        <f t="shared" si="724"/>
        <v>D</v>
      </c>
      <c r="CG53" s="28">
        <f t="shared" si="725"/>
        <v>1</v>
      </c>
      <c r="CH53" s="35" t="str">
        <f t="shared" si="726"/>
        <v>1.0</v>
      </c>
      <c r="CI53" s="53">
        <v>3</v>
      </c>
      <c r="CJ53" s="63">
        <v>3</v>
      </c>
      <c r="CK53" s="193">
        <f t="shared" si="599"/>
        <v>17</v>
      </c>
      <c r="CL53" s="217">
        <f t="shared" si="600"/>
        <v>5.6882352941176464</v>
      </c>
      <c r="CM53" s="182">
        <f t="shared" si="601"/>
        <v>1.7352941176470589</v>
      </c>
      <c r="CN53" s="183" t="str">
        <f t="shared" si="602"/>
        <v>1.74</v>
      </c>
      <c r="CO53" s="135" t="str">
        <f t="shared" si="603"/>
        <v>Lên lớp</v>
      </c>
      <c r="CP53" s="136">
        <f t="shared" si="604"/>
        <v>17</v>
      </c>
      <c r="CQ53" s="241">
        <f t="shared" si="605"/>
        <v>5.6882352941176464</v>
      </c>
      <c r="CR53" s="137">
        <f t="shared" si="606"/>
        <v>1.7352941176470589</v>
      </c>
      <c r="CS53" s="140" t="str">
        <f t="shared" si="607"/>
        <v>1.74</v>
      </c>
      <c r="CT53" s="135" t="str">
        <f t="shared" si="608"/>
        <v>Lên lớp</v>
      </c>
      <c r="CU53" s="138" t="s">
        <v>648</v>
      </c>
      <c r="CV53" s="19">
        <v>5</v>
      </c>
      <c r="CW53" s="22">
        <v>5</v>
      </c>
      <c r="CX53" s="23"/>
      <c r="CY53" s="25">
        <f t="shared" si="609"/>
        <v>5</v>
      </c>
      <c r="CZ53" s="26">
        <f t="shared" si="610"/>
        <v>5</v>
      </c>
      <c r="DA53" s="26" t="str">
        <f t="shared" si="611"/>
        <v>5.0</v>
      </c>
      <c r="DB53" s="30" t="str">
        <f t="shared" si="612"/>
        <v>D+</v>
      </c>
      <c r="DC53" s="56">
        <f t="shared" si="613"/>
        <v>1.5</v>
      </c>
      <c r="DD53" s="35" t="str">
        <f t="shared" si="614"/>
        <v>1.5</v>
      </c>
      <c r="DE53" s="53">
        <v>3</v>
      </c>
      <c r="DF53" s="63">
        <v>3</v>
      </c>
      <c r="DG53" s="19">
        <v>5</v>
      </c>
      <c r="DH53" s="22">
        <v>4</v>
      </c>
      <c r="DI53" s="23"/>
      <c r="DJ53" s="25">
        <f t="shared" si="615"/>
        <v>4.4000000000000004</v>
      </c>
      <c r="DK53" s="26">
        <f t="shared" si="616"/>
        <v>4.4000000000000004</v>
      </c>
      <c r="DL53" s="26" t="str">
        <f t="shared" si="617"/>
        <v>4.4</v>
      </c>
      <c r="DM53" s="30" t="str">
        <f t="shared" si="618"/>
        <v>D</v>
      </c>
      <c r="DN53" s="56">
        <f t="shared" si="619"/>
        <v>1</v>
      </c>
      <c r="DO53" s="35" t="str">
        <f t="shared" si="620"/>
        <v>1.0</v>
      </c>
      <c r="DP53" s="53">
        <v>3</v>
      </c>
      <c r="DQ53" s="63">
        <v>3</v>
      </c>
      <c r="DR53" s="19">
        <v>6.3</v>
      </c>
      <c r="DS53" s="22">
        <v>1</v>
      </c>
      <c r="DT53" s="23">
        <v>4</v>
      </c>
      <c r="DU53" s="25">
        <f t="shared" si="621"/>
        <v>3.1</v>
      </c>
      <c r="DV53" s="26">
        <f t="shared" si="622"/>
        <v>4.9000000000000004</v>
      </c>
      <c r="DW53" s="26" t="str">
        <f t="shared" si="623"/>
        <v>4.9</v>
      </c>
      <c r="DX53" s="30" t="str">
        <f t="shared" si="624"/>
        <v>D</v>
      </c>
      <c r="DY53" s="28">
        <f t="shared" si="625"/>
        <v>1</v>
      </c>
      <c r="DZ53" s="35" t="str">
        <f t="shared" si="626"/>
        <v>1.0</v>
      </c>
      <c r="EA53" s="53">
        <v>3</v>
      </c>
      <c r="EB53" s="63">
        <v>3</v>
      </c>
      <c r="EC53" s="19">
        <v>5</v>
      </c>
      <c r="ED53" s="22">
        <v>5</v>
      </c>
      <c r="EE53" s="23"/>
      <c r="EF53" s="25">
        <f t="shared" si="627"/>
        <v>5</v>
      </c>
      <c r="EG53" s="26">
        <f t="shared" si="628"/>
        <v>5</v>
      </c>
      <c r="EH53" s="26" t="str">
        <f t="shared" si="736"/>
        <v>5.0</v>
      </c>
      <c r="EI53" s="30" t="str">
        <f t="shared" si="630"/>
        <v>D+</v>
      </c>
      <c r="EJ53" s="28">
        <f t="shared" si="631"/>
        <v>1.5</v>
      </c>
      <c r="EK53" s="35" t="str">
        <f t="shared" si="632"/>
        <v>1.5</v>
      </c>
      <c r="EL53" s="53">
        <v>2</v>
      </c>
      <c r="EM53" s="63">
        <v>2</v>
      </c>
      <c r="EN53" s="19">
        <v>6.6</v>
      </c>
      <c r="EO53" s="22">
        <v>7</v>
      </c>
      <c r="EP53" s="23"/>
      <c r="EQ53" s="25">
        <f t="shared" si="633"/>
        <v>6.8</v>
      </c>
      <c r="ER53" s="26">
        <f t="shared" si="634"/>
        <v>6.8</v>
      </c>
      <c r="ES53" s="26" t="str">
        <f t="shared" si="635"/>
        <v>6.8</v>
      </c>
      <c r="ET53" s="30" t="str">
        <f t="shared" si="636"/>
        <v>C+</v>
      </c>
      <c r="EU53" s="28">
        <f t="shared" si="637"/>
        <v>2.5</v>
      </c>
      <c r="EV53" s="35" t="str">
        <f t="shared" si="638"/>
        <v>2.5</v>
      </c>
      <c r="EW53" s="53">
        <v>2</v>
      </c>
      <c r="EX53" s="63">
        <v>2</v>
      </c>
      <c r="EY53" s="19">
        <v>6.3</v>
      </c>
      <c r="EZ53" s="22">
        <v>4</v>
      </c>
      <c r="FA53" s="23"/>
      <c r="FB53" s="25">
        <f t="shared" si="639"/>
        <v>4.9000000000000004</v>
      </c>
      <c r="FC53" s="26">
        <f t="shared" si="640"/>
        <v>4.9000000000000004</v>
      </c>
      <c r="FD53" s="26" t="str">
        <f t="shared" si="641"/>
        <v>4.9</v>
      </c>
      <c r="FE53" s="30" t="str">
        <f t="shared" si="642"/>
        <v>D</v>
      </c>
      <c r="FF53" s="28">
        <f t="shared" si="643"/>
        <v>1</v>
      </c>
      <c r="FG53" s="35" t="str">
        <f t="shared" si="644"/>
        <v>1.0</v>
      </c>
      <c r="FH53" s="53">
        <v>3</v>
      </c>
      <c r="FI53" s="63">
        <v>3</v>
      </c>
      <c r="FJ53" s="19">
        <v>7.3</v>
      </c>
      <c r="FK53" s="22">
        <v>8</v>
      </c>
      <c r="FL53" s="23"/>
      <c r="FM53" s="25">
        <f t="shared" si="378"/>
        <v>7.7</v>
      </c>
      <c r="FN53" s="26">
        <f t="shared" si="379"/>
        <v>7.7</v>
      </c>
      <c r="FO53" s="26" t="str">
        <f t="shared" si="645"/>
        <v>7.7</v>
      </c>
      <c r="FP53" s="30" t="str">
        <f t="shared" si="381"/>
        <v>B</v>
      </c>
      <c r="FQ53" s="28">
        <f t="shared" si="382"/>
        <v>3</v>
      </c>
      <c r="FR53" s="35" t="str">
        <f t="shared" si="383"/>
        <v>3.0</v>
      </c>
      <c r="FS53" s="53">
        <v>2</v>
      </c>
      <c r="FT53" s="63">
        <v>2</v>
      </c>
      <c r="FU53" s="19">
        <v>7</v>
      </c>
      <c r="FV53" s="22">
        <v>7</v>
      </c>
      <c r="FW53" s="23"/>
      <c r="FX53" s="25">
        <f t="shared" si="384"/>
        <v>7</v>
      </c>
      <c r="FY53" s="26">
        <f t="shared" si="385"/>
        <v>7</v>
      </c>
      <c r="FZ53" s="26" t="str">
        <f t="shared" si="646"/>
        <v>7.0</v>
      </c>
      <c r="GA53" s="30" t="str">
        <f t="shared" si="387"/>
        <v>B</v>
      </c>
      <c r="GB53" s="28">
        <f t="shared" si="388"/>
        <v>3</v>
      </c>
      <c r="GC53" s="35" t="str">
        <f t="shared" si="389"/>
        <v>3.0</v>
      </c>
      <c r="GD53" s="53">
        <v>2</v>
      </c>
      <c r="GE53" s="63">
        <v>2</v>
      </c>
      <c r="GF53" s="181">
        <f t="shared" si="647"/>
        <v>20</v>
      </c>
      <c r="GG53" s="217">
        <f t="shared" si="648"/>
        <v>5.53</v>
      </c>
      <c r="GH53" s="182">
        <f t="shared" si="649"/>
        <v>1.675</v>
      </c>
      <c r="GI53" s="183" t="str">
        <f t="shared" si="650"/>
        <v>1.68</v>
      </c>
      <c r="GJ53" s="135" t="str">
        <f t="shared" si="651"/>
        <v>Lên lớp</v>
      </c>
      <c r="GK53" s="136">
        <f t="shared" si="652"/>
        <v>20</v>
      </c>
      <c r="GL53" s="239">
        <f t="shared" si="653"/>
        <v>5.53</v>
      </c>
      <c r="GM53" s="137">
        <f t="shared" si="654"/>
        <v>1.675</v>
      </c>
      <c r="GN53" s="192">
        <f t="shared" si="655"/>
        <v>37</v>
      </c>
      <c r="GO53" s="193">
        <f t="shared" si="656"/>
        <v>37</v>
      </c>
      <c r="GP53" s="183">
        <f t="shared" si="657"/>
        <v>5.602702702702703</v>
      </c>
      <c r="GQ53" s="182">
        <f t="shared" si="658"/>
        <v>1.7027027027027026</v>
      </c>
      <c r="GR53" s="183" t="str">
        <f t="shared" si="659"/>
        <v>1.70</v>
      </c>
      <c r="GS53" s="135" t="str">
        <f t="shared" si="660"/>
        <v>Lên lớp</v>
      </c>
      <c r="GT53" s="135" t="s">
        <v>648</v>
      </c>
      <c r="GU53" s="19">
        <v>7.1</v>
      </c>
      <c r="GV53" s="22">
        <v>5</v>
      </c>
      <c r="GW53" s="23"/>
      <c r="GX53" s="17">
        <f t="shared" si="661"/>
        <v>5.8</v>
      </c>
      <c r="GY53" s="24">
        <f t="shared" si="662"/>
        <v>5.8</v>
      </c>
      <c r="GZ53" s="24" t="str">
        <f t="shared" si="697"/>
        <v>5.8</v>
      </c>
      <c r="HA53" s="30" t="str">
        <f t="shared" si="663"/>
        <v>C</v>
      </c>
      <c r="HB53" s="28">
        <f t="shared" si="664"/>
        <v>2</v>
      </c>
      <c r="HC53" s="35" t="str">
        <f t="shared" si="665"/>
        <v>2.0</v>
      </c>
      <c r="HD53" s="53">
        <v>3</v>
      </c>
      <c r="HE53" s="63">
        <v>3</v>
      </c>
      <c r="HF53" s="43">
        <v>2.8</v>
      </c>
      <c r="HG53" s="22"/>
      <c r="HH53" s="23"/>
      <c r="HI53" s="25">
        <f t="shared" si="410"/>
        <v>1.1000000000000001</v>
      </c>
      <c r="HJ53" s="26">
        <f t="shared" si="411"/>
        <v>1.1000000000000001</v>
      </c>
      <c r="HK53" s="24" t="str">
        <f t="shared" si="666"/>
        <v>1.1</v>
      </c>
      <c r="HL53" s="30" t="str">
        <f t="shared" si="413"/>
        <v>F</v>
      </c>
      <c r="HM53" s="28">
        <f t="shared" si="414"/>
        <v>0</v>
      </c>
      <c r="HN53" s="35" t="str">
        <f t="shared" si="415"/>
        <v>0.0</v>
      </c>
      <c r="HO53" s="53">
        <v>2</v>
      </c>
      <c r="HP53" s="63"/>
      <c r="HQ53" s="19">
        <v>6.4</v>
      </c>
      <c r="HR53" s="22">
        <v>5</v>
      </c>
      <c r="HS53" s="23"/>
      <c r="HT53" s="25">
        <f t="shared" si="416"/>
        <v>5.6</v>
      </c>
      <c r="HU53" s="147">
        <f t="shared" si="417"/>
        <v>5.6</v>
      </c>
      <c r="HV53" s="24" t="str">
        <f t="shared" si="734"/>
        <v>5.6</v>
      </c>
      <c r="HW53" s="218" t="str">
        <f t="shared" si="418"/>
        <v>C</v>
      </c>
      <c r="HX53" s="149">
        <f t="shared" si="419"/>
        <v>2</v>
      </c>
      <c r="HY53" s="40" t="str">
        <f t="shared" si="420"/>
        <v>2.0</v>
      </c>
      <c r="HZ53" s="53">
        <v>3</v>
      </c>
      <c r="IA53" s="63">
        <v>3</v>
      </c>
      <c r="IB53" s="19">
        <v>7</v>
      </c>
      <c r="IC53" s="22">
        <v>5</v>
      </c>
      <c r="ID53" s="23"/>
      <c r="IE53" s="25">
        <f t="shared" si="421"/>
        <v>5.8</v>
      </c>
      <c r="IF53" s="147">
        <f t="shared" si="422"/>
        <v>5.8</v>
      </c>
      <c r="IG53" s="24" t="str">
        <f t="shared" si="735"/>
        <v>5.8</v>
      </c>
      <c r="IH53" s="218" t="str">
        <f t="shared" si="423"/>
        <v>C</v>
      </c>
      <c r="II53" s="149">
        <f t="shared" si="424"/>
        <v>2</v>
      </c>
      <c r="IJ53" s="40" t="str">
        <f t="shared" si="425"/>
        <v>2.0</v>
      </c>
      <c r="IK53" s="53">
        <v>1</v>
      </c>
      <c r="IL53" s="63">
        <v>1</v>
      </c>
      <c r="IM53" s="19">
        <v>5.6</v>
      </c>
      <c r="IN53" s="22">
        <v>7</v>
      </c>
      <c r="IO53" s="23"/>
      <c r="IP53" s="25">
        <f t="shared" si="426"/>
        <v>6.4</v>
      </c>
      <c r="IQ53" s="26">
        <f t="shared" si="427"/>
        <v>6.4</v>
      </c>
      <c r="IR53" s="24" t="str">
        <f t="shared" si="669"/>
        <v>6.4</v>
      </c>
      <c r="IS53" s="30" t="str">
        <f t="shared" si="727"/>
        <v>C</v>
      </c>
      <c r="IT53" s="28">
        <f t="shared" si="430"/>
        <v>2</v>
      </c>
      <c r="IU53" s="35" t="str">
        <f t="shared" si="431"/>
        <v>2.0</v>
      </c>
      <c r="IV53" s="53">
        <v>2</v>
      </c>
      <c r="IW53" s="63">
        <v>2</v>
      </c>
      <c r="IX53" s="19">
        <v>6</v>
      </c>
      <c r="IY53" s="22">
        <v>5</v>
      </c>
      <c r="IZ53" s="23"/>
      <c r="JA53" s="25">
        <f t="shared" si="432"/>
        <v>5.4</v>
      </c>
      <c r="JB53" s="26">
        <f t="shared" si="433"/>
        <v>5.4</v>
      </c>
      <c r="JC53" s="24" t="str">
        <f t="shared" si="670"/>
        <v>5.4</v>
      </c>
      <c r="JD53" s="30" t="str">
        <f t="shared" si="435"/>
        <v>D+</v>
      </c>
      <c r="JE53" s="28">
        <f t="shared" si="436"/>
        <v>1.5</v>
      </c>
      <c r="JF53" s="35" t="str">
        <f t="shared" si="437"/>
        <v>1.5</v>
      </c>
      <c r="JG53" s="53">
        <v>2</v>
      </c>
      <c r="JH53" s="63">
        <v>2</v>
      </c>
      <c r="JI53" s="19">
        <v>7.8</v>
      </c>
      <c r="JJ53" s="22">
        <v>7</v>
      </c>
      <c r="JK53" s="23"/>
      <c r="JL53" s="25">
        <f t="shared" si="438"/>
        <v>7.3</v>
      </c>
      <c r="JM53" s="26">
        <f t="shared" si="439"/>
        <v>7.3</v>
      </c>
      <c r="JN53" s="24" t="str">
        <f t="shared" si="671"/>
        <v>7.3</v>
      </c>
      <c r="JO53" s="30" t="str">
        <f t="shared" si="728"/>
        <v>B</v>
      </c>
      <c r="JP53" s="28">
        <f t="shared" si="442"/>
        <v>3</v>
      </c>
      <c r="JQ53" s="35" t="str">
        <f t="shared" si="443"/>
        <v>3.0</v>
      </c>
      <c r="JR53" s="53">
        <v>2</v>
      </c>
      <c r="JS53" s="63">
        <v>2</v>
      </c>
      <c r="JT53" s="185">
        <v>6</v>
      </c>
      <c r="JU53" s="121">
        <v>8</v>
      </c>
      <c r="JV53" s="122"/>
      <c r="JW53" s="129">
        <f t="shared" si="444"/>
        <v>7.2</v>
      </c>
      <c r="JX53" s="130">
        <f t="shared" si="445"/>
        <v>7.2</v>
      </c>
      <c r="JY53" s="124" t="str">
        <f t="shared" si="672"/>
        <v>7.2</v>
      </c>
      <c r="JZ53" s="125" t="str">
        <f t="shared" si="729"/>
        <v>B</v>
      </c>
      <c r="KA53" s="126">
        <f t="shared" si="448"/>
        <v>3</v>
      </c>
      <c r="KB53" s="127" t="str">
        <f t="shared" si="449"/>
        <v>3.0</v>
      </c>
      <c r="KC53" s="144">
        <v>1</v>
      </c>
      <c r="KD53" s="145">
        <v>1</v>
      </c>
      <c r="KE53" s="19">
        <v>7.3</v>
      </c>
      <c r="KF53" s="22">
        <v>5</v>
      </c>
      <c r="KG53" s="23"/>
      <c r="KH53" s="25">
        <f t="shared" si="450"/>
        <v>5.9</v>
      </c>
      <c r="KI53" s="26">
        <f t="shared" si="451"/>
        <v>5.9</v>
      </c>
      <c r="KJ53" s="24" t="str">
        <f t="shared" si="673"/>
        <v>5.9</v>
      </c>
      <c r="KK53" s="30" t="str">
        <f t="shared" si="453"/>
        <v>C</v>
      </c>
      <c r="KL53" s="28">
        <f t="shared" si="454"/>
        <v>2</v>
      </c>
      <c r="KM53" s="35" t="str">
        <f t="shared" si="455"/>
        <v>2.0</v>
      </c>
      <c r="KN53" s="53">
        <v>2</v>
      </c>
      <c r="KO53" s="63">
        <v>2</v>
      </c>
      <c r="KP53" s="181">
        <f t="shared" si="674"/>
        <v>18</v>
      </c>
      <c r="KQ53" s="217">
        <f t="shared" si="675"/>
        <v>5.5222222222222213</v>
      </c>
      <c r="KR53" s="182">
        <f t="shared" si="676"/>
        <v>1.8888888888888888</v>
      </c>
      <c r="KS53" s="183" t="str">
        <f t="shared" si="677"/>
        <v>1.89</v>
      </c>
      <c r="KT53" s="135" t="str">
        <f t="shared" si="678"/>
        <v>Lên lớp</v>
      </c>
      <c r="KU53" s="136">
        <f t="shared" si="679"/>
        <v>16</v>
      </c>
      <c r="KV53" s="217">
        <f t="shared" si="680"/>
        <v>6.0749999999999993</v>
      </c>
      <c r="KW53" s="236">
        <f t="shared" si="681"/>
        <v>2.125</v>
      </c>
      <c r="KX53" s="192">
        <f t="shared" si="682"/>
        <v>55</v>
      </c>
      <c r="KY53" s="193">
        <f t="shared" si="683"/>
        <v>53</v>
      </c>
      <c r="KZ53" s="183">
        <f t="shared" si="684"/>
        <v>5.7452830188679247</v>
      </c>
      <c r="LA53" s="182">
        <f t="shared" si="685"/>
        <v>1.8301886792452831</v>
      </c>
      <c r="LB53" s="183" t="str">
        <f t="shared" si="686"/>
        <v>1.83</v>
      </c>
      <c r="LC53" s="135" t="str">
        <f t="shared" si="687"/>
        <v>Lên lớp</v>
      </c>
      <c r="LD53" s="135" t="s">
        <v>648</v>
      </c>
      <c r="LE53" s="19">
        <v>6.8</v>
      </c>
      <c r="LF53" s="22">
        <v>7</v>
      </c>
      <c r="LG53" s="23"/>
      <c r="LH53" s="25">
        <f t="shared" si="470"/>
        <v>6.9</v>
      </c>
      <c r="LI53" s="147">
        <f t="shared" si="471"/>
        <v>6.9</v>
      </c>
      <c r="LJ53" s="26" t="str">
        <f t="shared" si="688"/>
        <v>6.9</v>
      </c>
      <c r="LK53" s="148" t="str">
        <f t="shared" si="473"/>
        <v>C+</v>
      </c>
      <c r="LL53" s="149">
        <f t="shared" si="474"/>
        <v>2.5</v>
      </c>
      <c r="LM53" s="40" t="str">
        <f t="shared" si="475"/>
        <v>2.5</v>
      </c>
      <c r="LN53" s="53">
        <v>1</v>
      </c>
      <c r="LO53" s="63">
        <v>1</v>
      </c>
      <c r="LP53" s="19">
        <v>7.1</v>
      </c>
      <c r="LQ53" s="22">
        <v>2</v>
      </c>
      <c r="LR53" s="23"/>
      <c r="LS53" s="25">
        <f t="shared" si="476"/>
        <v>4</v>
      </c>
      <c r="LT53" s="147">
        <f t="shared" si="477"/>
        <v>4</v>
      </c>
      <c r="LU53" s="26" t="str">
        <f t="shared" si="689"/>
        <v>4.0</v>
      </c>
      <c r="LV53" s="148" t="str">
        <f t="shared" si="479"/>
        <v>D</v>
      </c>
      <c r="LW53" s="149">
        <f t="shared" si="480"/>
        <v>1</v>
      </c>
      <c r="LX53" s="40" t="str">
        <f t="shared" si="481"/>
        <v>1.0</v>
      </c>
      <c r="LY53" s="53">
        <v>1</v>
      </c>
      <c r="LZ53" s="63">
        <v>1</v>
      </c>
      <c r="MA53" s="19">
        <v>7.7</v>
      </c>
      <c r="MB53" s="22">
        <v>1</v>
      </c>
      <c r="MC53" s="23">
        <v>1</v>
      </c>
      <c r="MD53" s="25">
        <f t="shared" si="482"/>
        <v>3.7</v>
      </c>
      <c r="ME53" s="26">
        <f t="shared" si="483"/>
        <v>3.7</v>
      </c>
      <c r="MF53" s="26" t="str">
        <f t="shared" si="690"/>
        <v>3.7</v>
      </c>
      <c r="MG53" s="30" t="str">
        <f t="shared" si="698"/>
        <v>F</v>
      </c>
      <c r="MH53" s="28">
        <f t="shared" si="486"/>
        <v>0</v>
      </c>
      <c r="MI53" s="35" t="str">
        <f t="shared" si="487"/>
        <v>0.0</v>
      </c>
      <c r="MJ53" s="53">
        <v>1</v>
      </c>
      <c r="MK53" s="63"/>
      <c r="ML53" s="19">
        <v>7</v>
      </c>
      <c r="MM53" s="51">
        <v>6.5</v>
      </c>
      <c r="MN53" s="23"/>
      <c r="MO53" s="25">
        <f t="shared" si="538"/>
        <v>6.7</v>
      </c>
      <c r="MP53" s="26">
        <f t="shared" si="539"/>
        <v>6.7</v>
      </c>
      <c r="MQ53" s="26" t="str">
        <f t="shared" si="691"/>
        <v>6.7</v>
      </c>
      <c r="MR53" s="30" t="str">
        <f t="shared" si="730"/>
        <v>C+</v>
      </c>
      <c r="MS53" s="28">
        <f t="shared" si="540"/>
        <v>2.5</v>
      </c>
      <c r="MT53" s="35" t="str">
        <f t="shared" si="541"/>
        <v>2.5</v>
      </c>
      <c r="MU53" s="53">
        <v>1</v>
      </c>
      <c r="MV53" s="63">
        <v>1</v>
      </c>
      <c r="MW53" s="19">
        <v>6</v>
      </c>
      <c r="MX53" s="51">
        <v>6</v>
      </c>
      <c r="MY53" s="23"/>
      <c r="MZ53" s="25">
        <f t="shared" si="542"/>
        <v>6</v>
      </c>
      <c r="NA53" s="26">
        <f t="shared" si="543"/>
        <v>6</v>
      </c>
      <c r="NB53" s="26" t="str">
        <f t="shared" si="692"/>
        <v>6.0</v>
      </c>
      <c r="NC53" s="30" t="str">
        <f t="shared" si="731"/>
        <v>C</v>
      </c>
      <c r="ND53" s="28">
        <f t="shared" si="544"/>
        <v>2</v>
      </c>
      <c r="NE53" s="35" t="str">
        <f t="shared" si="545"/>
        <v>2.0</v>
      </c>
      <c r="NF53" s="53">
        <v>1</v>
      </c>
      <c r="NG53" s="63">
        <v>1</v>
      </c>
      <c r="NH53" s="19">
        <v>6.5</v>
      </c>
      <c r="NI53" s="51">
        <v>7.5</v>
      </c>
      <c r="NJ53" s="23"/>
      <c r="NK53" s="25">
        <f t="shared" si="546"/>
        <v>7.1</v>
      </c>
      <c r="NL53" s="26">
        <f t="shared" si="547"/>
        <v>7.1</v>
      </c>
      <c r="NM53" s="26" t="str">
        <f t="shared" si="693"/>
        <v>7.1</v>
      </c>
      <c r="NN53" s="30" t="str">
        <f t="shared" si="732"/>
        <v>B</v>
      </c>
      <c r="NO53" s="28">
        <f t="shared" si="548"/>
        <v>3</v>
      </c>
      <c r="NP53" s="35" t="str">
        <f t="shared" si="549"/>
        <v>3.0</v>
      </c>
      <c r="NQ53" s="53">
        <v>2</v>
      </c>
      <c r="NR53" s="63">
        <v>2</v>
      </c>
      <c r="NS53" s="19">
        <v>8</v>
      </c>
      <c r="NT53" s="51">
        <v>6.5</v>
      </c>
      <c r="NU53" s="23"/>
      <c r="NV53" s="25">
        <f t="shared" si="550"/>
        <v>7.1</v>
      </c>
      <c r="NW53" s="26">
        <f t="shared" si="551"/>
        <v>7.1</v>
      </c>
      <c r="NX53" s="26" t="str">
        <f t="shared" si="694"/>
        <v>7.1</v>
      </c>
      <c r="NY53" s="30" t="str">
        <f t="shared" si="733"/>
        <v>B</v>
      </c>
      <c r="NZ53" s="28">
        <f t="shared" si="552"/>
        <v>3</v>
      </c>
      <c r="OA53" s="35" t="str">
        <f t="shared" si="553"/>
        <v>3.0</v>
      </c>
      <c r="OB53" s="53">
        <v>1</v>
      </c>
      <c r="OC53" s="63">
        <v>1</v>
      </c>
      <c r="OD53" s="57">
        <v>7</v>
      </c>
      <c r="OE53" s="51">
        <v>8.6</v>
      </c>
      <c r="OF53" s="23"/>
      <c r="OG53" s="25">
        <f t="shared" si="737"/>
        <v>8</v>
      </c>
      <c r="OH53" s="26">
        <f t="shared" si="738"/>
        <v>8</v>
      </c>
      <c r="OI53" s="26" t="str">
        <f t="shared" si="739"/>
        <v>8.0</v>
      </c>
      <c r="OJ53" s="30" t="str">
        <f t="shared" si="740"/>
        <v>B+</v>
      </c>
      <c r="OK53" s="28">
        <f t="shared" si="741"/>
        <v>3.5</v>
      </c>
      <c r="OL53" s="35" t="str">
        <f t="shared" si="742"/>
        <v>3.5</v>
      </c>
      <c r="OM53" s="53">
        <v>4</v>
      </c>
      <c r="ON53" s="70">
        <v>4</v>
      </c>
      <c r="OO53" s="264">
        <f t="shared" si="256"/>
        <v>12</v>
      </c>
      <c r="OP53" s="217">
        <f t="shared" si="257"/>
        <v>6.7166666666666659</v>
      </c>
      <c r="OQ53" s="182">
        <f t="shared" si="258"/>
        <v>2.5833333333333335</v>
      </c>
      <c r="OR53" s="183" t="str">
        <f t="shared" si="259"/>
        <v>2.58</v>
      </c>
      <c r="OS53" s="135" t="str">
        <f t="shared" si="260"/>
        <v>Lên lớp</v>
      </c>
      <c r="OT53" s="136">
        <f t="shared" si="261"/>
        <v>11</v>
      </c>
      <c r="OU53" s="217">
        <f t="shared" si="262"/>
        <v>6.9909090909090912</v>
      </c>
      <c r="OV53" s="236">
        <f t="shared" si="263"/>
        <v>2.8181818181818183</v>
      </c>
      <c r="OW53" s="192">
        <f t="shared" si="264"/>
        <v>67</v>
      </c>
      <c r="OX53" s="193">
        <f t="shared" si="265"/>
        <v>64</v>
      </c>
      <c r="OY53" s="183">
        <f t="shared" si="266"/>
        <v>5.9593749999999996</v>
      </c>
      <c r="OZ53" s="182">
        <f t="shared" si="267"/>
        <v>2</v>
      </c>
      <c r="PA53" s="183" t="str">
        <f t="shared" si="268"/>
        <v>2.00</v>
      </c>
      <c r="PB53" s="135" t="str">
        <f t="shared" si="269"/>
        <v>Lên lớp</v>
      </c>
      <c r="PC53" s="135" t="s">
        <v>648</v>
      </c>
      <c r="PD53" s="57">
        <v>6.9</v>
      </c>
      <c r="PE53" s="22">
        <v>5</v>
      </c>
      <c r="PF53" s="23"/>
      <c r="PG53" s="25">
        <f t="shared" si="273"/>
        <v>5.8</v>
      </c>
      <c r="PH53" s="26">
        <f t="shared" si="274"/>
        <v>5.8</v>
      </c>
      <c r="PI53" s="26" t="str">
        <f t="shared" si="275"/>
        <v>5.8</v>
      </c>
      <c r="PJ53" s="30" t="str">
        <f t="shared" si="276"/>
        <v>C</v>
      </c>
      <c r="PK53" s="28">
        <f t="shared" si="277"/>
        <v>2</v>
      </c>
      <c r="PL53" s="35" t="str">
        <f t="shared" si="278"/>
        <v>2.0</v>
      </c>
      <c r="PM53" s="53">
        <v>6</v>
      </c>
      <c r="PN53" s="63">
        <v>6</v>
      </c>
      <c r="PO53" s="19">
        <v>6</v>
      </c>
      <c r="PP53" s="22">
        <v>5</v>
      </c>
      <c r="PQ53" s="23"/>
      <c r="PR53" s="25">
        <f t="shared" si="558"/>
        <v>5.4</v>
      </c>
      <c r="PS53" s="26">
        <f t="shared" si="559"/>
        <v>5.4</v>
      </c>
      <c r="PT53" s="26" t="str">
        <f t="shared" si="696"/>
        <v>5.4</v>
      </c>
      <c r="PU53" s="30" t="str">
        <f t="shared" si="700"/>
        <v>D+</v>
      </c>
      <c r="PV53" s="28">
        <f t="shared" si="560"/>
        <v>1.5</v>
      </c>
      <c r="PW53" s="35" t="str">
        <f t="shared" si="561"/>
        <v>1.5</v>
      </c>
      <c r="PX53" s="53">
        <v>6</v>
      </c>
      <c r="PY53" s="63">
        <v>6</v>
      </c>
      <c r="PZ53" s="59"/>
      <c r="QA53" s="259"/>
      <c r="QB53" s="129">
        <f t="shared" si="270"/>
        <v>0</v>
      </c>
      <c r="QC53" s="24" t="str">
        <f t="shared" si="280"/>
        <v>0.0</v>
      </c>
      <c r="QD53" s="30" t="str">
        <f t="shared" si="281"/>
        <v>F</v>
      </c>
      <c r="QE53" s="28">
        <f t="shared" si="282"/>
        <v>0</v>
      </c>
      <c r="QF53" s="35" t="str">
        <f t="shared" si="283"/>
        <v>0.0</v>
      </c>
      <c r="QG53" s="260"/>
      <c r="QH53" s="261"/>
      <c r="QI53" s="262">
        <f t="shared" si="532"/>
        <v>12</v>
      </c>
      <c r="QJ53" s="217">
        <f t="shared" si="533"/>
        <v>5.6000000000000005</v>
      </c>
      <c r="QK53" s="182">
        <f t="shared" si="534"/>
        <v>1.75</v>
      </c>
      <c r="QL53" s="183" t="str">
        <f t="shared" si="284"/>
        <v>1.75</v>
      </c>
      <c r="QM53" s="135" t="str">
        <f t="shared" si="285"/>
        <v>Lên lớp</v>
      </c>
    </row>
    <row r="54" spans="1:455" ht="18">
      <c r="A54" s="10">
        <v>18</v>
      </c>
      <c r="B54" s="10">
        <v>54</v>
      </c>
      <c r="C54" s="90" t="s">
        <v>271</v>
      </c>
      <c r="D54" s="91" t="s">
        <v>312</v>
      </c>
      <c r="E54" s="93" t="s">
        <v>313</v>
      </c>
      <c r="F54" s="308" t="s">
        <v>233</v>
      </c>
      <c r="G54" s="42"/>
      <c r="H54" s="104" t="s">
        <v>433</v>
      </c>
      <c r="I54" s="42" t="s">
        <v>18</v>
      </c>
      <c r="J54" s="98" t="s">
        <v>489</v>
      </c>
      <c r="K54" s="12">
        <v>5.3</v>
      </c>
      <c r="L54" s="24" t="str">
        <f t="shared" si="562"/>
        <v>5.3</v>
      </c>
      <c r="M54" s="30" t="str">
        <f t="shared" si="701"/>
        <v>D+</v>
      </c>
      <c r="N54" s="37">
        <f t="shared" si="702"/>
        <v>1.5</v>
      </c>
      <c r="O54" s="35" t="str">
        <f t="shared" si="703"/>
        <v>1.5</v>
      </c>
      <c r="P54" s="11">
        <v>2</v>
      </c>
      <c r="Q54" s="14">
        <v>7.1</v>
      </c>
      <c r="R54" s="24" t="str">
        <f t="shared" si="566"/>
        <v>7.1</v>
      </c>
      <c r="S54" s="30" t="str">
        <f t="shared" si="704"/>
        <v>B</v>
      </c>
      <c r="T54" s="37">
        <f t="shared" si="705"/>
        <v>3</v>
      </c>
      <c r="U54" s="35" t="str">
        <f t="shared" si="706"/>
        <v>3.0</v>
      </c>
      <c r="V54" s="11">
        <v>3</v>
      </c>
      <c r="W54" s="19">
        <v>7.8</v>
      </c>
      <c r="X54" s="22">
        <v>7</v>
      </c>
      <c r="Y54" s="23"/>
      <c r="Z54" s="17">
        <f t="shared" si="570"/>
        <v>7.3</v>
      </c>
      <c r="AA54" s="24">
        <f t="shared" si="571"/>
        <v>7.3</v>
      </c>
      <c r="AB54" s="24" t="str">
        <f t="shared" si="572"/>
        <v>7.3</v>
      </c>
      <c r="AC54" s="30" t="str">
        <f t="shared" si="573"/>
        <v>B</v>
      </c>
      <c r="AD54" s="28">
        <f t="shared" si="574"/>
        <v>3</v>
      </c>
      <c r="AE54" s="35" t="str">
        <f t="shared" si="575"/>
        <v>3.0</v>
      </c>
      <c r="AF54" s="53">
        <v>4</v>
      </c>
      <c r="AG54" s="63">
        <v>4</v>
      </c>
      <c r="AH54" s="19">
        <v>7.3</v>
      </c>
      <c r="AI54" s="22">
        <v>8</v>
      </c>
      <c r="AJ54" s="23"/>
      <c r="AK54" s="25">
        <f t="shared" si="707"/>
        <v>7.7</v>
      </c>
      <c r="AL54" s="26">
        <f t="shared" si="708"/>
        <v>7.7</v>
      </c>
      <c r="AM54" s="24" t="str">
        <f t="shared" si="577"/>
        <v>7.7</v>
      </c>
      <c r="AN54" s="30" t="str">
        <f t="shared" si="709"/>
        <v>B</v>
      </c>
      <c r="AO54" s="28">
        <f t="shared" si="710"/>
        <v>3</v>
      </c>
      <c r="AP54" s="35" t="str">
        <f t="shared" si="711"/>
        <v>3.0</v>
      </c>
      <c r="AQ54" s="66">
        <v>2</v>
      </c>
      <c r="AR54" s="68">
        <v>2</v>
      </c>
      <c r="AS54" s="19">
        <v>6.5</v>
      </c>
      <c r="AT54" s="22">
        <v>3</v>
      </c>
      <c r="AU54" s="23"/>
      <c r="AV54" s="25">
        <f t="shared" si="712"/>
        <v>4.4000000000000004</v>
      </c>
      <c r="AW54" s="26">
        <f t="shared" si="713"/>
        <v>4.4000000000000004</v>
      </c>
      <c r="AX54" s="24" t="str">
        <f t="shared" si="581"/>
        <v>4.4</v>
      </c>
      <c r="AY54" s="30" t="str">
        <f t="shared" si="714"/>
        <v>D</v>
      </c>
      <c r="AZ54" s="28">
        <f t="shared" si="715"/>
        <v>1</v>
      </c>
      <c r="BA54" s="35" t="str">
        <f t="shared" si="716"/>
        <v>1.0</v>
      </c>
      <c r="BB54" s="53">
        <v>3</v>
      </c>
      <c r="BC54" s="63">
        <v>3</v>
      </c>
      <c r="BD54" s="19">
        <v>6.8</v>
      </c>
      <c r="BE54" s="22">
        <v>4</v>
      </c>
      <c r="BF54" s="23"/>
      <c r="BG54" s="17">
        <f t="shared" si="717"/>
        <v>5.0999999999999996</v>
      </c>
      <c r="BH54" s="24">
        <f t="shared" si="718"/>
        <v>5.0999999999999996</v>
      </c>
      <c r="BI54" s="24" t="str">
        <f t="shared" si="585"/>
        <v>5.1</v>
      </c>
      <c r="BJ54" s="30" t="str">
        <f t="shared" si="719"/>
        <v>D+</v>
      </c>
      <c r="BK54" s="28">
        <f t="shared" si="720"/>
        <v>1.5</v>
      </c>
      <c r="BL54" s="35" t="str">
        <f t="shared" si="721"/>
        <v>1.5</v>
      </c>
      <c r="BM54" s="53">
        <v>3</v>
      </c>
      <c r="BN54" s="63">
        <v>3</v>
      </c>
      <c r="BO54" s="19">
        <v>6.6</v>
      </c>
      <c r="BP54" s="22">
        <v>7</v>
      </c>
      <c r="BQ54" s="23"/>
      <c r="BR54" s="17">
        <f t="shared" si="589"/>
        <v>6.8</v>
      </c>
      <c r="BS54" s="24">
        <f t="shared" si="590"/>
        <v>6.8</v>
      </c>
      <c r="BT54" s="24" t="str">
        <f t="shared" si="591"/>
        <v>6.8</v>
      </c>
      <c r="BU54" s="30" t="str">
        <f t="shared" si="592"/>
        <v>C+</v>
      </c>
      <c r="BV54" s="56">
        <f t="shared" si="593"/>
        <v>2.5</v>
      </c>
      <c r="BW54" s="35" t="str">
        <f t="shared" si="594"/>
        <v>2.5</v>
      </c>
      <c r="BX54" s="53">
        <v>2</v>
      </c>
      <c r="BY54" s="70">
        <v>2</v>
      </c>
      <c r="BZ54" s="19">
        <v>6.8</v>
      </c>
      <c r="CA54" s="22">
        <v>8</v>
      </c>
      <c r="CB54" s="23"/>
      <c r="CC54" s="25">
        <f t="shared" si="722"/>
        <v>7.5</v>
      </c>
      <c r="CD54" s="26">
        <f t="shared" si="723"/>
        <v>7.5</v>
      </c>
      <c r="CE54" s="24" t="str">
        <f t="shared" si="595"/>
        <v>7.5</v>
      </c>
      <c r="CF54" s="30" t="str">
        <f t="shared" si="724"/>
        <v>B</v>
      </c>
      <c r="CG54" s="28">
        <f t="shared" si="725"/>
        <v>3</v>
      </c>
      <c r="CH54" s="35" t="str">
        <f t="shared" si="726"/>
        <v>3.0</v>
      </c>
      <c r="CI54" s="53">
        <v>3</v>
      </c>
      <c r="CJ54" s="63">
        <v>3</v>
      </c>
      <c r="CK54" s="193">
        <f t="shared" si="599"/>
        <v>17</v>
      </c>
      <c r="CL54" s="217">
        <f t="shared" si="600"/>
        <v>6.4235294117647062</v>
      </c>
      <c r="CM54" s="182">
        <f t="shared" si="601"/>
        <v>2.3235294117647061</v>
      </c>
      <c r="CN54" s="183" t="str">
        <f t="shared" si="602"/>
        <v>2.32</v>
      </c>
      <c r="CO54" s="135" t="str">
        <f t="shared" si="603"/>
        <v>Lên lớp</v>
      </c>
      <c r="CP54" s="136">
        <f t="shared" si="604"/>
        <v>17</v>
      </c>
      <c r="CQ54" s="241">
        <f t="shared" si="605"/>
        <v>6.4235294117647062</v>
      </c>
      <c r="CR54" s="137">
        <f t="shared" si="606"/>
        <v>2.3235294117647061</v>
      </c>
      <c r="CS54" s="140" t="str">
        <f t="shared" si="607"/>
        <v>2.32</v>
      </c>
      <c r="CT54" s="135" t="str">
        <f t="shared" si="608"/>
        <v>Lên lớp</v>
      </c>
      <c r="CU54" s="138" t="s">
        <v>648</v>
      </c>
      <c r="CV54" s="19">
        <v>6.1</v>
      </c>
      <c r="CW54" s="22">
        <v>6</v>
      </c>
      <c r="CX54" s="23"/>
      <c r="CY54" s="25">
        <f t="shared" si="609"/>
        <v>6</v>
      </c>
      <c r="CZ54" s="26">
        <f t="shared" si="610"/>
        <v>6</v>
      </c>
      <c r="DA54" s="26" t="str">
        <f t="shared" si="611"/>
        <v>6.0</v>
      </c>
      <c r="DB54" s="30" t="str">
        <f t="shared" si="612"/>
        <v>C</v>
      </c>
      <c r="DC54" s="56">
        <f t="shared" si="613"/>
        <v>2</v>
      </c>
      <c r="DD54" s="35" t="str">
        <f t="shared" si="614"/>
        <v>2.0</v>
      </c>
      <c r="DE54" s="53">
        <v>3</v>
      </c>
      <c r="DF54" s="63">
        <v>3</v>
      </c>
      <c r="DG54" s="19">
        <v>6.1</v>
      </c>
      <c r="DH54" s="22">
        <v>6</v>
      </c>
      <c r="DI54" s="23"/>
      <c r="DJ54" s="25">
        <f t="shared" si="615"/>
        <v>6</v>
      </c>
      <c r="DK54" s="26">
        <f t="shared" si="616"/>
        <v>6</v>
      </c>
      <c r="DL54" s="26" t="str">
        <f t="shared" si="617"/>
        <v>6.0</v>
      </c>
      <c r="DM54" s="30" t="str">
        <f t="shared" si="618"/>
        <v>C</v>
      </c>
      <c r="DN54" s="56">
        <f t="shared" si="619"/>
        <v>2</v>
      </c>
      <c r="DO54" s="35" t="str">
        <f t="shared" si="620"/>
        <v>2.0</v>
      </c>
      <c r="DP54" s="53">
        <v>3</v>
      </c>
      <c r="DQ54" s="63">
        <v>3</v>
      </c>
      <c r="DR54" s="19">
        <v>7</v>
      </c>
      <c r="DS54" s="22">
        <v>1</v>
      </c>
      <c r="DT54" s="23">
        <v>6</v>
      </c>
      <c r="DU54" s="25">
        <f t="shared" si="621"/>
        <v>3.4</v>
      </c>
      <c r="DV54" s="26">
        <f t="shared" si="622"/>
        <v>6.4</v>
      </c>
      <c r="DW54" s="26" t="str">
        <f t="shared" si="623"/>
        <v>6.4</v>
      </c>
      <c r="DX54" s="30" t="str">
        <f t="shared" si="624"/>
        <v>C</v>
      </c>
      <c r="DY54" s="28">
        <f t="shared" si="625"/>
        <v>2</v>
      </c>
      <c r="DZ54" s="35" t="str">
        <f t="shared" si="626"/>
        <v>2.0</v>
      </c>
      <c r="EA54" s="53">
        <v>3</v>
      </c>
      <c r="EB54" s="63">
        <v>3</v>
      </c>
      <c r="EC54" s="19">
        <v>7</v>
      </c>
      <c r="ED54" s="22">
        <v>7</v>
      </c>
      <c r="EE54" s="23"/>
      <c r="EF54" s="25">
        <f t="shared" si="627"/>
        <v>7</v>
      </c>
      <c r="EG54" s="26">
        <f t="shared" si="628"/>
        <v>7</v>
      </c>
      <c r="EH54" s="26" t="str">
        <f t="shared" si="736"/>
        <v>7.0</v>
      </c>
      <c r="EI54" s="30" t="str">
        <f t="shared" si="630"/>
        <v>B</v>
      </c>
      <c r="EJ54" s="28">
        <f t="shared" si="631"/>
        <v>3</v>
      </c>
      <c r="EK54" s="35" t="str">
        <f t="shared" si="632"/>
        <v>3.0</v>
      </c>
      <c r="EL54" s="53">
        <v>2</v>
      </c>
      <c r="EM54" s="63">
        <v>2</v>
      </c>
      <c r="EN54" s="19">
        <v>7.6</v>
      </c>
      <c r="EO54" s="22">
        <v>6</v>
      </c>
      <c r="EP54" s="23"/>
      <c r="EQ54" s="25">
        <f t="shared" si="633"/>
        <v>6.6</v>
      </c>
      <c r="ER54" s="26">
        <f t="shared" si="634"/>
        <v>6.6</v>
      </c>
      <c r="ES54" s="24" t="str">
        <f t="shared" si="635"/>
        <v>6.6</v>
      </c>
      <c r="ET54" s="30" t="str">
        <f t="shared" si="636"/>
        <v>C+</v>
      </c>
      <c r="EU54" s="28">
        <f t="shared" si="637"/>
        <v>2.5</v>
      </c>
      <c r="EV54" s="35" t="str">
        <f t="shared" si="638"/>
        <v>2.5</v>
      </c>
      <c r="EW54" s="53">
        <v>2</v>
      </c>
      <c r="EX54" s="63">
        <v>2</v>
      </c>
      <c r="EY54" s="19">
        <v>7.7</v>
      </c>
      <c r="EZ54" s="22">
        <v>5</v>
      </c>
      <c r="FA54" s="23"/>
      <c r="FB54" s="25">
        <f t="shared" si="639"/>
        <v>6.1</v>
      </c>
      <c r="FC54" s="26">
        <f t="shared" si="640"/>
        <v>6.1</v>
      </c>
      <c r="FD54" s="26" t="str">
        <f t="shared" si="641"/>
        <v>6.1</v>
      </c>
      <c r="FE54" s="30" t="str">
        <f t="shared" si="642"/>
        <v>C</v>
      </c>
      <c r="FF54" s="28">
        <f t="shared" si="643"/>
        <v>2</v>
      </c>
      <c r="FG54" s="35" t="str">
        <f t="shared" si="644"/>
        <v>2.0</v>
      </c>
      <c r="FH54" s="53">
        <v>3</v>
      </c>
      <c r="FI54" s="63">
        <v>3</v>
      </c>
      <c r="FJ54" s="19">
        <v>7.7</v>
      </c>
      <c r="FK54" s="22">
        <v>7</v>
      </c>
      <c r="FL54" s="23"/>
      <c r="FM54" s="25">
        <f t="shared" si="378"/>
        <v>7.3</v>
      </c>
      <c r="FN54" s="26">
        <f t="shared" si="379"/>
        <v>7.3</v>
      </c>
      <c r="FO54" s="26" t="str">
        <f t="shared" si="645"/>
        <v>7.3</v>
      </c>
      <c r="FP54" s="30" t="str">
        <f t="shared" si="381"/>
        <v>B</v>
      </c>
      <c r="FQ54" s="28">
        <f t="shared" si="382"/>
        <v>3</v>
      </c>
      <c r="FR54" s="35" t="str">
        <f t="shared" si="383"/>
        <v>3.0</v>
      </c>
      <c r="FS54" s="53">
        <v>2</v>
      </c>
      <c r="FT54" s="63">
        <v>2</v>
      </c>
      <c r="FU54" s="19">
        <v>6.5</v>
      </c>
      <c r="FV54" s="22">
        <v>5</v>
      </c>
      <c r="FW54" s="23"/>
      <c r="FX54" s="25">
        <f t="shared" si="384"/>
        <v>5.6</v>
      </c>
      <c r="FY54" s="26">
        <f t="shared" si="385"/>
        <v>5.6</v>
      </c>
      <c r="FZ54" s="24" t="str">
        <f t="shared" si="646"/>
        <v>5.6</v>
      </c>
      <c r="GA54" s="30" t="str">
        <f t="shared" si="387"/>
        <v>C</v>
      </c>
      <c r="GB54" s="28">
        <f t="shared" si="388"/>
        <v>2</v>
      </c>
      <c r="GC54" s="35" t="str">
        <f t="shared" si="389"/>
        <v>2.0</v>
      </c>
      <c r="GD54" s="53">
        <v>2</v>
      </c>
      <c r="GE54" s="63">
        <v>2</v>
      </c>
      <c r="GF54" s="181">
        <f t="shared" si="647"/>
        <v>20</v>
      </c>
      <c r="GG54" s="217">
        <f t="shared" si="648"/>
        <v>6.3250000000000002</v>
      </c>
      <c r="GH54" s="182">
        <f t="shared" si="649"/>
        <v>2.25</v>
      </c>
      <c r="GI54" s="183" t="str">
        <f t="shared" si="650"/>
        <v>2.25</v>
      </c>
      <c r="GJ54" s="135" t="str">
        <f t="shared" si="651"/>
        <v>Lên lớp</v>
      </c>
      <c r="GK54" s="136">
        <f t="shared" si="652"/>
        <v>20</v>
      </c>
      <c r="GL54" s="239">
        <f t="shared" si="653"/>
        <v>6.3250000000000002</v>
      </c>
      <c r="GM54" s="137">
        <f t="shared" si="654"/>
        <v>2.25</v>
      </c>
      <c r="GN54" s="192">
        <f t="shared" si="655"/>
        <v>37</v>
      </c>
      <c r="GO54" s="193">
        <f t="shared" si="656"/>
        <v>37</v>
      </c>
      <c r="GP54" s="183">
        <f t="shared" si="657"/>
        <v>6.3702702702702698</v>
      </c>
      <c r="GQ54" s="182">
        <f t="shared" si="658"/>
        <v>2.2837837837837838</v>
      </c>
      <c r="GR54" s="183" t="str">
        <f t="shared" si="659"/>
        <v>2.28</v>
      </c>
      <c r="GS54" s="135" t="str">
        <f t="shared" si="660"/>
        <v>Lên lớp</v>
      </c>
      <c r="GT54" s="135" t="s">
        <v>648</v>
      </c>
      <c r="GU54" s="19">
        <v>8.1</v>
      </c>
      <c r="GV54" s="22">
        <v>6</v>
      </c>
      <c r="GW54" s="23"/>
      <c r="GX54" s="17">
        <f t="shared" si="661"/>
        <v>6.8</v>
      </c>
      <c r="GY54" s="24">
        <f t="shared" si="662"/>
        <v>6.8</v>
      </c>
      <c r="GZ54" s="24" t="str">
        <f t="shared" si="697"/>
        <v>6.8</v>
      </c>
      <c r="HA54" s="30" t="str">
        <f t="shared" si="663"/>
        <v>C+</v>
      </c>
      <c r="HB54" s="28">
        <f t="shared" si="664"/>
        <v>2.5</v>
      </c>
      <c r="HC54" s="35" t="str">
        <f t="shared" si="665"/>
        <v>2.5</v>
      </c>
      <c r="HD54" s="53">
        <v>3</v>
      </c>
      <c r="HE54" s="63">
        <v>3</v>
      </c>
      <c r="HF54" s="19">
        <v>7.8</v>
      </c>
      <c r="HG54" s="22">
        <v>9</v>
      </c>
      <c r="HH54" s="23"/>
      <c r="HI54" s="25">
        <f t="shared" si="410"/>
        <v>8.5</v>
      </c>
      <c r="HJ54" s="26">
        <f t="shared" si="411"/>
        <v>8.5</v>
      </c>
      <c r="HK54" s="24" t="str">
        <f t="shared" si="666"/>
        <v>8.5</v>
      </c>
      <c r="HL54" s="30" t="str">
        <f t="shared" si="413"/>
        <v>A</v>
      </c>
      <c r="HM54" s="28">
        <f t="shared" si="414"/>
        <v>4</v>
      </c>
      <c r="HN54" s="35" t="str">
        <f t="shared" si="415"/>
        <v>4.0</v>
      </c>
      <c r="HO54" s="53">
        <v>2</v>
      </c>
      <c r="HP54" s="63">
        <v>2</v>
      </c>
      <c r="HQ54" s="19">
        <v>6.9</v>
      </c>
      <c r="HR54" s="22">
        <v>5</v>
      </c>
      <c r="HS54" s="23"/>
      <c r="HT54" s="25">
        <f t="shared" si="416"/>
        <v>5.8</v>
      </c>
      <c r="HU54" s="147">
        <f t="shared" si="417"/>
        <v>5.8</v>
      </c>
      <c r="HV54" s="24" t="str">
        <f t="shared" si="734"/>
        <v>5.8</v>
      </c>
      <c r="HW54" s="218" t="str">
        <f t="shared" si="418"/>
        <v>C</v>
      </c>
      <c r="HX54" s="149">
        <f t="shared" si="419"/>
        <v>2</v>
      </c>
      <c r="HY54" s="40" t="str">
        <f t="shared" si="420"/>
        <v>2.0</v>
      </c>
      <c r="HZ54" s="53">
        <v>3</v>
      </c>
      <c r="IA54" s="63">
        <v>3</v>
      </c>
      <c r="IB54" s="19">
        <v>8.3000000000000007</v>
      </c>
      <c r="IC54" s="22">
        <v>7</v>
      </c>
      <c r="ID54" s="23"/>
      <c r="IE54" s="25">
        <f t="shared" si="421"/>
        <v>7.5</v>
      </c>
      <c r="IF54" s="147">
        <f t="shared" si="422"/>
        <v>7.5</v>
      </c>
      <c r="IG54" s="24" t="str">
        <f t="shared" si="735"/>
        <v>7.5</v>
      </c>
      <c r="IH54" s="218" t="str">
        <f t="shared" si="423"/>
        <v>B</v>
      </c>
      <c r="II54" s="149">
        <f t="shared" si="424"/>
        <v>3</v>
      </c>
      <c r="IJ54" s="40" t="str">
        <f t="shared" si="425"/>
        <v>3.0</v>
      </c>
      <c r="IK54" s="53">
        <v>1</v>
      </c>
      <c r="IL54" s="63">
        <v>1</v>
      </c>
      <c r="IM54" s="19">
        <v>6</v>
      </c>
      <c r="IN54" s="22">
        <v>8</v>
      </c>
      <c r="IO54" s="23"/>
      <c r="IP54" s="17">
        <f t="shared" si="426"/>
        <v>7.2</v>
      </c>
      <c r="IQ54" s="24">
        <f t="shared" si="427"/>
        <v>7.2</v>
      </c>
      <c r="IR54" s="24" t="str">
        <f t="shared" si="669"/>
        <v>7.2</v>
      </c>
      <c r="IS54" s="30" t="str">
        <f t="shared" si="727"/>
        <v>B</v>
      </c>
      <c r="IT54" s="28">
        <f t="shared" si="430"/>
        <v>3</v>
      </c>
      <c r="IU54" s="35" t="str">
        <f t="shared" si="431"/>
        <v>3.0</v>
      </c>
      <c r="IV54" s="53">
        <v>2</v>
      </c>
      <c r="IW54" s="63">
        <v>2</v>
      </c>
      <c r="IX54" s="19">
        <v>6</v>
      </c>
      <c r="IY54" s="22">
        <v>9</v>
      </c>
      <c r="IZ54" s="23"/>
      <c r="JA54" s="25">
        <f t="shared" si="432"/>
        <v>7.8</v>
      </c>
      <c r="JB54" s="26">
        <f t="shared" si="433"/>
        <v>7.8</v>
      </c>
      <c r="JC54" s="24" t="str">
        <f t="shared" si="670"/>
        <v>7.8</v>
      </c>
      <c r="JD54" s="30" t="str">
        <f t="shared" si="435"/>
        <v>B</v>
      </c>
      <c r="JE54" s="28">
        <f t="shared" si="436"/>
        <v>3</v>
      </c>
      <c r="JF54" s="35" t="str">
        <f t="shared" si="437"/>
        <v>3.0</v>
      </c>
      <c r="JG54" s="53">
        <v>2</v>
      </c>
      <c r="JH54" s="63">
        <v>2</v>
      </c>
      <c r="JI54" s="19">
        <v>8.8000000000000007</v>
      </c>
      <c r="JJ54" s="22">
        <v>6</v>
      </c>
      <c r="JK54" s="23"/>
      <c r="JL54" s="17">
        <f t="shared" si="438"/>
        <v>7.1</v>
      </c>
      <c r="JM54" s="24">
        <f t="shared" si="439"/>
        <v>7.1</v>
      </c>
      <c r="JN54" s="24" t="str">
        <f t="shared" si="671"/>
        <v>7.1</v>
      </c>
      <c r="JO54" s="30" t="str">
        <f t="shared" si="728"/>
        <v>B</v>
      </c>
      <c r="JP54" s="28">
        <f t="shared" si="442"/>
        <v>3</v>
      </c>
      <c r="JQ54" s="35" t="str">
        <f t="shared" si="443"/>
        <v>3.0</v>
      </c>
      <c r="JR54" s="53">
        <v>2</v>
      </c>
      <c r="JS54" s="63">
        <v>2</v>
      </c>
      <c r="JT54" s="185">
        <v>7</v>
      </c>
      <c r="JU54" s="121">
        <v>9</v>
      </c>
      <c r="JV54" s="122"/>
      <c r="JW54" s="129">
        <f t="shared" si="444"/>
        <v>8.1999999999999993</v>
      </c>
      <c r="JX54" s="130">
        <f t="shared" si="445"/>
        <v>8.1999999999999993</v>
      </c>
      <c r="JY54" s="130" t="str">
        <f t="shared" si="672"/>
        <v>8.2</v>
      </c>
      <c r="JZ54" s="125" t="str">
        <f t="shared" si="729"/>
        <v>B+</v>
      </c>
      <c r="KA54" s="126">
        <f t="shared" si="448"/>
        <v>3.5</v>
      </c>
      <c r="KB54" s="127" t="str">
        <f t="shared" si="449"/>
        <v>3.5</v>
      </c>
      <c r="KC54" s="144">
        <v>1</v>
      </c>
      <c r="KD54" s="145">
        <v>1</v>
      </c>
      <c r="KE54" s="19">
        <v>7.3</v>
      </c>
      <c r="KF54" s="22">
        <v>8</v>
      </c>
      <c r="KG54" s="23"/>
      <c r="KH54" s="17">
        <f t="shared" si="450"/>
        <v>7.7</v>
      </c>
      <c r="KI54" s="24">
        <f t="shared" si="451"/>
        <v>7.7</v>
      </c>
      <c r="KJ54" s="24" t="str">
        <f t="shared" si="673"/>
        <v>7.7</v>
      </c>
      <c r="KK54" s="30" t="str">
        <f t="shared" si="453"/>
        <v>B</v>
      </c>
      <c r="KL54" s="28">
        <f t="shared" si="454"/>
        <v>3</v>
      </c>
      <c r="KM54" s="35" t="str">
        <f t="shared" si="455"/>
        <v>3.0</v>
      </c>
      <c r="KN54" s="53">
        <v>2</v>
      </c>
      <c r="KO54" s="63">
        <v>2</v>
      </c>
      <c r="KP54" s="181">
        <f t="shared" si="674"/>
        <v>18</v>
      </c>
      <c r="KQ54" s="217">
        <f t="shared" si="675"/>
        <v>7.2277777777777779</v>
      </c>
      <c r="KR54" s="182">
        <f t="shared" si="676"/>
        <v>2.8888888888888888</v>
      </c>
      <c r="KS54" s="183" t="str">
        <f t="shared" si="677"/>
        <v>2.89</v>
      </c>
      <c r="KT54" s="135" t="str">
        <f t="shared" si="678"/>
        <v>Lên lớp</v>
      </c>
      <c r="KU54" s="136">
        <f t="shared" si="679"/>
        <v>18</v>
      </c>
      <c r="KV54" s="217">
        <f t="shared" si="680"/>
        <v>7.2277777777777779</v>
      </c>
      <c r="KW54" s="236">
        <f t="shared" si="681"/>
        <v>2.8888888888888888</v>
      </c>
      <c r="KX54" s="192">
        <f t="shared" si="682"/>
        <v>55</v>
      </c>
      <c r="KY54" s="193">
        <f t="shared" si="683"/>
        <v>55</v>
      </c>
      <c r="KZ54" s="183">
        <f t="shared" si="684"/>
        <v>6.6509090909090904</v>
      </c>
      <c r="LA54" s="182">
        <f t="shared" si="685"/>
        <v>2.4818181818181819</v>
      </c>
      <c r="LB54" s="183" t="str">
        <f t="shared" si="686"/>
        <v>2.48</v>
      </c>
      <c r="LC54" s="135" t="str">
        <f t="shared" si="687"/>
        <v>Lên lớp</v>
      </c>
      <c r="LD54" s="135" t="s">
        <v>648</v>
      </c>
      <c r="LE54" s="19">
        <v>6</v>
      </c>
      <c r="LF54" s="22">
        <v>7</v>
      </c>
      <c r="LG54" s="23"/>
      <c r="LH54" s="25">
        <f t="shared" si="470"/>
        <v>6.6</v>
      </c>
      <c r="LI54" s="147">
        <f t="shared" si="471"/>
        <v>6.6</v>
      </c>
      <c r="LJ54" s="26" t="str">
        <f t="shared" si="688"/>
        <v>6.6</v>
      </c>
      <c r="LK54" s="148" t="str">
        <f t="shared" si="473"/>
        <v>C+</v>
      </c>
      <c r="LL54" s="149">
        <f t="shared" si="474"/>
        <v>2.5</v>
      </c>
      <c r="LM54" s="40" t="str">
        <f t="shared" si="475"/>
        <v>2.5</v>
      </c>
      <c r="LN54" s="53">
        <v>1</v>
      </c>
      <c r="LO54" s="63">
        <v>1</v>
      </c>
      <c r="LP54" s="19">
        <v>5</v>
      </c>
      <c r="LQ54" s="44"/>
      <c r="LR54" s="23">
        <v>5</v>
      </c>
      <c r="LS54" s="25">
        <f t="shared" si="476"/>
        <v>2</v>
      </c>
      <c r="LT54" s="147">
        <f t="shared" si="477"/>
        <v>5</v>
      </c>
      <c r="LU54" s="26" t="str">
        <f t="shared" si="689"/>
        <v>5.0</v>
      </c>
      <c r="LV54" s="148" t="str">
        <f t="shared" si="479"/>
        <v>D+</v>
      </c>
      <c r="LW54" s="149">
        <f t="shared" si="480"/>
        <v>1.5</v>
      </c>
      <c r="LX54" s="40" t="str">
        <f t="shared" si="481"/>
        <v>1.5</v>
      </c>
      <c r="LY54" s="53">
        <v>1</v>
      </c>
      <c r="LZ54" s="63">
        <v>1</v>
      </c>
      <c r="MA54" s="185">
        <v>6.7</v>
      </c>
      <c r="MB54" s="121">
        <v>1</v>
      </c>
      <c r="MC54" s="122">
        <v>5</v>
      </c>
      <c r="MD54" s="129">
        <f t="shared" si="482"/>
        <v>3.3</v>
      </c>
      <c r="ME54" s="130">
        <f t="shared" si="483"/>
        <v>5.7</v>
      </c>
      <c r="MF54" s="130" t="str">
        <f t="shared" si="690"/>
        <v>5.7</v>
      </c>
      <c r="MG54" s="125" t="str">
        <f t="shared" si="698"/>
        <v>C</v>
      </c>
      <c r="MH54" s="126">
        <f t="shared" si="486"/>
        <v>2</v>
      </c>
      <c r="MI54" s="127" t="str">
        <f t="shared" si="487"/>
        <v>2.0</v>
      </c>
      <c r="MJ54" s="144">
        <v>1</v>
      </c>
      <c r="MK54" s="145">
        <v>1</v>
      </c>
      <c r="ML54" s="19">
        <v>7</v>
      </c>
      <c r="MM54" s="51">
        <v>7</v>
      </c>
      <c r="MN54" s="23"/>
      <c r="MO54" s="25">
        <f t="shared" si="538"/>
        <v>7</v>
      </c>
      <c r="MP54" s="26">
        <f t="shared" si="539"/>
        <v>7</v>
      </c>
      <c r="MQ54" s="26" t="str">
        <f t="shared" si="691"/>
        <v>7.0</v>
      </c>
      <c r="MR54" s="30" t="str">
        <f t="shared" si="730"/>
        <v>B</v>
      </c>
      <c r="MS54" s="28">
        <f t="shared" si="540"/>
        <v>3</v>
      </c>
      <c r="MT54" s="35" t="str">
        <f t="shared" si="541"/>
        <v>3.0</v>
      </c>
      <c r="MU54" s="53">
        <v>1</v>
      </c>
      <c r="MV54" s="63">
        <v>1</v>
      </c>
      <c r="MW54" s="19">
        <v>6</v>
      </c>
      <c r="MX54" s="51">
        <v>6</v>
      </c>
      <c r="MY54" s="23"/>
      <c r="MZ54" s="25">
        <f t="shared" si="542"/>
        <v>6</v>
      </c>
      <c r="NA54" s="26">
        <f t="shared" si="543"/>
        <v>6</v>
      </c>
      <c r="NB54" s="26" t="str">
        <f t="shared" si="692"/>
        <v>6.0</v>
      </c>
      <c r="NC54" s="30" t="str">
        <f t="shared" si="731"/>
        <v>C</v>
      </c>
      <c r="ND54" s="28">
        <f t="shared" si="544"/>
        <v>2</v>
      </c>
      <c r="NE54" s="35" t="str">
        <f t="shared" si="545"/>
        <v>2.0</v>
      </c>
      <c r="NF54" s="53">
        <v>1</v>
      </c>
      <c r="NG54" s="63">
        <v>1</v>
      </c>
      <c r="NH54" s="19">
        <v>7</v>
      </c>
      <c r="NI54" s="51">
        <v>7</v>
      </c>
      <c r="NJ54" s="23"/>
      <c r="NK54" s="25">
        <f t="shared" si="546"/>
        <v>7</v>
      </c>
      <c r="NL54" s="26">
        <f t="shared" si="547"/>
        <v>7</v>
      </c>
      <c r="NM54" s="26" t="str">
        <f t="shared" si="693"/>
        <v>7.0</v>
      </c>
      <c r="NN54" s="30" t="str">
        <f t="shared" si="732"/>
        <v>B</v>
      </c>
      <c r="NO54" s="28">
        <f t="shared" si="548"/>
        <v>3</v>
      </c>
      <c r="NP54" s="35" t="str">
        <f t="shared" si="549"/>
        <v>3.0</v>
      </c>
      <c r="NQ54" s="53">
        <v>2</v>
      </c>
      <c r="NR54" s="63">
        <v>2</v>
      </c>
      <c r="NS54" s="19">
        <v>8</v>
      </c>
      <c r="NT54" s="51">
        <v>7</v>
      </c>
      <c r="NU54" s="23"/>
      <c r="NV54" s="25">
        <f t="shared" si="550"/>
        <v>7.4</v>
      </c>
      <c r="NW54" s="26">
        <f t="shared" si="551"/>
        <v>7.4</v>
      </c>
      <c r="NX54" s="26" t="str">
        <f t="shared" si="694"/>
        <v>7.4</v>
      </c>
      <c r="NY54" s="30" t="str">
        <f t="shared" si="733"/>
        <v>B</v>
      </c>
      <c r="NZ54" s="28">
        <f t="shared" si="552"/>
        <v>3</v>
      </c>
      <c r="OA54" s="35" t="str">
        <f t="shared" si="553"/>
        <v>3.0</v>
      </c>
      <c r="OB54" s="53">
        <v>1</v>
      </c>
      <c r="OC54" s="63">
        <v>1</v>
      </c>
      <c r="OD54" s="57">
        <v>9</v>
      </c>
      <c r="OE54" s="51">
        <v>7</v>
      </c>
      <c r="OF54" s="23"/>
      <c r="OG54" s="25">
        <f t="shared" si="737"/>
        <v>7.8</v>
      </c>
      <c r="OH54" s="26">
        <f t="shared" si="738"/>
        <v>7.8</v>
      </c>
      <c r="OI54" s="26" t="str">
        <f t="shared" si="739"/>
        <v>7.8</v>
      </c>
      <c r="OJ54" s="30" t="str">
        <f t="shared" si="740"/>
        <v>B</v>
      </c>
      <c r="OK54" s="28">
        <f t="shared" si="741"/>
        <v>3</v>
      </c>
      <c r="OL54" s="35" t="str">
        <f t="shared" si="742"/>
        <v>3.0</v>
      </c>
      <c r="OM54" s="53">
        <v>4</v>
      </c>
      <c r="ON54" s="70">
        <v>4</v>
      </c>
      <c r="OO54" s="264">
        <f t="shared" si="256"/>
        <v>12</v>
      </c>
      <c r="OP54" s="217">
        <f t="shared" si="257"/>
        <v>6.9083333333333323</v>
      </c>
      <c r="OQ54" s="182">
        <f t="shared" si="258"/>
        <v>2.6666666666666665</v>
      </c>
      <c r="OR54" s="183" t="str">
        <f t="shared" si="259"/>
        <v>2.67</v>
      </c>
      <c r="OS54" s="135" t="str">
        <f t="shared" si="260"/>
        <v>Lên lớp</v>
      </c>
      <c r="OT54" s="136">
        <f t="shared" si="261"/>
        <v>12</v>
      </c>
      <c r="OU54" s="217">
        <f t="shared" si="262"/>
        <v>6.9083333333333323</v>
      </c>
      <c r="OV54" s="236">
        <f t="shared" si="263"/>
        <v>2.6666666666666665</v>
      </c>
      <c r="OW54" s="192">
        <f t="shared" si="264"/>
        <v>67</v>
      </c>
      <c r="OX54" s="193">
        <f t="shared" si="265"/>
        <v>67</v>
      </c>
      <c r="OY54" s="183">
        <f t="shared" si="266"/>
        <v>6.697014925373133</v>
      </c>
      <c r="OZ54" s="182">
        <f t="shared" si="267"/>
        <v>2.5149253731343282</v>
      </c>
      <c r="PA54" s="183" t="str">
        <f t="shared" si="268"/>
        <v>2.51</v>
      </c>
      <c r="PB54" s="135" t="str">
        <f t="shared" si="269"/>
        <v>Lên lớp</v>
      </c>
      <c r="PC54" s="135" t="s">
        <v>648</v>
      </c>
      <c r="PD54" s="57">
        <v>6.7</v>
      </c>
      <c r="PE54" s="22">
        <v>7</v>
      </c>
      <c r="PF54" s="23"/>
      <c r="PG54" s="25">
        <f t="shared" si="273"/>
        <v>6.9</v>
      </c>
      <c r="PH54" s="26">
        <f t="shared" si="274"/>
        <v>6.9</v>
      </c>
      <c r="PI54" s="26" t="str">
        <f t="shared" si="275"/>
        <v>6.9</v>
      </c>
      <c r="PJ54" s="30" t="str">
        <f t="shared" si="276"/>
        <v>C+</v>
      </c>
      <c r="PK54" s="28">
        <f t="shared" si="277"/>
        <v>2.5</v>
      </c>
      <c r="PL54" s="35" t="str">
        <f t="shared" si="278"/>
        <v>2.5</v>
      </c>
      <c r="PM54" s="53">
        <v>6</v>
      </c>
      <c r="PN54" s="63">
        <v>6</v>
      </c>
      <c r="PO54" s="19">
        <v>7</v>
      </c>
      <c r="PP54" s="22">
        <v>6</v>
      </c>
      <c r="PQ54" s="23"/>
      <c r="PR54" s="25">
        <f t="shared" si="558"/>
        <v>6.4</v>
      </c>
      <c r="PS54" s="26">
        <f t="shared" si="559"/>
        <v>6.4</v>
      </c>
      <c r="PT54" s="26" t="str">
        <f t="shared" si="696"/>
        <v>6.4</v>
      </c>
      <c r="PU54" s="30" t="str">
        <f t="shared" si="700"/>
        <v>C</v>
      </c>
      <c r="PV54" s="28">
        <f t="shared" si="560"/>
        <v>2</v>
      </c>
      <c r="PW54" s="35" t="str">
        <f t="shared" si="561"/>
        <v>2.0</v>
      </c>
      <c r="PX54" s="53">
        <v>6</v>
      </c>
      <c r="PY54" s="63">
        <v>6</v>
      </c>
      <c r="PZ54" s="59">
        <v>7.3</v>
      </c>
      <c r="QA54" s="259">
        <v>7</v>
      </c>
      <c r="QB54" s="129">
        <f t="shared" si="270"/>
        <v>7.1</v>
      </c>
      <c r="QC54" s="24" t="str">
        <f t="shared" si="280"/>
        <v>7.1</v>
      </c>
      <c r="QD54" s="30" t="str">
        <f t="shared" si="281"/>
        <v>B</v>
      </c>
      <c r="QE54" s="28">
        <f t="shared" si="282"/>
        <v>3</v>
      </c>
      <c r="QF54" s="35" t="str">
        <f t="shared" si="283"/>
        <v>3.0</v>
      </c>
      <c r="QG54" s="260">
        <v>5</v>
      </c>
      <c r="QH54" s="261">
        <v>5</v>
      </c>
      <c r="QI54" s="262">
        <f t="shared" si="532"/>
        <v>17</v>
      </c>
      <c r="QJ54" s="217">
        <f t="shared" si="533"/>
        <v>6.7823529411764714</v>
      </c>
      <c r="QK54" s="182">
        <f t="shared" si="534"/>
        <v>2.4705882352941178</v>
      </c>
      <c r="QL54" s="183" t="str">
        <f t="shared" si="284"/>
        <v>2.47</v>
      </c>
      <c r="QM54" s="135" t="str">
        <f t="shared" si="285"/>
        <v>Lên lớp</v>
      </c>
    </row>
    <row r="55" spans="1:455" ht="18">
      <c r="A55" s="71">
        <v>19</v>
      </c>
      <c r="B55" s="10">
        <v>55</v>
      </c>
      <c r="C55" s="90" t="s">
        <v>271</v>
      </c>
      <c r="D55" s="91" t="s">
        <v>314</v>
      </c>
      <c r="E55" s="93" t="s">
        <v>232</v>
      </c>
      <c r="F55" s="307" t="s">
        <v>65</v>
      </c>
      <c r="G55" s="42"/>
      <c r="H55" s="104" t="s">
        <v>521</v>
      </c>
      <c r="I55" s="42" t="s">
        <v>18</v>
      </c>
      <c r="J55" s="98" t="s">
        <v>578</v>
      </c>
      <c r="K55" s="12">
        <v>6</v>
      </c>
      <c r="L55" s="24" t="str">
        <f t="shared" si="562"/>
        <v>6.0</v>
      </c>
      <c r="M55" s="30" t="str">
        <f t="shared" si="701"/>
        <v>C</v>
      </c>
      <c r="N55" s="37">
        <f t="shared" si="702"/>
        <v>2</v>
      </c>
      <c r="O55" s="35" t="str">
        <f t="shared" si="703"/>
        <v>2.0</v>
      </c>
      <c r="P55" s="11">
        <v>2</v>
      </c>
      <c r="Q55" s="14">
        <v>6.5</v>
      </c>
      <c r="R55" s="24" t="str">
        <f t="shared" si="566"/>
        <v>6.5</v>
      </c>
      <c r="S55" s="30" t="str">
        <f t="shared" si="704"/>
        <v>C+</v>
      </c>
      <c r="T55" s="37">
        <f t="shared" si="705"/>
        <v>2.5</v>
      </c>
      <c r="U55" s="35" t="str">
        <f t="shared" si="706"/>
        <v>2.5</v>
      </c>
      <c r="V55" s="11">
        <v>3</v>
      </c>
      <c r="W55" s="19">
        <v>7.7</v>
      </c>
      <c r="X55" s="22">
        <v>8</v>
      </c>
      <c r="Y55" s="23"/>
      <c r="Z55" s="17">
        <f t="shared" si="570"/>
        <v>7.9</v>
      </c>
      <c r="AA55" s="24">
        <f t="shared" si="571"/>
        <v>7.9</v>
      </c>
      <c r="AB55" s="24" t="str">
        <f t="shared" si="572"/>
        <v>7.9</v>
      </c>
      <c r="AC55" s="30" t="str">
        <f t="shared" si="573"/>
        <v>B</v>
      </c>
      <c r="AD55" s="28">
        <f t="shared" si="574"/>
        <v>3</v>
      </c>
      <c r="AE55" s="35" t="str">
        <f t="shared" si="575"/>
        <v>3.0</v>
      </c>
      <c r="AF55" s="53">
        <v>4</v>
      </c>
      <c r="AG55" s="63">
        <v>4</v>
      </c>
      <c r="AH55" s="19">
        <v>7.3</v>
      </c>
      <c r="AI55" s="22">
        <v>8</v>
      </c>
      <c r="AJ55" s="23"/>
      <c r="AK55" s="25">
        <f t="shared" si="707"/>
        <v>7.7</v>
      </c>
      <c r="AL55" s="26">
        <f t="shared" si="708"/>
        <v>7.7</v>
      </c>
      <c r="AM55" s="24" t="str">
        <f t="shared" si="577"/>
        <v>7.7</v>
      </c>
      <c r="AN55" s="30" t="str">
        <f t="shared" si="709"/>
        <v>B</v>
      </c>
      <c r="AO55" s="28">
        <f t="shared" si="710"/>
        <v>3</v>
      </c>
      <c r="AP55" s="35" t="str">
        <f t="shared" si="711"/>
        <v>3.0</v>
      </c>
      <c r="AQ55" s="66">
        <v>2</v>
      </c>
      <c r="AR55" s="68">
        <v>2</v>
      </c>
      <c r="AS55" s="19">
        <v>5.5</v>
      </c>
      <c r="AT55" s="22">
        <v>3</v>
      </c>
      <c r="AU55" s="23"/>
      <c r="AV55" s="25">
        <f t="shared" si="712"/>
        <v>4</v>
      </c>
      <c r="AW55" s="26">
        <f t="shared" si="713"/>
        <v>4</v>
      </c>
      <c r="AX55" s="24" t="str">
        <f t="shared" si="581"/>
        <v>4.0</v>
      </c>
      <c r="AY55" s="30" t="str">
        <f t="shared" si="714"/>
        <v>D</v>
      </c>
      <c r="AZ55" s="28">
        <f t="shared" si="715"/>
        <v>1</v>
      </c>
      <c r="BA55" s="35" t="str">
        <f t="shared" si="716"/>
        <v>1.0</v>
      </c>
      <c r="BB55" s="53">
        <v>3</v>
      </c>
      <c r="BC55" s="63">
        <v>3</v>
      </c>
      <c r="BD55" s="19">
        <v>7.2</v>
      </c>
      <c r="BE55" s="22">
        <v>4</v>
      </c>
      <c r="BF55" s="23"/>
      <c r="BG55" s="17">
        <f t="shared" si="717"/>
        <v>5.3</v>
      </c>
      <c r="BH55" s="24">
        <f t="shared" si="718"/>
        <v>5.3</v>
      </c>
      <c r="BI55" s="24" t="str">
        <f t="shared" si="585"/>
        <v>5.3</v>
      </c>
      <c r="BJ55" s="30" t="str">
        <f t="shared" si="719"/>
        <v>D+</v>
      </c>
      <c r="BK55" s="28">
        <f t="shared" si="720"/>
        <v>1.5</v>
      </c>
      <c r="BL55" s="35" t="str">
        <f t="shared" si="721"/>
        <v>1.5</v>
      </c>
      <c r="BM55" s="53">
        <v>3</v>
      </c>
      <c r="BN55" s="63">
        <v>3</v>
      </c>
      <c r="BO55" s="19">
        <v>6.6</v>
      </c>
      <c r="BP55" s="22">
        <v>5</v>
      </c>
      <c r="BQ55" s="23"/>
      <c r="BR55" s="25">
        <f t="shared" si="589"/>
        <v>5.6</v>
      </c>
      <c r="BS55" s="26">
        <f t="shared" si="590"/>
        <v>5.6</v>
      </c>
      <c r="BT55" s="24" t="str">
        <f t="shared" si="591"/>
        <v>5.6</v>
      </c>
      <c r="BU55" s="30" t="str">
        <f t="shared" si="592"/>
        <v>C</v>
      </c>
      <c r="BV55" s="56">
        <f t="shared" si="593"/>
        <v>2</v>
      </c>
      <c r="BW55" s="35" t="str">
        <f t="shared" si="594"/>
        <v>2.0</v>
      </c>
      <c r="BX55" s="53">
        <v>2</v>
      </c>
      <c r="BY55" s="70">
        <v>2</v>
      </c>
      <c r="BZ55" s="19">
        <v>7.5</v>
      </c>
      <c r="CA55" s="22">
        <v>4</v>
      </c>
      <c r="CB55" s="23"/>
      <c r="CC55" s="25">
        <f t="shared" si="722"/>
        <v>5.4</v>
      </c>
      <c r="CD55" s="26">
        <f t="shared" si="723"/>
        <v>5.4</v>
      </c>
      <c r="CE55" s="24" t="str">
        <f t="shared" si="595"/>
        <v>5.4</v>
      </c>
      <c r="CF55" s="30" t="str">
        <f t="shared" si="724"/>
        <v>D+</v>
      </c>
      <c r="CG55" s="28">
        <f t="shared" si="725"/>
        <v>1.5</v>
      </c>
      <c r="CH55" s="35" t="str">
        <f t="shared" si="726"/>
        <v>1.5</v>
      </c>
      <c r="CI55" s="53">
        <v>3</v>
      </c>
      <c r="CJ55" s="63">
        <v>3</v>
      </c>
      <c r="CK55" s="193">
        <f t="shared" si="599"/>
        <v>17</v>
      </c>
      <c r="CL55" s="217">
        <f t="shared" si="600"/>
        <v>6.0176470588235302</v>
      </c>
      <c r="CM55" s="182">
        <f t="shared" si="601"/>
        <v>2</v>
      </c>
      <c r="CN55" s="183" t="str">
        <f t="shared" si="602"/>
        <v>2.00</v>
      </c>
      <c r="CO55" s="135" t="str">
        <f t="shared" si="603"/>
        <v>Lên lớp</v>
      </c>
      <c r="CP55" s="136">
        <f t="shared" si="604"/>
        <v>17</v>
      </c>
      <c r="CQ55" s="241">
        <f t="shared" si="605"/>
        <v>6.0176470588235302</v>
      </c>
      <c r="CR55" s="137">
        <f t="shared" si="606"/>
        <v>2</v>
      </c>
      <c r="CS55" s="140" t="str">
        <f t="shared" si="607"/>
        <v>2.00</v>
      </c>
      <c r="CT55" s="135" t="str">
        <f t="shared" si="608"/>
        <v>Lên lớp</v>
      </c>
      <c r="CU55" s="138" t="s">
        <v>648</v>
      </c>
      <c r="CV55" s="19">
        <v>6.3</v>
      </c>
      <c r="CW55" s="22">
        <v>7</v>
      </c>
      <c r="CX55" s="23"/>
      <c r="CY55" s="17">
        <f t="shared" si="609"/>
        <v>6.7</v>
      </c>
      <c r="CZ55" s="24">
        <f t="shared" si="610"/>
        <v>6.7</v>
      </c>
      <c r="DA55" s="24" t="str">
        <f t="shared" si="611"/>
        <v>6.7</v>
      </c>
      <c r="DB55" s="30" t="str">
        <f t="shared" si="612"/>
        <v>C+</v>
      </c>
      <c r="DC55" s="56">
        <f t="shared" si="613"/>
        <v>2.5</v>
      </c>
      <c r="DD55" s="35" t="str">
        <f t="shared" si="614"/>
        <v>2.5</v>
      </c>
      <c r="DE55" s="53">
        <v>3</v>
      </c>
      <c r="DF55" s="63">
        <v>3</v>
      </c>
      <c r="DG55" s="19">
        <v>5.9</v>
      </c>
      <c r="DH55" s="22">
        <v>7</v>
      </c>
      <c r="DI55" s="23"/>
      <c r="DJ55" s="17">
        <f t="shared" si="615"/>
        <v>6.6</v>
      </c>
      <c r="DK55" s="24">
        <f t="shared" si="616"/>
        <v>6.6</v>
      </c>
      <c r="DL55" s="24" t="str">
        <f t="shared" si="617"/>
        <v>6.6</v>
      </c>
      <c r="DM55" s="30" t="str">
        <f t="shared" si="618"/>
        <v>C+</v>
      </c>
      <c r="DN55" s="56">
        <f t="shared" si="619"/>
        <v>2.5</v>
      </c>
      <c r="DO55" s="35" t="str">
        <f t="shared" si="620"/>
        <v>2.5</v>
      </c>
      <c r="DP55" s="53">
        <v>3</v>
      </c>
      <c r="DQ55" s="63">
        <v>3</v>
      </c>
      <c r="DR55" s="19">
        <v>5</v>
      </c>
      <c r="DS55" s="22">
        <v>5</v>
      </c>
      <c r="DT55" s="23"/>
      <c r="DU55" s="17">
        <f t="shared" si="621"/>
        <v>5</v>
      </c>
      <c r="DV55" s="24">
        <f t="shared" si="622"/>
        <v>5</v>
      </c>
      <c r="DW55" s="24" t="str">
        <f t="shared" si="623"/>
        <v>5.0</v>
      </c>
      <c r="DX55" s="30" t="str">
        <f t="shared" si="624"/>
        <v>D+</v>
      </c>
      <c r="DY55" s="28">
        <f t="shared" si="625"/>
        <v>1.5</v>
      </c>
      <c r="DZ55" s="35" t="str">
        <f t="shared" si="626"/>
        <v>1.5</v>
      </c>
      <c r="EA55" s="53">
        <v>3</v>
      </c>
      <c r="EB55" s="63">
        <v>3</v>
      </c>
      <c r="EC55" s="19">
        <v>5</v>
      </c>
      <c r="ED55" s="22">
        <v>6</v>
      </c>
      <c r="EE55" s="23"/>
      <c r="EF55" s="17">
        <f t="shared" si="627"/>
        <v>5.6</v>
      </c>
      <c r="EG55" s="24">
        <f t="shared" si="628"/>
        <v>5.6</v>
      </c>
      <c r="EH55" s="24" t="str">
        <f t="shared" si="736"/>
        <v>5.6</v>
      </c>
      <c r="EI55" s="30" t="str">
        <f t="shared" si="630"/>
        <v>C</v>
      </c>
      <c r="EJ55" s="28">
        <f t="shared" si="631"/>
        <v>2</v>
      </c>
      <c r="EK55" s="35" t="str">
        <f t="shared" si="632"/>
        <v>2.0</v>
      </c>
      <c r="EL55" s="53">
        <v>2</v>
      </c>
      <c r="EM55" s="63">
        <v>2</v>
      </c>
      <c r="EN55" s="19">
        <v>7.1</v>
      </c>
      <c r="EO55" s="22">
        <v>8</v>
      </c>
      <c r="EP55" s="23"/>
      <c r="EQ55" s="25">
        <f t="shared" si="633"/>
        <v>7.6</v>
      </c>
      <c r="ER55" s="26">
        <f t="shared" si="634"/>
        <v>7.6</v>
      </c>
      <c r="ES55" s="26" t="str">
        <f t="shared" si="635"/>
        <v>7.6</v>
      </c>
      <c r="ET55" s="30" t="str">
        <f t="shared" si="636"/>
        <v>B</v>
      </c>
      <c r="EU55" s="28">
        <f t="shared" si="637"/>
        <v>3</v>
      </c>
      <c r="EV55" s="35" t="str">
        <f t="shared" si="638"/>
        <v>3.0</v>
      </c>
      <c r="EW55" s="53">
        <v>2</v>
      </c>
      <c r="EX55" s="63">
        <v>2</v>
      </c>
      <c r="EY55" s="19">
        <v>6.7</v>
      </c>
      <c r="EZ55" s="22">
        <v>6</v>
      </c>
      <c r="FA55" s="23"/>
      <c r="FB55" s="17">
        <f t="shared" si="639"/>
        <v>6.3</v>
      </c>
      <c r="FC55" s="24">
        <f t="shared" si="640"/>
        <v>6.3</v>
      </c>
      <c r="FD55" s="24" t="str">
        <f t="shared" si="641"/>
        <v>6.3</v>
      </c>
      <c r="FE55" s="30" t="str">
        <f t="shared" si="642"/>
        <v>C</v>
      </c>
      <c r="FF55" s="28">
        <f t="shared" si="643"/>
        <v>2</v>
      </c>
      <c r="FG55" s="35" t="str">
        <f t="shared" si="644"/>
        <v>2.0</v>
      </c>
      <c r="FH55" s="53">
        <v>3</v>
      </c>
      <c r="FI55" s="63">
        <v>3</v>
      </c>
      <c r="FJ55" s="19">
        <v>7.7</v>
      </c>
      <c r="FK55" s="22">
        <v>9</v>
      </c>
      <c r="FL55" s="23"/>
      <c r="FM55" s="25">
        <f t="shared" si="378"/>
        <v>8.5</v>
      </c>
      <c r="FN55" s="26">
        <f t="shared" si="379"/>
        <v>8.5</v>
      </c>
      <c r="FO55" s="26" t="str">
        <f t="shared" si="645"/>
        <v>8.5</v>
      </c>
      <c r="FP55" s="30" t="str">
        <f t="shared" si="381"/>
        <v>A</v>
      </c>
      <c r="FQ55" s="28">
        <f t="shared" si="382"/>
        <v>4</v>
      </c>
      <c r="FR55" s="35" t="str">
        <f t="shared" si="383"/>
        <v>4.0</v>
      </c>
      <c r="FS55" s="53">
        <v>2</v>
      </c>
      <c r="FT55" s="63">
        <v>2</v>
      </c>
      <c r="FU55" s="19">
        <v>6.5</v>
      </c>
      <c r="FV55" s="22">
        <v>5</v>
      </c>
      <c r="FW55" s="23"/>
      <c r="FX55" s="25">
        <f t="shared" si="384"/>
        <v>5.6</v>
      </c>
      <c r="FY55" s="26">
        <f t="shared" si="385"/>
        <v>5.6</v>
      </c>
      <c r="FZ55" s="26" t="str">
        <f t="shared" si="646"/>
        <v>5.6</v>
      </c>
      <c r="GA55" s="30" t="str">
        <f t="shared" si="387"/>
        <v>C</v>
      </c>
      <c r="GB55" s="28">
        <f t="shared" si="388"/>
        <v>2</v>
      </c>
      <c r="GC55" s="35" t="str">
        <f t="shared" si="389"/>
        <v>2.0</v>
      </c>
      <c r="GD55" s="53">
        <v>2</v>
      </c>
      <c r="GE55" s="63">
        <v>2</v>
      </c>
      <c r="GF55" s="181">
        <f t="shared" si="647"/>
        <v>20</v>
      </c>
      <c r="GG55" s="217">
        <f t="shared" si="648"/>
        <v>6.419999999999999</v>
      </c>
      <c r="GH55" s="182">
        <f t="shared" si="649"/>
        <v>2.375</v>
      </c>
      <c r="GI55" s="183" t="str">
        <f t="shared" si="650"/>
        <v>2.38</v>
      </c>
      <c r="GJ55" s="135" t="str">
        <f t="shared" si="651"/>
        <v>Lên lớp</v>
      </c>
      <c r="GK55" s="136">
        <f t="shared" si="652"/>
        <v>20</v>
      </c>
      <c r="GL55" s="239">
        <f t="shared" si="653"/>
        <v>6.419999999999999</v>
      </c>
      <c r="GM55" s="137">
        <f t="shared" si="654"/>
        <v>2.375</v>
      </c>
      <c r="GN55" s="192">
        <f t="shared" si="655"/>
        <v>37</v>
      </c>
      <c r="GO55" s="193">
        <f t="shared" si="656"/>
        <v>37</v>
      </c>
      <c r="GP55" s="183">
        <f t="shared" si="657"/>
        <v>6.2351351351351347</v>
      </c>
      <c r="GQ55" s="182">
        <f t="shared" si="658"/>
        <v>2.2027027027027026</v>
      </c>
      <c r="GR55" s="183" t="str">
        <f t="shared" si="659"/>
        <v>2.20</v>
      </c>
      <c r="GS55" s="135" t="str">
        <f t="shared" si="660"/>
        <v>Lên lớp</v>
      </c>
      <c r="GT55" s="135" t="s">
        <v>648</v>
      </c>
      <c r="GU55" s="19">
        <v>6.6</v>
      </c>
      <c r="GV55" s="22">
        <v>6</v>
      </c>
      <c r="GW55" s="23"/>
      <c r="GX55" s="25">
        <f t="shared" si="661"/>
        <v>6.2</v>
      </c>
      <c r="GY55" s="26">
        <f t="shared" si="662"/>
        <v>6.2</v>
      </c>
      <c r="GZ55" s="26" t="str">
        <f t="shared" si="697"/>
        <v>6.2</v>
      </c>
      <c r="HA55" s="30" t="str">
        <f t="shared" si="663"/>
        <v>C</v>
      </c>
      <c r="HB55" s="28">
        <f t="shared" si="664"/>
        <v>2</v>
      </c>
      <c r="HC55" s="35" t="str">
        <f t="shared" si="665"/>
        <v>2.0</v>
      </c>
      <c r="HD55" s="53">
        <v>3</v>
      </c>
      <c r="HE55" s="63">
        <v>3</v>
      </c>
      <c r="HF55" s="19">
        <v>7.8</v>
      </c>
      <c r="HG55" s="22">
        <v>8</v>
      </c>
      <c r="HH55" s="23"/>
      <c r="HI55" s="25">
        <f t="shared" si="410"/>
        <v>7.9</v>
      </c>
      <c r="HJ55" s="26">
        <f t="shared" si="411"/>
        <v>7.9</v>
      </c>
      <c r="HK55" s="24" t="str">
        <f t="shared" si="666"/>
        <v>7.9</v>
      </c>
      <c r="HL55" s="30" t="str">
        <f t="shared" si="413"/>
        <v>B</v>
      </c>
      <c r="HM55" s="28">
        <f t="shared" si="414"/>
        <v>3</v>
      </c>
      <c r="HN55" s="35" t="str">
        <f t="shared" si="415"/>
        <v>3.0</v>
      </c>
      <c r="HO55" s="53">
        <v>2</v>
      </c>
      <c r="HP55" s="63">
        <v>2</v>
      </c>
      <c r="HQ55" s="19">
        <v>6.7</v>
      </c>
      <c r="HR55" s="22">
        <v>2</v>
      </c>
      <c r="HS55" s="23">
        <v>5</v>
      </c>
      <c r="HT55" s="25">
        <f t="shared" si="416"/>
        <v>3.9</v>
      </c>
      <c r="HU55" s="147">
        <f t="shared" si="417"/>
        <v>5.7</v>
      </c>
      <c r="HV55" s="26" t="str">
        <f t="shared" si="734"/>
        <v>5.7</v>
      </c>
      <c r="HW55" s="218" t="str">
        <f t="shared" si="418"/>
        <v>C</v>
      </c>
      <c r="HX55" s="149">
        <f t="shared" si="419"/>
        <v>2</v>
      </c>
      <c r="HY55" s="40" t="str">
        <f t="shared" si="420"/>
        <v>2.0</v>
      </c>
      <c r="HZ55" s="53">
        <v>3</v>
      </c>
      <c r="IA55" s="63">
        <v>3</v>
      </c>
      <c r="IB55" s="19">
        <v>8</v>
      </c>
      <c r="IC55" s="22">
        <v>4</v>
      </c>
      <c r="ID55" s="23"/>
      <c r="IE55" s="25">
        <f t="shared" si="421"/>
        <v>5.6</v>
      </c>
      <c r="IF55" s="147">
        <f t="shared" si="422"/>
        <v>5.6</v>
      </c>
      <c r="IG55" s="26" t="str">
        <f t="shared" si="735"/>
        <v>5.6</v>
      </c>
      <c r="IH55" s="218" t="str">
        <f t="shared" si="423"/>
        <v>C</v>
      </c>
      <c r="II55" s="149">
        <f t="shared" si="424"/>
        <v>2</v>
      </c>
      <c r="IJ55" s="40" t="str">
        <f t="shared" si="425"/>
        <v>2.0</v>
      </c>
      <c r="IK55" s="53">
        <v>1</v>
      </c>
      <c r="IL55" s="63">
        <v>1</v>
      </c>
      <c r="IM55" s="19">
        <v>6.4</v>
      </c>
      <c r="IN55" s="22">
        <v>7</v>
      </c>
      <c r="IO55" s="23"/>
      <c r="IP55" s="25">
        <f t="shared" si="426"/>
        <v>6.8</v>
      </c>
      <c r="IQ55" s="26">
        <f t="shared" si="427"/>
        <v>6.8</v>
      </c>
      <c r="IR55" s="24" t="str">
        <f t="shared" si="669"/>
        <v>6.8</v>
      </c>
      <c r="IS55" s="30" t="str">
        <f t="shared" si="727"/>
        <v>C+</v>
      </c>
      <c r="IT55" s="28">
        <f t="shared" si="430"/>
        <v>2.5</v>
      </c>
      <c r="IU55" s="35" t="str">
        <f t="shared" si="431"/>
        <v>2.5</v>
      </c>
      <c r="IV55" s="53">
        <v>2</v>
      </c>
      <c r="IW55" s="63">
        <v>2</v>
      </c>
      <c r="IX55" s="19">
        <v>6</v>
      </c>
      <c r="IY55" s="22">
        <v>7</v>
      </c>
      <c r="IZ55" s="23"/>
      <c r="JA55" s="25">
        <f t="shared" si="432"/>
        <v>6.6</v>
      </c>
      <c r="JB55" s="26">
        <f t="shared" si="433"/>
        <v>6.6</v>
      </c>
      <c r="JC55" s="24" t="str">
        <f t="shared" si="670"/>
        <v>6.6</v>
      </c>
      <c r="JD55" s="30" t="str">
        <f t="shared" si="435"/>
        <v>C+</v>
      </c>
      <c r="JE55" s="28">
        <f t="shared" si="436"/>
        <v>2.5</v>
      </c>
      <c r="JF55" s="35" t="str">
        <f t="shared" si="437"/>
        <v>2.5</v>
      </c>
      <c r="JG55" s="53">
        <v>2</v>
      </c>
      <c r="JH55" s="63">
        <v>2</v>
      </c>
      <c r="JI55" s="19">
        <v>7</v>
      </c>
      <c r="JJ55" s="22">
        <v>6</v>
      </c>
      <c r="JK55" s="23"/>
      <c r="JL55" s="25">
        <f t="shared" si="438"/>
        <v>6.4</v>
      </c>
      <c r="JM55" s="26">
        <f t="shared" si="439"/>
        <v>6.4</v>
      </c>
      <c r="JN55" s="24" t="str">
        <f t="shared" si="671"/>
        <v>6.4</v>
      </c>
      <c r="JO55" s="30" t="str">
        <f t="shared" si="728"/>
        <v>C</v>
      </c>
      <c r="JP55" s="28">
        <f t="shared" si="442"/>
        <v>2</v>
      </c>
      <c r="JQ55" s="35" t="str">
        <f t="shared" si="443"/>
        <v>2.0</v>
      </c>
      <c r="JR55" s="53">
        <v>2</v>
      </c>
      <c r="JS55" s="63">
        <v>2</v>
      </c>
      <c r="JT55" s="19">
        <v>5.6</v>
      </c>
      <c r="JU55" s="22">
        <v>5</v>
      </c>
      <c r="JV55" s="23"/>
      <c r="JW55" s="25">
        <f t="shared" si="444"/>
        <v>5.2</v>
      </c>
      <c r="JX55" s="26">
        <f t="shared" si="445"/>
        <v>5.2</v>
      </c>
      <c r="JY55" s="24" t="str">
        <f t="shared" si="672"/>
        <v>5.2</v>
      </c>
      <c r="JZ55" s="30" t="str">
        <f t="shared" si="729"/>
        <v>D+</v>
      </c>
      <c r="KA55" s="28">
        <f t="shared" si="448"/>
        <v>1.5</v>
      </c>
      <c r="KB55" s="35" t="str">
        <f t="shared" si="449"/>
        <v>1.5</v>
      </c>
      <c r="KC55" s="53">
        <v>1</v>
      </c>
      <c r="KD55" s="63">
        <v>1</v>
      </c>
      <c r="KE55" s="19">
        <v>6.3</v>
      </c>
      <c r="KF55" s="22">
        <v>4</v>
      </c>
      <c r="KG55" s="23"/>
      <c r="KH55" s="25">
        <f t="shared" si="450"/>
        <v>4.9000000000000004</v>
      </c>
      <c r="KI55" s="26">
        <f t="shared" si="451"/>
        <v>4.9000000000000004</v>
      </c>
      <c r="KJ55" s="24" t="str">
        <f t="shared" si="673"/>
        <v>4.9</v>
      </c>
      <c r="KK55" s="30" t="str">
        <f t="shared" si="453"/>
        <v>D</v>
      </c>
      <c r="KL55" s="28">
        <f t="shared" si="454"/>
        <v>1</v>
      </c>
      <c r="KM55" s="35" t="str">
        <f t="shared" si="455"/>
        <v>1.0</v>
      </c>
      <c r="KN55" s="53">
        <v>2</v>
      </c>
      <c r="KO55" s="63">
        <v>2</v>
      </c>
      <c r="KP55" s="181">
        <f t="shared" si="674"/>
        <v>18</v>
      </c>
      <c r="KQ55" s="217">
        <f t="shared" si="675"/>
        <v>6.2055555555555557</v>
      </c>
      <c r="KR55" s="182">
        <f t="shared" si="676"/>
        <v>2.0833333333333335</v>
      </c>
      <c r="KS55" s="183" t="str">
        <f t="shared" si="677"/>
        <v>2.08</v>
      </c>
      <c r="KT55" s="135" t="str">
        <f t="shared" si="678"/>
        <v>Lên lớp</v>
      </c>
      <c r="KU55" s="136">
        <f t="shared" si="679"/>
        <v>18</v>
      </c>
      <c r="KV55" s="217">
        <f t="shared" si="680"/>
        <v>6.2055555555555557</v>
      </c>
      <c r="KW55" s="236">
        <f t="shared" si="681"/>
        <v>2.0833333333333335</v>
      </c>
      <c r="KX55" s="192">
        <f t="shared" si="682"/>
        <v>55</v>
      </c>
      <c r="KY55" s="193">
        <f t="shared" si="683"/>
        <v>55</v>
      </c>
      <c r="KZ55" s="183">
        <f t="shared" si="684"/>
        <v>6.2254545454545447</v>
      </c>
      <c r="LA55" s="182">
        <f t="shared" si="685"/>
        <v>2.1636363636363636</v>
      </c>
      <c r="LB55" s="183" t="str">
        <f t="shared" si="686"/>
        <v>2.16</v>
      </c>
      <c r="LC55" s="135" t="str">
        <f t="shared" si="687"/>
        <v>Lên lớp</v>
      </c>
      <c r="LD55" s="135" t="s">
        <v>648</v>
      </c>
      <c r="LE55" s="19">
        <v>7.4</v>
      </c>
      <c r="LF55" s="22">
        <v>7</v>
      </c>
      <c r="LG55" s="23"/>
      <c r="LH55" s="25">
        <f t="shared" si="470"/>
        <v>7.2</v>
      </c>
      <c r="LI55" s="147">
        <f t="shared" si="471"/>
        <v>7.2</v>
      </c>
      <c r="LJ55" s="26" t="str">
        <f t="shared" si="688"/>
        <v>7.2</v>
      </c>
      <c r="LK55" s="148" t="str">
        <f t="shared" si="473"/>
        <v>B</v>
      </c>
      <c r="LL55" s="149">
        <f t="shared" si="474"/>
        <v>3</v>
      </c>
      <c r="LM55" s="40" t="str">
        <f t="shared" si="475"/>
        <v>3.0</v>
      </c>
      <c r="LN55" s="53">
        <v>1</v>
      </c>
      <c r="LO55" s="63">
        <v>1</v>
      </c>
      <c r="LP55" s="19">
        <v>7.3</v>
      </c>
      <c r="LQ55" s="22">
        <v>6</v>
      </c>
      <c r="LR55" s="23"/>
      <c r="LS55" s="25">
        <f t="shared" si="476"/>
        <v>6.5</v>
      </c>
      <c r="LT55" s="147">
        <f t="shared" si="477"/>
        <v>6.5</v>
      </c>
      <c r="LU55" s="26" t="str">
        <f t="shared" si="689"/>
        <v>6.5</v>
      </c>
      <c r="LV55" s="148" t="str">
        <f t="shared" si="479"/>
        <v>C+</v>
      </c>
      <c r="LW55" s="149">
        <f t="shared" si="480"/>
        <v>2.5</v>
      </c>
      <c r="LX55" s="40" t="str">
        <f t="shared" si="481"/>
        <v>2.5</v>
      </c>
      <c r="LY55" s="53">
        <v>1</v>
      </c>
      <c r="LZ55" s="63">
        <v>1</v>
      </c>
      <c r="MA55" s="185">
        <v>6.7</v>
      </c>
      <c r="MB55" s="121">
        <v>5</v>
      </c>
      <c r="MC55" s="122"/>
      <c r="MD55" s="129">
        <f t="shared" si="482"/>
        <v>5.7</v>
      </c>
      <c r="ME55" s="130">
        <f t="shared" si="483"/>
        <v>5.7</v>
      </c>
      <c r="MF55" s="130" t="str">
        <f t="shared" si="690"/>
        <v>5.7</v>
      </c>
      <c r="MG55" s="125" t="str">
        <f t="shared" si="698"/>
        <v>C</v>
      </c>
      <c r="MH55" s="126">
        <f t="shared" si="486"/>
        <v>2</v>
      </c>
      <c r="MI55" s="127" t="str">
        <f t="shared" si="487"/>
        <v>2.0</v>
      </c>
      <c r="MJ55" s="144">
        <v>1</v>
      </c>
      <c r="MK55" s="145">
        <v>1</v>
      </c>
      <c r="ML55" s="19">
        <v>5</v>
      </c>
      <c r="MM55" s="51">
        <v>5</v>
      </c>
      <c r="MN55" s="23"/>
      <c r="MO55" s="25">
        <f t="shared" si="538"/>
        <v>5</v>
      </c>
      <c r="MP55" s="26">
        <f t="shared" si="539"/>
        <v>5</v>
      </c>
      <c r="MQ55" s="26" t="str">
        <f t="shared" si="691"/>
        <v>5.0</v>
      </c>
      <c r="MR55" s="30" t="str">
        <f t="shared" si="730"/>
        <v>D+</v>
      </c>
      <c r="MS55" s="28">
        <f t="shared" si="540"/>
        <v>1.5</v>
      </c>
      <c r="MT55" s="35" t="str">
        <f t="shared" si="541"/>
        <v>1.5</v>
      </c>
      <c r="MU55" s="53">
        <v>1</v>
      </c>
      <c r="MV55" s="63">
        <v>1</v>
      </c>
      <c r="MW55" s="19">
        <v>5</v>
      </c>
      <c r="MX55" s="51">
        <v>5</v>
      </c>
      <c r="MY55" s="23"/>
      <c r="MZ55" s="25">
        <f t="shared" si="542"/>
        <v>5</v>
      </c>
      <c r="NA55" s="26">
        <f t="shared" si="543"/>
        <v>5</v>
      </c>
      <c r="NB55" s="26" t="str">
        <f t="shared" si="692"/>
        <v>5.0</v>
      </c>
      <c r="NC55" s="30" t="str">
        <f t="shared" si="731"/>
        <v>D+</v>
      </c>
      <c r="ND55" s="28">
        <f t="shared" si="544"/>
        <v>1.5</v>
      </c>
      <c r="NE55" s="35" t="str">
        <f t="shared" si="545"/>
        <v>1.5</v>
      </c>
      <c r="NF55" s="53">
        <v>1</v>
      </c>
      <c r="NG55" s="63">
        <v>1</v>
      </c>
      <c r="NH55" s="19">
        <v>6.5</v>
      </c>
      <c r="NI55" s="51">
        <v>6.5</v>
      </c>
      <c r="NJ55" s="23"/>
      <c r="NK55" s="25">
        <f t="shared" si="546"/>
        <v>6.5</v>
      </c>
      <c r="NL55" s="26">
        <f t="shared" si="547"/>
        <v>6.5</v>
      </c>
      <c r="NM55" s="26" t="str">
        <f t="shared" si="693"/>
        <v>6.5</v>
      </c>
      <c r="NN55" s="30" t="str">
        <f t="shared" si="732"/>
        <v>C+</v>
      </c>
      <c r="NO55" s="28">
        <f t="shared" si="548"/>
        <v>2.5</v>
      </c>
      <c r="NP55" s="35" t="str">
        <f t="shared" si="549"/>
        <v>2.5</v>
      </c>
      <c r="NQ55" s="53">
        <v>2</v>
      </c>
      <c r="NR55" s="63">
        <v>2</v>
      </c>
      <c r="NS55" s="19">
        <v>8</v>
      </c>
      <c r="NT55" s="51">
        <v>6.5</v>
      </c>
      <c r="NU55" s="23"/>
      <c r="NV55" s="25">
        <f t="shared" si="550"/>
        <v>7.1</v>
      </c>
      <c r="NW55" s="26">
        <f t="shared" si="551"/>
        <v>7.1</v>
      </c>
      <c r="NX55" s="26" t="str">
        <f t="shared" si="694"/>
        <v>7.1</v>
      </c>
      <c r="NY55" s="30" t="str">
        <f t="shared" si="733"/>
        <v>B</v>
      </c>
      <c r="NZ55" s="28">
        <f t="shared" si="552"/>
        <v>3</v>
      </c>
      <c r="OA55" s="35" t="str">
        <f t="shared" si="553"/>
        <v>3.0</v>
      </c>
      <c r="OB55" s="53">
        <v>1</v>
      </c>
      <c r="OC55" s="63">
        <v>1</v>
      </c>
      <c r="OD55" s="57">
        <v>8.6</v>
      </c>
      <c r="OE55" s="51">
        <v>7.6</v>
      </c>
      <c r="OF55" s="23"/>
      <c r="OG55" s="25">
        <f t="shared" si="737"/>
        <v>8</v>
      </c>
      <c r="OH55" s="26">
        <f t="shared" si="738"/>
        <v>8</v>
      </c>
      <c r="OI55" s="26" t="str">
        <f t="shared" si="739"/>
        <v>8.0</v>
      </c>
      <c r="OJ55" s="30" t="str">
        <f t="shared" si="740"/>
        <v>B+</v>
      </c>
      <c r="OK55" s="28">
        <f t="shared" si="741"/>
        <v>3.5</v>
      </c>
      <c r="OL55" s="35" t="str">
        <f t="shared" si="742"/>
        <v>3.5</v>
      </c>
      <c r="OM55" s="53">
        <v>4</v>
      </c>
      <c r="ON55" s="70">
        <v>4</v>
      </c>
      <c r="OO55" s="264">
        <f t="shared" si="256"/>
        <v>12</v>
      </c>
      <c r="OP55" s="217">
        <f t="shared" si="257"/>
        <v>6.791666666666667</v>
      </c>
      <c r="OQ55" s="182">
        <f t="shared" si="258"/>
        <v>2.7083333333333335</v>
      </c>
      <c r="OR55" s="183" t="str">
        <f t="shared" si="259"/>
        <v>2.71</v>
      </c>
      <c r="OS55" s="135" t="str">
        <f t="shared" si="260"/>
        <v>Lên lớp</v>
      </c>
      <c r="OT55" s="136">
        <f t="shared" si="261"/>
        <v>12</v>
      </c>
      <c r="OU55" s="217">
        <f t="shared" si="262"/>
        <v>6.791666666666667</v>
      </c>
      <c r="OV55" s="236">
        <f t="shared" si="263"/>
        <v>2.7083333333333335</v>
      </c>
      <c r="OW55" s="192">
        <f t="shared" si="264"/>
        <v>67</v>
      </c>
      <c r="OX55" s="193">
        <f t="shared" si="265"/>
        <v>67</v>
      </c>
      <c r="OY55" s="183">
        <f t="shared" si="266"/>
        <v>6.3268656716417908</v>
      </c>
      <c r="OZ55" s="182">
        <f t="shared" si="267"/>
        <v>2.2611940298507465</v>
      </c>
      <c r="PA55" s="183" t="str">
        <f t="shared" si="268"/>
        <v>2.26</v>
      </c>
      <c r="PB55" s="135" t="str">
        <f t="shared" si="269"/>
        <v>Lên lớp</v>
      </c>
      <c r="PC55" s="135" t="s">
        <v>648</v>
      </c>
      <c r="PD55" s="57">
        <v>7.6</v>
      </c>
      <c r="PE55" s="22">
        <v>6</v>
      </c>
      <c r="PF55" s="23"/>
      <c r="PG55" s="25">
        <f t="shared" si="273"/>
        <v>6.6</v>
      </c>
      <c r="PH55" s="26">
        <f t="shared" si="274"/>
        <v>6.6</v>
      </c>
      <c r="PI55" s="26" t="str">
        <f t="shared" si="275"/>
        <v>6.6</v>
      </c>
      <c r="PJ55" s="30" t="str">
        <f t="shared" si="276"/>
        <v>C+</v>
      </c>
      <c r="PK55" s="28">
        <f t="shared" si="277"/>
        <v>2.5</v>
      </c>
      <c r="PL55" s="35" t="str">
        <f t="shared" si="278"/>
        <v>2.5</v>
      </c>
      <c r="PM55" s="53">
        <v>6</v>
      </c>
      <c r="PN55" s="63">
        <v>6</v>
      </c>
      <c r="PO55" s="19">
        <v>6.5</v>
      </c>
      <c r="PP55" s="22">
        <v>5</v>
      </c>
      <c r="PQ55" s="23"/>
      <c r="PR55" s="25">
        <f t="shared" si="558"/>
        <v>5.6</v>
      </c>
      <c r="PS55" s="26">
        <f t="shared" si="559"/>
        <v>5.6</v>
      </c>
      <c r="PT55" s="26" t="str">
        <f t="shared" si="696"/>
        <v>5.6</v>
      </c>
      <c r="PU55" s="30" t="str">
        <f t="shared" si="700"/>
        <v>C</v>
      </c>
      <c r="PV55" s="28">
        <f t="shared" si="560"/>
        <v>2</v>
      </c>
      <c r="PW55" s="35" t="str">
        <f t="shared" si="561"/>
        <v>2.0</v>
      </c>
      <c r="PX55" s="53">
        <v>6</v>
      </c>
      <c r="PY55" s="63">
        <v>6</v>
      </c>
      <c r="PZ55" s="58">
        <v>0</v>
      </c>
      <c r="QA55" s="259"/>
      <c r="QB55" s="129">
        <f t="shared" si="270"/>
        <v>0</v>
      </c>
      <c r="QC55" s="24" t="str">
        <f t="shared" si="280"/>
        <v>0.0</v>
      </c>
      <c r="QD55" s="30" t="str">
        <f t="shared" si="281"/>
        <v>F</v>
      </c>
      <c r="QE55" s="28">
        <f t="shared" si="282"/>
        <v>0</v>
      </c>
      <c r="QF55" s="35" t="str">
        <f t="shared" si="283"/>
        <v>0.0</v>
      </c>
      <c r="QG55" s="260">
        <v>5</v>
      </c>
      <c r="QH55" s="261"/>
      <c r="QI55" s="262">
        <f t="shared" si="532"/>
        <v>17</v>
      </c>
      <c r="QJ55" s="217">
        <f t="shared" si="533"/>
        <v>4.3058823529411754</v>
      </c>
      <c r="QK55" s="182">
        <f t="shared" si="534"/>
        <v>1.588235294117647</v>
      </c>
      <c r="QL55" s="183" t="str">
        <f t="shared" si="284"/>
        <v>1.59</v>
      </c>
      <c r="QM55" s="135" t="str">
        <f t="shared" si="285"/>
        <v>Lên lớp</v>
      </c>
    </row>
    <row r="56" spans="1:455" ht="18">
      <c r="A56" s="10">
        <v>20</v>
      </c>
      <c r="B56" s="10">
        <v>56</v>
      </c>
      <c r="C56" s="90" t="s">
        <v>271</v>
      </c>
      <c r="D56" s="91" t="s">
        <v>320</v>
      </c>
      <c r="E56" s="93" t="s">
        <v>321</v>
      </c>
      <c r="F56" s="308" t="s">
        <v>182</v>
      </c>
      <c r="G56" s="42"/>
      <c r="H56" s="104" t="s">
        <v>476</v>
      </c>
      <c r="I56" s="42" t="s">
        <v>18</v>
      </c>
      <c r="J56" s="98" t="s">
        <v>573</v>
      </c>
      <c r="K56" s="12">
        <v>5.5</v>
      </c>
      <c r="L56" s="24" t="str">
        <f t="shared" si="562"/>
        <v>5.5</v>
      </c>
      <c r="M56" s="30" t="str">
        <f t="shared" si="701"/>
        <v>C</v>
      </c>
      <c r="N56" s="37">
        <f t="shared" si="702"/>
        <v>2</v>
      </c>
      <c r="O56" s="35" t="str">
        <f t="shared" si="703"/>
        <v>2.0</v>
      </c>
      <c r="P56" s="11">
        <v>2</v>
      </c>
      <c r="Q56" s="14">
        <v>7.2</v>
      </c>
      <c r="R56" s="24" t="str">
        <f t="shared" si="566"/>
        <v>7.2</v>
      </c>
      <c r="S56" s="30" t="str">
        <f t="shared" si="704"/>
        <v>B</v>
      </c>
      <c r="T56" s="37">
        <f t="shared" si="705"/>
        <v>3</v>
      </c>
      <c r="U56" s="35" t="str">
        <f t="shared" si="706"/>
        <v>3.0</v>
      </c>
      <c r="V56" s="11">
        <v>3</v>
      </c>
      <c r="W56" s="19">
        <v>6.8</v>
      </c>
      <c r="X56" s="22">
        <v>3</v>
      </c>
      <c r="Y56" s="23">
        <v>6</v>
      </c>
      <c r="Z56" s="17">
        <f t="shared" si="570"/>
        <v>4.5</v>
      </c>
      <c r="AA56" s="24">
        <f t="shared" si="571"/>
        <v>6.3</v>
      </c>
      <c r="AB56" s="24" t="str">
        <f t="shared" si="572"/>
        <v>6.3</v>
      </c>
      <c r="AC56" s="30" t="str">
        <f t="shared" si="573"/>
        <v>C</v>
      </c>
      <c r="AD56" s="28">
        <f t="shared" si="574"/>
        <v>2</v>
      </c>
      <c r="AE56" s="35" t="str">
        <f t="shared" si="575"/>
        <v>2.0</v>
      </c>
      <c r="AF56" s="53">
        <v>4</v>
      </c>
      <c r="AG56" s="63">
        <v>4</v>
      </c>
      <c r="AH56" s="19">
        <v>7</v>
      </c>
      <c r="AI56" s="22">
        <v>9</v>
      </c>
      <c r="AJ56" s="23"/>
      <c r="AK56" s="25">
        <f t="shared" si="707"/>
        <v>8.1999999999999993</v>
      </c>
      <c r="AL56" s="26">
        <f t="shared" si="708"/>
        <v>8.1999999999999993</v>
      </c>
      <c r="AM56" s="24" t="str">
        <f t="shared" si="577"/>
        <v>8.2</v>
      </c>
      <c r="AN56" s="30" t="str">
        <f t="shared" si="709"/>
        <v>B+</v>
      </c>
      <c r="AO56" s="28">
        <f t="shared" si="710"/>
        <v>3.5</v>
      </c>
      <c r="AP56" s="35" t="str">
        <f t="shared" si="711"/>
        <v>3.5</v>
      </c>
      <c r="AQ56" s="66">
        <v>2</v>
      </c>
      <c r="AR56" s="68">
        <v>2</v>
      </c>
      <c r="AS56" s="19">
        <v>6</v>
      </c>
      <c r="AT56" s="22">
        <v>4</v>
      </c>
      <c r="AU56" s="23"/>
      <c r="AV56" s="25">
        <f t="shared" si="712"/>
        <v>4.8</v>
      </c>
      <c r="AW56" s="26">
        <f t="shared" si="713"/>
        <v>4.8</v>
      </c>
      <c r="AX56" s="24" t="str">
        <f t="shared" si="581"/>
        <v>4.8</v>
      </c>
      <c r="AY56" s="30" t="str">
        <f t="shared" si="714"/>
        <v>D</v>
      </c>
      <c r="AZ56" s="28">
        <f t="shared" si="715"/>
        <v>1</v>
      </c>
      <c r="BA56" s="35" t="str">
        <f t="shared" si="716"/>
        <v>1.0</v>
      </c>
      <c r="BB56" s="53">
        <v>3</v>
      </c>
      <c r="BC56" s="63">
        <v>3</v>
      </c>
      <c r="BD56" s="19">
        <v>5</v>
      </c>
      <c r="BE56" s="22">
        <v>3</v>
      </c>
      <c r="BF56" s="23">
        <v>4</v>
      </c>
      <c r="BG56" s="17">
        <f t="shared" si="717"/>
        <v>3.8</v>
      </c>
      <c r="BH56" s="24">
        <f t="shared" si="718"/>
        <v>4.4000000000000004</v>
      </c>
      <c r="BI56" s="24" t="str">
        <f t="shared" si="585"/>
        <v>4.4</v>
      </c>
      <c r="BJ56" s="30" t="str">
        <f t="shared" si="719"/>
        <v>D</v>
      </c>
      <c r="BK56" s="28">
        <f t="shared" si="720"/>
        <v>1</v>
      </c>
      <c r="BL56" s="35" t="str">
        <f t="shared" si="721"/>
        <v>1.0</v>
      </c>
      <c r="BM56" s="53">
        <v>3</v>
      </c>
      <c r="BN56" s="63">
        <v>3</v>
      </c>
      <c r="BO56" s="19">
        <v>6.4</v>
      </c>
      <c r="BP56" s="22">
        <v>6</v>
      </c>
      <c r="BQ56" s="23"/>
      <c r="BR56" s="25">
        <f t="shared" si="589"/>
        <v>6.2</v>
      </c>
      <c r="BS56" s="26">
        <f t="shared" si="590"/>
        <v>6.2</v>
      </c>
      <c r="BT56" s="24" t="str">
        <f t="shared" si="591"/>
        <v>6.2</v>
      </c>
      <c r="BU56" s="30" t="str">
        <f t="shared" si="592"/>
        <v>C</v>
      </c>
      <c r="BV56" s="56">
        <f t="shared" si="593"/>
        <v>2</v>
      </c>
      <c r="BW56" s="35" t="str">
        <f t="shared" si="594"/>
        <v>2.0</v>
      </c>
      <c r="BX56" s="53">
        <v>2</v>
      </c>
      <c r="BY56" s="70">
        <v>2</v>
      </c>
      <c r="BZ56" s="19">
        <v>7.2</v>
      </c>
      <c r="CA56" s="22">
        <v>6</v>
      </c>
      <c r="CB56" s="23"/>
      <c r="CC56" s="25">
        <f t="shared" si="722"/>
        <v>6.5</v>
      </c>
      <c r="CD56" s="26">
        <f t="shared" si="723"/>
        <v>6.5</v>
      </c>
      <c r="CE56" s="24" t="str">
        <f t="shared" si="595"/>
        <v>6.5</v>
      </c>
      <c r="CF56" s="30" t="str">
        <f t="shared" si="724"/>
        <v>C+</v>
      </c>
      <c r="CG56" s="28">
        <f t="shared" si="725"/>
        <v>2.5</v>
      </c>
      <c r="CH56" s="35" t="str">
        <f t="shared" si="726"/>
        <v>2.5</v>
      </c>
      <c r="CI56" s="53">
        <v>3</v>
      </c>
      <c r="CJ56" s="63">
        <v>3</v>
      </c>
      <c r="CK56" s="193">
        <f t="shared" si="599"/>
        <v>17</v>
      </c>
      <c r="CL56" s="217">
        <f t="shared" si="600"/>
        <v>5.9470588235294111</v>
      </c>
      <c r="CM56" s="182">
        <f t="shared" si="601"/>
        <v>1.911764705882353</v>
      </c>
      <c r="CN56" s="183" t="str">
        <f t="shared" si="602"/>
        <v>1.91</v>
      </c>
      <c r="CO56" s="135" t="str">
        <f t="shared" si="603"/>
        <v>Lên lớp</v>
      </c>
      <c r="CP56" s="136">
        <f t="shared" si="604"/>
        <v>17</v>
      </c>
      <c r="CQ56" s="241">
        <f t="shared" si="605"/>
        <v>5.9470588235294111</v>
      </c>
      <c r="CR56" s="137">
        <f t="shared" si="606"/>
        <v>1.911764705882353</v>
      </c>
      <c r="CS56" s="140" t="str">
        <f t="shared" si="607"/>
        <v>1.91</v>
      </c>
      <c r="CT56" s="135" t="str">
        <f t="shared" si="608"/>
        <v>Lên lớp</v>
      </c>
      <c r="CU56" s="138" t="s">
        <v>648</v>
      </c>
      <c r="CV56" s="185">
        <v>6</v>
      </c>
      <c r="CW56" s="121">
        <v>6</v>
      </c>
      <c r="CX56" s="122"/>
      <c r="CY56" s="129">
        <f t="shared" si="609"/>
        <v>6</v>
      </c>
      <c r="CZ56" s="130">
        <f t="shared" si="610"/>
        <v>6</v>
      </c>
      <c r="DA56" s="130" t="str">
        <f t="shared" si="611"/>
        <v>6.0</v>
      </c>
      <c r="DB56" s="125" t="str">
        <f t="shared" si="612"/>
        <v>C</v>
      </c>
      <c r="DC56" s="126">
        <f t="shared" si="613"/>
        <v>2</v>
      </c>
      <c r="DD56" s="127" t="str">
        <f t="shared" si="614"/>
        <v>2.0</v>
      </c>
      <c r="DE56" s="144">
        <v>3</v>
      </c>
      <c r="DF56" s="145">
        <v>3</v>
      </c>
      <c r="DG56" s="19">
        <v>6.7</v>
      </c>
      <c r="DH56" s="22">
        <v>1</v>
      </c>
      <c r="DI56" s="23">
        <v>3</v>
      </c>
      <c r="DJ56" s="25">
        <f t="shared" si="615"/>
        <v>3.3</v>
      </c>
      <c r="DK56" s="26">
        <f t="shared" si="616"/>
        <v>4.5</v>
      </c>
      <c r="DL56" s="26" t="str">
        <f t="shared" si="617"/>
        <v>4.5</v>
      </c>
      <c r="DM56" s="30" t="str">
        <f t="shared" si="618"/>
        <v>D</v>
      </c>
      <c r="DN56" s="56">
        <f t="shared" si="619"/>
        <v>1</v>
      </c>
      <c r="DO56" s="35" t="str">
        <f t="shared" si="620"/>
        <v>1.0</v>
      </c>
      <c r="DP56" s="53">
        <v>3</v>
      </c>
      <c r="DQ56" s="63">
        <v>3</v>
      </c>
      <c r="DR56" s="19">
        <v>7.4</v>
      </c>
      <c r="DS56" s="22">
        <v>1</v>
      </c>
      <c r="DT56" s="23">
        <v>7</v>
      </c>
      <c r="DU56" s="25">
        <f t="shared" si="621"/>
        <v>3.6</v>
      </c>
      <c r="DV56" s="26">
        <f t="shared" si="622"/>
        <v>7.2</v>
      </c>
      <c r="DW56" s="26" t="str">
        <f t="shared" si="623"/>
        <v>7.2</v>
      </c>
      <c r="DX56" s="30" t="str">
        <f t="shared" si="624"/>
        <v>B</v>
      </c>
      <c r="DY56" s="28">
        <f t="shared" si="625"/>
        <v>3</v>
      </c>
      <c r="DZ56" s="35" t="str">
        <f t="shared" si="626"/>
        <v>3.0</v>
      </c>
      <c r="EA56" s="53">
        <v>3</v>
      </c>
      <c r="EB56" s="63">
        <v>3</v>
      </c>
      <c r="EC56" s="19">
        <v>5</v>
      </c>
      <c r="ED56" s="22">
        <v>4</v>
      </c>
      <c r="EE56" s="23"/>
      <c r="EF56" s="25">
        <f t="shared" si="627"/>
        <v>4.4000000000000004</v>
      </c>
      <c r="EG56" s="26">
        <f t="shared" si="628"/>
        <v>4.4000000000000004</v>
      </c>
      <c r="EH56" s="26" t="str">
        <f t="shared" si="736"/>
        <v>4.4</v>
      </c>
      <c r="EI56" s="30" t="str">
        <f t="shared" si="630"/>
        <v>D</v>
      </c>
      <c r="EJ56" s="28">
        <f t="shared" si="631"/>
        <v>1</v>
      </c>
      <c r="EK56" s="35" t="str">
        <f t="shared" si="632"/>
        <v>1.0</v>
      </c>
      <c r="EL56" s="53">
        <v>2</v>
      </c>
      <c r="EM56" s="63">
        <v>2</v>
      </c>
      <c r="EN56" s="19">
        <v>7.9</v>
      </c>
      <c r="EO56" s="22">
        <v>1</v>
      </c>
      <c r="EP56" s="23">
        <v>7</v>
      </c>
      <c r="EQ56" s="25">
        <f t="shared" si="633"/>
        <v>3.8</v>
      </c>
      <c r="ER56" s="26">
        <f t="shared" si="634"/>
        <v>7.4</v>
      </c>
      <c r="ES56" s="26" t="str">
        <f t="shared" si="635"/>
        <v>7.4</v>
      </c>
      <c r="ET56" s="30" t="str">
        <f t="shared" si="636"/>
        <v>B</v>
      </c>
      <c r="EU56" s="28">
        <f t="shared" si="637"/>
        <v>3</v>
      </c>
      <c r="EV56" s="35" t="str">
        <f t="shared" si="638"/>
        <v>3.0</v>
      </c>
      <c r="EW56" s="53">
        <v>2</v>
      </c>
      <c r="EX56" s="63">
        <v>2</v>
      </c>
      <c r="EY56" s="19">
        <v>7</v>
      </c>
      <c r="EZ56" s="22">
        <v>3</v>
      </c>
      <c r="FA56" s="23"/>
      <c r="FB56" s="25">
        <f t="shared" si="639"/>
        <v>4.5999999999999996</v>
      </c>
      <c r="FC56" s="26">
        <f t="shared" si="640"/>
        <v>4.5999999999999996</v>
      </c>
      <c r="FD56" s="26" t="str">
        <f t="shared" si="641"/>
        <v>4.6</v>
      </c>
      <c r="FE56" s="30" t="str">
        <f t="shared" si="642"/>
        <v>D</v>
      </c>
      <c r="FF56" s="28">
        <f t="shared" si="643"/>
        <v>1</v>
      </c>
      <c r="FG56" s="35" t="str">
        <f t="shared" si="644"/>
        <v>1.0</v>
      </c>
      <c r="FH56" s="53">
        <v>3</v>
      </c>
      <c r="FI56" s="63">
        <v>3</v>
      </c>
      <c r="FJ56" s="19">
        <v>7.3</v>
      </c>
      <c r="FK56" s="22">
        <v>8</v>
      </c>
      <c r="FL56" s="23"/>
      <c r="FM56" s="25">
        <f t="shared" si="378"/>
        <v>7.7</v>
      </c>
      <c r="FN56" s="26">
        <f t="shared" si="379"/>
        <v>7.7</v>
      </c>
      <c r="FO56" s="26" t="str">
        <f t="shared" si="645"/>
        <v>7.7</v>
      </c>
      <c r="FP56" s="30" t="str">
        <f t="shared" si="381"/>
        <v>B</v>
      </c>
      <c r="FQ56" s="28">
        <f t="shared" si="382"/>
        <v>3</v>
      </c>
      <c r="FR56" s="35" t="str">
        <f t="shared" si="383"/>
        <v>3.0</v>
      </c>
      <c r="FS56" s="53">
        <v>2</v>
      </c>
      <c r="FT56" s="63">
        <v>2</v>
      </c>
      <c r="FU56" s="19">
        <v>6.5</v>
      </c>
      <c r="FV56" s="22">
        <v>4</v>
      </c>
      <c r="FW56" s="23"/>
      <c r="FX56" s="25">
        <f t="shared" si="384"/>
        <v>5</v>
      </c>
      <c r="FY56" s="26">
        <f t="shared" si="385"/>
        <v>5</v>
      </c>
      <c r="FZ56" s="26" t="str">
        <f t="shared" si="646"/>
        <v>5.0</v>
      </c>
      <c r="GA56" s="30" t="str">
        <f t="shared" si="387"/>
        <v>D+</v>
      </c>
      <c r="GB56" s="28">
        <f t="shared" si="388"/>
        <v>1.5</v>
      </c>
      <c r="GC56" s="35" t="str">
        <f t="shared" si="389"/>
        <v>1.5</v>
      </c>
      <c r="GD56" s="53">
        <v>2</v>
      </c>
      <c r="GE56" s="63">
        <v>2</v>
      </c>
      <c r="GF56" s="181">
        <f t="shared" si="647"/>
        <v>20</v>
      </c>
      <c r="GG56" s="217">
        <f t="shared" si="648"/>
        <v>5.7949999999999999</v>
      </c>
      <c r="GH56" s="182">
        <f t="shared" si="649"/>
        <v>1.9</v>
      </c>
      <c r="GI56" s="183" t="str">
        <f t="shared" si="650"/>
        <v>1.90</v>
      </c>
      <c r="GJ56" s="135" t="str">
        <f t="shared" si="651"/>
        <v>Lên lớp</v>
      </c>
      <c r="GK56" s="136">
        <f t="shared" si="652"/>
        <v>20</v>
      </c>
      <c r="GL56" s="239">
        <f t="shared" si="653"/>
        <v>5.7949999999999999</v>
      </c>
      <c r="GM56" s="137">
        <f t="shared" si="654"/>
        <v>1.9</v>
      </c>
      <c r="GN56" s="192">
        <f t="shared" si="655"/>
        <v>37</v>
      </c>
      <c r="GO56" s="193">
        <f t="shared" si="656"/>
        <v>37</v>
      </c>
      <c r="GP56" s="183">
        <f t="shared" si="657"/>
        <v>5.8648648648648649</v>
      </c>
      <c r="GQ56" s="182">
        <f t="shared" si="658"/>
        <v>1.9054054054054055</v>
      </c>
      <c r="GR56" s="183" t="str">
        <f t="shared" si="659"/>
        <v>1.91</v>
      </c>
      <c r="GS56" s="135" t="str">
        <f t="shared" si="660"/>
        <v>Lên lớp</v>
      </c>
      <c r="GT56" s="135" t="s">
        <v>648</v>
      </c>
      <c r="GU56" s="19">
        <v>7.3</v>
      </c>
      <c r="GV56" s="22">
        <v>5</v>
      </c>
      <c r="GW56" s="23"/>
      <c r="GX56" s="17">
        <f t="shared" si="661"/>
        <v>5.9</v>
      </c>
      <c r="GY56" s="24">
        <f t="shared" si="662"/>
        <v>5.9</v>
      </c>
      <c r="GZ56" s="24" t="str">
        <f t="shared" si="697"/>
        <v>5.9</v>
      </c>
      <c r="HA56" s="30" t="str">
        <f t="shared" si="663"/>
        <v>C</v>
      </c>
      <c r="HB56" s="28">
        <f t="shared" si="664"/>
        <v>2</v>
      </c>
      <c r="HC56" s="35" t="str">
        <f t="shared" si="665"/>
        <v>2.0</v>
      </c>
      <c r="HD56" s="53">
        <v>3</v>
      </c>
      <c r="HE56" s="63">
        <v>3</v>
      </c>
      <c r="HF56" s="19">
        <v>5.8</v>
      </c>
      <c r="HG56" s="22">
        <v>4</v>
      </c>
      <c r="HH56" s="23"/>
      <c r="HI56" s="25">
        <f t="shared" si="410"/>
        <v>4.7</v>
      </c>
      <c r="HJ56" s="26">
        <f t="shared" si="411"/>
        <v>4.7</v>
      </c>
      <c r="HK56" s="24" t="str">
        <f t="shared" si="666"/>
        <v>4.7</v>
      </c>
      <c r="HL56" s="30" t="str">
        <f t="shared" si="413"/>
        <v>D</v>
      </c>
      <c r="HM56" s="28">
        <f t="shared" si="414"/>
        <v>1</v>
      </c>
      <c r="HN56" s="35" t="str">
        <f t="shared" si="415"/>
        <v>1.0</v>
      </c>
      <c r="HO56" s="53">
        <v>2</v>
      </c>
      <c r="HP56" s="63">
        <v>2</v>
      </c>
      <c r="HQ56" s="19">
        <v>7.1</v>
      </c>
      <c r="HR56" s="22">
        <v>1</v>
      </c>
      <c r="HS56" s="23">
        <v>6</v>
      </c>
      <c r="HT56" s="25">
        <f t="shared" si="416"/>
        <v>3.4</v>
      </c>
      <c r="HU56" s="147">
        <f t="shared" si="417"/>
        <v>6.4</v>
      </c>
      <c r="HV56" s="26" t="str">
        <f t="shared" si="734"/>
        <v>6.4</v>
      </c>
      <c r="HW56" s="218" t="str">
        <f t="shared" si="418"/>
        <v>C</v>
      </c>
      <c r="HX56" s="149">
        <f t="shared" si="419"/>
        <v>2</v>
      </c>
      <c r="HY56" s="40" t="str">
        <f t="shared" si="420"/>
        <v>2.0</v>
      </c>
      <c r="HZ56" s="53">
        <v>3</v>
      </c>
      <c r="IA56" s="63">
        <v>3</v>
      </c>
      <c r="IB56" s="19">
        <v>8.3000000000000007</v>
      </c>
      <c r="IC56" s="22">
        <v>6</v>
      </c>
      <c r="ID56" s="23"/>
      <c r="IE56" s="25">
        <f t="shared" si="421"/>
        <v>6.9</v>
      </c>
      <c r="IF56" s="147">
        <f t="shared" si="422"/>
        <v>6.9</v>
      </c>
      <c r="IG56" s="26" t="str">
        <f t="shared" si="735"/>
        <v>6.9</v>
      </c>
      <c r="IH56" s="218" t="str">
        <f t="shared" si="423"/>
        <v>C+</v>
      </c>
      <c r="II56" s="149">
        <f t="shared" si="424"/>
        <v>2.5</v>
      </c>
      <c r="IJ56" s="40" t="str">
        <f t="shared" si="425"/>
        <v>2.5</v>
      </c>
      <c r="IK56" s="53">
        <v>1</v>
      </c>
      <c r="IL56" s="63">
        <v>1</v>
      </c>
      <c r="IM56" s="19">
        <v>5.2</v>
      </c>
      <c r="IN56" s="22">
        <v>7</v>
      </c>
      <c r="IO56" s="23"/>
      <c r="IP56" s="17">
        <f t="shared" si="426"/>
        <v>6.3</v>
      </c>
      <c r="IQ56" s="24">
        <f t="shared" si="427"/>
        <v>6.3</v>
      </c>
      <c r="IR56" s="24" t="str">
        <f t="shared" si="669"/>
        <v>6.3</v>
      </c>
      <c r="IS56" s="30" t="str">
        <f t="shared" si="727"/>
        <v>C</v>
      </c>
      <c r="IT56" s="28">
        <f t="shared" si="430"/>
        <v>2</v>
      </c>
      <c r="IU56" s="35" t="str">
        <f t="shared" si="431"/>
        <v>2.0</v>
      </c>
      <c r="IV56" s="53">
        <v>2</v>
      </c>
      <c r="IW56" s="63">
        <v>2</v>
      </c>
      <c r="IX56" s="19">
        <v>8</v>
      </c>
      <c r="IY56" s="22">
        <v>8</v>
      </c>
      <c r="IZ56" s="23"/>
      <c r="JA56" s="25">
        <f t="shared" si="432"/>
        <v>8</v>
      </c>
      <c r="JB56" s="26">
        <f t="shared" si="433"/>
        <v>8</v>
      </c>
      <c r="JC56" s="24" t="str">
        <f t="shared" si="670"/>
        <v>8.0</v>
      </c>
      <c r="JD56" s="30" t="str">
        <f t="shared" si="435"/>
        <v>B+</v>
      </c>
      <c r="JE56" s="28">
        <f t="shared" si="436"/>
        <v>3.5</v>
      </c>
      <c r="JF56" s="35" t="str">
        <f t="shared" si="437"/>
        <v>3.5</v>
      </c>
      <c r="JG56" s="53">
        <v>2</v>
      </c>
      <c r="JH56" s="63">
        <v>2</v>
      </c>
      <c r="JI56" s="19">
        <v>9.4</v>
      </c>
      <c r="JJ56" s="22">
        <v>7</v>
      </c>
      <c r="JK56" s="23"/>
      <c r="JL56" s="17">
        <f t="shared" si="438"/>
        <v>8</v>
      </c>
      <c r="JM56" s="24">
        <f t="shared" si="439"/>
        <v>8</v>
      </c>
      <c r="JN56" s="24" t="str">
        <f t="shared" si="671"/>
        <v>8.0</v>
      </c>
      <c r="JO56" s="30" t="str">
        <f t="shared" si="728"/>
        <v>B+</v>
      </c>
      <c r="JP56" s="28">
        <f t="shared" si="442"/>
        <v>3.5</v>
      </c>
      <c r="JQ56" s="35" t="str">
        <f t="shared" si="443"/>
        <v>3.5</v>
      </c>
      <c r="JR56" s="53">
        <v>2</v>
      </c>
      <c r="JS56" s="63">
        <v>2</v>
      </c>
      <c r="JT56" s="185">
        <v>7</v>
      </c>
      <c r="JU56" s="121">
        <v>9</v>
      </c>
      <c r="JV56" s="122"/>
      <c r="JW56" s="129">
        <f t="shared" si="444"/>
        <v>8.1999999999999993</v>
      </c>
      <c r="JX56" s="130">
        <f t="shared" si="445"/>
        <v>8.1999999999999993</v>
      </c>
      <c r="JY56" s="130" t="str">
        <f t="shared" si="672"/>
        <v>8.2</v>
      </c>
      <c r="JZ56" s="125" t="str">
        <f t="shared" si="729"/>
        <v>B+</v>
      </c>
      <c r="KA56" s="126">
        <f t="shared" si="448"/>
        <v>3.5</v>
      </c>
      <c r="KB56" s="127" t="str">
        <f t="shared" si="449"/>
        <v>3.5</v>
      </c>
      <c r="KC56" s="144">
        <v>1</v>
      </c>
      <c r="KD56" s="145">
        <v>1</v>
      </c>
      <c r="KE56" s="19">
        <v>9.3000000000000007</v>
      </c>
      <c r="KF56" s="22">
        <v>4</v>
      </c>
      <c r="KG56" s="23"/>
      <c r="KH56" s="17">
        <f t="shared" si="450"/>
        <v>6.1</v>
      </c>
      <c r="KI56" s="24">
        <f t="shared" si="451"/>
        <v>6.1</v>
      </c>
      <c r="KJ56" s="24" t="str">
        <f t="shared" si="673"/>
        <v>6.1</v>
      </c>
      <c r="KK56" s="30" t="str">
        <f t="shared" si="453"/>
        <v>C</v>
      </c>
      <c r="KL56" s="28">
        <f t="shared" si="454"/>
        <v>2</v>
      </c>
      <c r="KM56" s="35" t="str">
        <f t="shared" si="455"/>
        <v>2.0</v>
      </c>
      <c r="KN56" s="53">
        <v>2</v>
      </c>
      <c r="KO56" s="63">
        <v>2</v>
      </c>
      <c r="KP56" s="181">
        <f t="shared" si="674"/>
        <v>18</v>
      </c>
      <c r="KQ56" s="217">
        <f t="shared" si="675"/>
        <v>6.5666666666666664</v>
      </c>
      <c r="KR56" s="182">
        <f t="shared" si="676"/>
        <v>2.3333333333333335</v>
      </c>
      <c r="KS56" s="183" t="str">
        <f t="shared" si="677"/>
        <v>2.33</v>
      </c>
      <c r="KT56" s="135" t="str">
        <f t="shared" si="678"/>
        <v>Lên lớp</v>
      </c>
      <c r="KU56" s="136">
        <f t="shared" si="679"/>
        <v>18</v>
      </c>
      <c r="KV56" s="217">
        <f t="shared" si="680"/>
        <v>6.5666666666666664</v>
      </c>
      <c r="KW56" s="236">
        <f t="shared" si="681"/>
        <v>2.3333333333333335</v>
      </c>
      <c r="KX56" s="192">
        <f t="shared" si="682"/>
        <v>55</v>
      </c>
      <c r="KY56" s="193">
        <f t="shared" si="683"/>
        <v>55</v>
      </c>
      <c r="KZ56" s="183">
        <f t="shared" si="684"/>
        <v>6.0945454545454547</v>
      </c>
      <c r="LA56" s="182">
        <f t="shared" si="685"/>
        <v>2.0454545454545454</v>
      </c>
      <c r="LB56" s="183" t="str">
        <f t="shared" si="686"/>
        <v>2.05</v>
      </c>
      <c r="LC56" s="135" t="str">
        <f t="shared" si="687"/>
        <v>Lên lớp</v>
      </c>
      <c r="LD56" s="135" t="s">
        <v>648</v>
      </c>
      <c r="LE56" s="19">
        <v>8.5</v>
      </c>
      <c r="LF56" s="22">
        <v>7</v>
      </c>
      <c r="LG56" s="23"/>
      <c r="LH56" s="25">
        <f t="shared" si="470"/>
        <v>7.6</v>
      </c>
      <c r="LI56" s="147">
        <f t="shared" si="471"/>
        <v>7.6</v>
      </c>
      <c r="LJ56" s="26" t="str">
        <f t="shared" si="688"/>
        <v>7.6</v>
      </c>
      <c r="LK56" s="148" t="str">
        <f t="shared" si="473"/>
        <v>B</v>
      </c>
      <c r="LL56" s="149">
        <f t="shared" si="474"/>
        <v>3</v>
      </c>
      <c r="LM56" s="40" t="str">
        <f t="shared" si="475"/>
        <v>3.0</v>
      </c>
      <c r="LN56" s="53">
        <v>1</v>
      </c>
      <c r="LO56" s="63">
        <v>1</v>
      </c>
      <c r="LP56" s="19">
        <v>8.6</v>
      </c>
      <c r="LQ56" s="22">
        <v>5</v>
      </c>
      <c r="LR56" s="23"/>
      <c r="LS56" s="25">
        <f t="shared" si="476"/>
        <v>6.4</v>
      </c>
      <c r="LT56" s="147">
        <f t="shared" si="477"/>
        <v>6.4</v>
      </c>
      <c r="LU56" s="26" t="str">
        <f t="shared" si="689"/>
        <v>6.4</v>
      </c>
      <c r="LV56" s="148" t="str">
        <f t="shared" si="479"/>
        <v>C</v>
      </c>
      <c r="LW56" s="149">
        <f t="shared" si="480"/>
        <v>2</v>
      </c>
      <c r="LX56" s="40" t="str">
        <f t="shared" si="481"/>
        <v>2.0</v>
      </c>
      <c r="LY56" s="53">
        <v>1</v>
      </c>
      <c r="LZ56" s="63">
        <v>1</v>
      </c>
      <c r="MA56" s="19">
        <v>6.7</v>
      </c>
      <c r="MB56" s="22">
        <v>7</v>
      </c>
      <c r="MC56" s="23"/>
      <c r="MD56" s="25">
        <f t="shared" si="482"/>
        <v>6.9</v>
      </c>
      <c r="ME56" s="26">
        <f t="shared" si="483"/>
        <v>6.9</v>
      </c>
      <c r="MF56" s="26" t="str">
        <f t="shared" si="690"/>
        <v>6.9</v>
      </c>
      <c r="MG56" s="30" t="str">
        <f t="shared" si="698"/>
        <v>C+</v>
      </c>
      <c r="MH56" s="28">
        <f t="shared" si="486"/>
        <v>2.5</v>
      </c>
      <c r="MI56" s="35" t="str">
        <f t="shared" si="487"/>
        <v>2.5</v>
      </c>
      <c r="MJ56" s="53">
        <v>1</v>
      </c>
      <c r="MK56" s="63">
        <v>1</v>
      </c>
      <c r="ML56" s="19">
        <v>8</v>
      </c>
      <c r="MM56" s="51">
        <v>7.5</v>
      </c>
      <c r="MN56" s="23"/>
      <c r="MO56" s="25">
        <f t="shared" si="538"/>
        <v>7.7</v>
      </c>
      <c r="MP56" s="26">
        <f t="shared" si="539"/>
        <v>7.7</v>
      </c>
      <c r="MQ56" s="26" t="str">
        <f t="shared" si="691"/>
        <v>7.7</v>
      </c>
      <c r="MR56" s="30" t="str">
        <f t="shared" si="730"/>
        <v>B</v>
      </c>
      <c r="MS56" s="28">
        <f t="shared" si="540"/>
        <v>3</v>
      </c>
      <c r="MT56" s="35" t="str">
        <f t="shared" si="541"/>
        <v>3.0</v>
      </c>
      <c r="MU56" s="53">
        <v>1</v>
      </c>
      <c r="MV56" s="63">
        <v>1</v>
      </c>
      <c r="MW56" s="19">
        <v>8</v>
      </c>
      <c r="MX56" s="51">
        <v>7.5</v>
      </c>
      <c r="MY56" s="23"/>
      <c r="MZ56" s="25">
        <f t="shared" si="542"/>
        <v>7.7</v>
      </c>
      <c r="NA56" s="26">
        <f t="shared" si="543"/>
        <v>7.7</v>
      </c>
      <c r="NB56" s="26" t="str">
        <f t="shared" si="692"/>
        <v>7.7</v>
      </c>
      <c r="NC56" s="30" t="str">
        <f t="shared" si="731"/>
        <v>B</v>
      </c>
      <c r="ND56" s="28">
        <f t="shared" si="544"/>
        <v>3</v>
      </c>
      <c r="NE56" s="35" t="str">
        <f t="shared" si="545"/>
        <v>3.0</v>
      </c>
      <c r="NF56" s="53">
        <v>1</v>
      </c>
      <c r="NG56" s="63">
        <v>1</v>
      </c>
      <c r="NH56" s="19">
        <v>7</v>
      </c>
      <c r="NI56" s="51">
        <v>7</v>
      </c>
      <c r="NJ56" s="23"/>
      <c r="NK56" s="25">
        <f t="shared" si="546"/>
        <v>7</v>
      </c>
      <c r="NL56" s="26">
        <f t="shared" si="547"/>
        <v>7</v>
      </c>
      <c r="NM56" s="26" t="str">
        <f t="shared" si="693"/>
        <v>7.0</v>
      </c>
      <c r="NN56" s="30" t="str">
        <f t="shared" si="732"/>
        <v>B</v>
      </c>
      <c r="NO56" s="28">
        <f t="shared" si="548"/>
        <v>3</v>
      </c>
      <c r="NP56" s="35" t="str">
        <f t="shared" si="549"/>
        <v>3.0</v>
      </c>
      <c r="NQ56" s="53">
        <v>2</v>
      </c>
      <c r="NR56" s="63">
        <v>2</v>
      </c>
      <c r="NS56" s="19">
        <v>8</v>
      </c>
      <c r="NT56" s="51">
        <v>6.5</v>
      </c>
      <c r="NU56" s="23"/>
      <c r="NV56" s="25">
        <f t="shared" si="550"/>
        <v>7.1</v>
      </c>
      <c r="NW56" s="26">
        <f t="shared" si="551"/>
        <v>7.1</v>
      </c>
      <c r="NX56" s="26" t="str">
        <f t="shared" si="694"/>
        <v>7.1</v>
      </c>
      <c r="NY56" s="30" t="str">
        <f t="shared" si="733"/>
        <v>B</v>
      </c>
      <c r="NZ56" s="28">
        <f t="shared" si="552"/>
        <v>3</v>
      </c>
      <c r="OA56" s="35" t="str">
        <f t="shared" si="553"/>
        <v>3.0</v>
      </c>
      <c r="OB56" s="53">
        <v>1</v>
      </c>
      <c r="OC56" s="63">
        <v>1</v>
      </c>
      <c r="OD56" s="57">
        <v>6.6</v>
      </c>
      <c r="OE56" s="51">
        <v>6.6</v>
      </c>
      <c r="OF56" s="23"/>
      <c r="OG56" s="25">
        <f t="shared" si="737"/>
        <v>6.6</v>
      </c>
      <c r="OH56" s="26">
        <f t="shared" si="738"/>
        <v>6.6</v>
      </c>
      <c r="OI56" s="26" t="str">
        <f t="shared" si="739"/>
        <v>6.6</v>
      </c>
      <c r="OJ56" s="30" t="str">
        <f t="shared" si="740"/>
        <v>C+</v>
      </c>
      <c r="OK56" s="28">
        <f t="shared" si="741"/>
        <v>2.5</v>
      </c>
      <c r="OL56" s="35" t="str">
        <f t="shared" si="742"/>
        <v>2.5</v>
      </c>
      <c r="OM56" s="53">
        <v>4</v>
      </c>
      <c r="ON56" s="70">
        <v>4</v>
      </c>
      <c r="OO56" s="264">
        <f t="shared" si="256"/>
        <v>12</v>
      </c>
      <c r="OP56" s="217">
        <f t="shared" si="257"/>
        <v>6.9833333333333334</v>
      </c>
      <c r="OQ56" s="182">
        <f t="shared" si="258"/>
        <v>2.7083333333333335</v>
      </c>
      <c r="OR56" s="183" t="str">
        <f t="shared" si="259"/>
        <v>2.71</v>
      </c>
      <c r="OS56" s="135" t="str">
        <f t="shared" si="260"/>
        <v>Lên lớp</v>
      </c>
      <c r="OT56" s="136">
        <f t="shared" si="261"/>
        <v>12</v>
      </c>
      <c r="OU56" s="217">
        <f t="shared" si="262"/>
        <v>6.9833333333333334</v>
      </c>
      <c r="OV56" s="236">
        <f t="shared" si="263"/>
        <v>2.7083333333333335</v>
      </c>
      <c r="OW56" s="192">
        <f t="shared" si="264"/>
        <v>67</v>
      </c>
      <c r="OX56" s="193">
        <f t="shared" si="265"/>
        <v>67</v>
      </c>
      <c r="OY56" s="183">
        <f t="shared" si="266"/>
        <v>6.2537313432835822</v>
      </c>
      <c r="OZ56" s="182">
        <f t="shared" si="267"/>
        <v>2.1641791044776117</v>
      </c>
      <c r="PA56" s="183" t="str">
        <f t="shared" si="268"/>
        <v>2.16</v>
      </c>
      <c r="PB56" s="135" t="str">
        <f t="shared" si="269"/>
        <v>Lên lớp</v>
      </c>
      <c r="PC56" s="135" t="s">
        <v>648</v>
      </c>
      <c r="PD56" s="57">
        <v>6.3</v>
      </c>
      <c r="PE56" s="51">
        <v>6.5</v>
      </c>
      <c r="PF56" s="23"/>
      <c r="PG56" s="25">
        <f t="shared" si="273"/>
        <v>6.4</v>
      </c>
      <c r="PH56" s="26">
        <f t="shared" si="274"/>
        <v>6.4</v>
      </c>
      <c r="PI56" s="26" t="str">
        <f t="shared" si="275"/>
        <v>6.4</v>
      </c>
      <c r="PJ56" s="30" t="str">
        <f t="shared" si="276"/>
        <v>C</v>
      </c>
      <c r="PK56" s="28">
        <f t="shared" si="277"/>
        <v>2</v>
      </c>
      <c r="PL56" s="35" t="str">
        <f t="shared" si="278"/>
        <v>2.0</v>
      </c>
      <c r="PM56" s="53">
        <v>6</v>
      </c>
      <c r="PN56" s="63">
        <v>6</v>
      </c>
      <c r="PO56" s="19">
        <v>6</v>
      </c>
      <c r="PP56" s="22">
        <v>3</v>
      </c>
      <c r="PQ56" s="23"/>
      <c r="PR56" s="25">
        <f t="shared" si="558"/>
        <v>4.2</v>
      </c>
      <c r="PS56" s="26">
        <f t="shared" si="559"/>
        <v>4.2</v>
      </c>
      <c r="PT56" s="26" t="str">
        <f t="shared" si="696"/>
        <v>4.2</v>
      </c>
      <c r="PU56" s="30" t="str">
        <f t="shared" si="700"/>
        <v>D</v>
      </c>
      <c r="PV56" s="28">
        <f t="shared" si="560"/>
        <v>1</v>
      </c>
      <c r="PW56" s="35" t="str">
        <f t="shared" si="561"/>
        <v>1.0</v>
      </c>
      <c r="PX56" s="53">
        <v>6</v>
      </c>
      <c r="PY56" s="63">
        <v>6</v>
      </c>
      <c r="PZ56" s="59">
        <v>7.2</v>
      </c>
      <c r="QA56" s="259">
        <v>6.5</v>
      </c>
      <c r="QB56" s="129">
        <f t="shared" si="270"/>
        <v>6.8</v>
      </c>
      <c r="QC56" s="24" t="str">
        <f t="shared" si="280"/>
        <v>6.8</v>
      </c>
      <c r="QD56" s="30" t="str">
        <f t="shared" si="281"/>
        <v>C+</v>
      </c>
      <c r="QE56" s="28">
        <f t="shared" si="282"/>
        <v>2.5</v>
      </c>
      <c r="QF56" s="35" t="str">
        <f t="shared" si="283"/>
        <v>2.5</v>
      </c>
      <c r="QG56" s="260">
        <v>5</v>
      </c>
      <c r="QH56" s="261">
        <v>5</v>
      </c>
      <c r="QI56" s="262">
        <f t="shared" si="532"/>
        <v>17</v>
      </c>
      <c r="QJ56" s="217">
        <f t="shared" si="533"/>
        <v>5.7411764705882362</v>
      </c>
      <c r="QK56" s="182">
        <f t="shared" si="534"/>
        <v>1.7941176470588236</v>
      </c>
      <c r="QL56" s="183" t="str">
        <f t="shared" si="284"/>
        <v>1.79</v>
      </c>
      <c r="QM56" s="135" t="str">
        <f t="shared" si="285"/>
        <v>Lên lớp</v>
      </c>
    </row>
    <row r="57" spans="1:455" ht="18">
      <c r="A57" s="10">
        <v>21</v>
      </c>
      <c r="B57" s="10">
        <v>57</v>
      </c>
      <c r="C57" s="90" t="s">
        <v>271</v>
      </c>
      <c r="D57" s="91" t="s">
        <v>325</v>
      </c>
      <c r="E57" s="93" t="s">
        <v>326</v>
      </c>
      <c r="F57" s="308" t="s">
        <v>327</v>
      </c>
      <c r="G57" s="42"/>
      <c r="H57" s="104" t="s">
        <v>524</v>
      </c>
      <c r="I57" s="42" t="s">
        <v>18</v>
      </c>
      <c r="J57" s="98" t="s">
        <v>73</v>
      </c>
      <c r="K57" s="12">
        <v>5.8</v>
      </c>
      <c r="L57" s="24" t="str">
        <f t="shared" si="562"/>
        <v>5.8</v>
      </c>
      <c r="M57" s="30" t="str">
        <f t="shared" si="701"/>
        <v>C</v>
      </c>
      <c r="N57" s="37">
        <f t="shared" si="702"/>
        <v>2</v>
      </c>
      <c r="O57" s="35" t="str">
        <f t="shared" si="703"/>
        <v>2.0</v>
      </c>
      <c r="P57" s="11">
        <v>2</v>
      </c>
      <c r="Q57" s="14">
        <v>6.4</v>
      </c>
      <c r="R57" s="24" t="str">
        <f t="shared" si="566"/>
        <v>6.4</v>
      </c>
      <c r="S57" s="30" t="str">
        <f t="shared" si="704"/>
        <v>C</v>
      </c>
      <c r="T57" s="37">
        <f t="shared" si="705"/>
        <v>2</v>
      </c>
      <c r="U57" s="35" t="str">
        <f t="shared" si="706"/>
        <v>2.0</v>
      </c>
      <c r="V57" s="11">
        <v>3</v>
      </c>
      <c r="W57" s="19">
        <v>7.5</v>
      </c>
      <c r="X57" s="22">
        <v>5</v>
      </c>
      <c r="Y57" s="23"/>
      <c r="Z57" s="17">
        <f t="shared" si="570"/>
        <v>6</v>
      </c>
      <c r="AA57" s="24">
        <f t="shared" si="571"/>
        <v>6</v>
      </c>
      <c r="AB57" s="24" t="str">
        <f t="shared" si="572"/>
        <v>6.0</v>
      </c>
      <c r="AC57" s="30" t="str">
        <f t="shared" si="573"/>
        <v>C</v>
      </c>
      <c r="AD57" s="28">
        <f t="shared" si="574"/>
        <v>2</v>
      </c>
      <c r="AE57" s="35" t="str">
        <f t="shared" si="575"/>
        <v>2.0</v>
      </c>
      <c r="AF57" s="53">
        <v>4</v>
      </c>
      <c r="AG57" s="63">
        <v>4</v>
      </c>
      <c r="AH57" s="19">
        <v>7.7</v>
      </c>
      <c r="AI57" s="22">
        <v>9</v>
      </c>
      <c r="AJ57" s="23"/>
      <c r="AK57" s="25">
        <f t="shared" si="707"/>
        <v>8.5</v>
      </c>
      <c r="AL57" s="26">
        <f t="shared" si="708"/>
        <v>8.5</v>
      </c>
      <c r="AM57" s="24" t="str">
        <f t="shared" si="577"/>
        <v>8.5</v>
      </c>
      <c r="AN57" s="30" t="str">
        <f t="shared" si="709"/>
        <v>A</v>
      </c>
      <c r="AO57" s="28">
        <f t="shared" si="710"/>
        <v>4</v>
      </c>
      <c r="AP57" s="35" t="str">
        <f t="shared" si="711"/>
        <v>4.0</v>
      </c>
      <c r="AQ57" s="66">
        <v>2</v>
      </c>
      <c r="AR57" s="68">
        <v>2</v>
      </c>
      <c r="AS57" s="19">
        <v>6.3</v>
      </c>
      <c r="AT57" s="22">
        <v>5</v>
      </c>
      <c r="AU57" s="23"/>
      <c r="AV57" s="25">
        <f t="shared" si="712"/>
        <v>5.5</v>
      </c>
      <c r="AW57" s="26">
        <f t="shared" si="713"/>
        <v>5.5</v>
      </c>
      <c r="AX57" s="24" t="str">
        <f t="shared" si="581"/>
        <v>5.5</v>
      </c>
      <c r="AY57" s="30" t="str">
        <f t="shared" si="714"/>
        <v>C</v>
      </c>
      <c r="AZ57" s="28">
        <f t="shared" si="715"/>
        <v>2</v>
      </c>
      <c r="BA57" s="35" t="str">
        <f t="shared" si="716"/>
        <v>2.0</v>
      </c>
      <c r="BB57" s="53">
        <v>3</v>
      </c>
      <c r="BC57" s="63">
        <v>3</v>
      </c>
      <c r="BD57" s="185">
        <v>7</v>
      </c>
      <c r="BE57" s="121">
        <v>6</v>
      </c>
      <c r="BF57" s="122"/>
      <c r="BG57" s="123">
        <f t="shared" si="717"/>
        <v>6.4</v>
      </c>
      <c r="BH57" s="124">
        <f t="shared" si="718"/>
        <v>6.4</v>
      </c>
      <c r="BI57" s="24" t="str">
        <f t="shared" si="585"/>
        <v>6.4</v>
      </c>
      <c r="BJ57" s="125" t="str">
        <f t="shared" si="719"/>
        <v>C</v>
      </c>
      <c r="BK57" s="126">
        <f t="shared" si="720"/>
        <v>2</v>
      </c>
      <c r="BL57" s="127" t="str">
        <f t="shared" si="721"/>
        <v>2.0</v>
      </c>
      <c r="BM57" s="144">
        <v>3</v>
      </c>
      <c r="BN57" s="145">
        <v>3</v>
      </c>
      <c r="BO57" s="19">
        <v>6.7</v>
      </c>
      <c r="BP57" s="22">
        <v>5</v>
      </c>
      <c r="BQ57" s="23"/>
      <c r="BR57" s="17">
        <f t="shared" si="589"/>
        <v>5.7</v>
      </c>
      <c r="BS57" s="24">
        <f t="shared" si="590"/>
        <v>5.7</v>
      </c>
      <c r="BT57" s="24" t="str">
        <f t="shared" si="591"/>
        <v>5.7</v>
      </c>
      <c r="BU57" s="30" t="str">
        <f t="shared" si="592"/>
        <v>C</v>
      </c>
      <c r="BV57" s="56">
        <f t="shared" si="593"/>
        <v>2</v>
      </c>
      <c r="BW57" s="35" t="str">
        <f t="shared" si="594"/>
        <v>2.0</v>
      </c>
      <c r="BX57" s="53">
        <v>2</v>
      </c>
      <c r="BY57" s="70">
        <v>2</v>
      </c>
      <c r="BZ57" s="19">
        <v>7.5</v>
      </c>
      <c r="CA57" s="22">
        <v>3</v>
      </c>
      <c r="CB57" s="23"/>
      <c r="CC57" s="25">
        <f t="shared" si="722"/>
        <v>4.8</v>
      </c>
      <c r="CD57" s="26">
        <f t="shared" si="723"/>
        <v>4.8</v>
      </c>
      <c r="CE57" s="24" t="str">
        <f t="shared" si="595"/>
        <v>4.8</v>
      </c>
      <c r="CF57" s="30" t="str">
        <f t="shared" si="724"/>
        <v>D</v>
      </c>
      <c r="CG57" s="28">
        <f t="shared" si="725"/>
        <v>1</v>
      </c>
      <c r="CH57" s="35" t="str">
        <f t="shared" si="726"/>
        <v>1.0</v>
      </c>
      <c r="CI57" s="53">
        <v>3</v>
      </c>
      <c r="CJ57" s="63">
        <v>3</v>
      </c>
      <c r="CK57" s="193">
        <f t="shared" si="599"/>
        <v>17</v>
      </c>
      <c r="CL57" s="217">
        <f t="shared" si="600"/>
        <v>6.0294117647058822</v>
      </c>
      <c r="CM57" s="182">
        <f t="shared" si="601"/>
        <v>2.0588235294117645</v>
      </c>
      <c r="CN57" s="183" t="str">
        <f t="shared" si="602"/>
        <v>2.06</v>
      </c>
      <c r="CO57" s="135" t="str">
        <f t="shared" si="603"/>
        <v>Lên lớp</v>
      </c>
      <c r="CP57" s="136">
        <f t="shared" si="604"/>
        <v>17</v>
      </c>
      <c r="CQ57" s="241">
        <f t="shared" si="605"/>
        <v>6.0294117647058822</v>
      </c>
      <c r="CR57" s="137">
        <f t="shared" si="606"/>
        <v>2.0588235294117645</v>
      </c>
      <c r="CS57" s="140" t="str">
        <f t="shared" si="607"/>
        <v>2.06</v>
      </c>
      <c r="CT57" s="135" t="str">
        <f t="shared" si="608"/>
        <v>Lên lớp</v>
      </c>
      <c r="CU57" s="138" t="s">
        <v>648</v>
      </c>
      <c r="CV57" s="19">
        <v>6.3</v>
      </c>
      <c r="CW57" s="22">
        <v>3</v>
      </c>
      <c r="CX57" s="23"/>
      <c r="CY57" s="25">
        <f t="shared" si="609"/>
        <v>4.3</v>
      </c>
      <c r="CZ57" s="26">
        <f t="shared" si="610"/>
        <v>4.3</v>
      </c>
      <c r="DA57" s="24" t="str">
        <f t="shared" si="611"/>
        <v>4.3</v>
      </c>
      <c r="DB57" s="30" t="str">
        <f t="shared" si="612"/>
        <v>D</v>
      </c>
      <c r="DC57" s="56">
        <f t="shared" si="613"/>
        <v>1</v>
      </c>
      <c r="DD57" s="35" t="str">
        <f t="shared" si="614"/>
        <v>1.0</v>
      </c>
      <c r="DE57" s="53">
        <v>3</v>
      </c>
      <c r="DF57" s="63">
        <v>3</v>
      </c>
      <c r="DG57" s="185">
        <v>6.1</v>
      </c>
      <c r="DH57" s="121">
        <v>5</v>
      </c>
      <c r="DI57" s="122"/>
      <c r="DJ57" s="129">
        <f t="shared" si="615"/>
        <v>5.4</v>
      </c>
      <c r="DK57" s="130">
        <f t="shared" si="616"/>
        <v>5.4</v>
      </c>
      <c r="DL57" s="124" t="str">
        <f t="shared" si="617"/>
        <v>5.4</v>
      </c>
      <c r="DM57" s="125" t="str">
        <f t="shared" si="618"/>
        <v>D+</v>
      </c>
      <c r="DN57" s="126">
        <f t="shared" si="619"/>
        <v>1.5</v>
      </c>
      <c r="DO57" s="127" t="str">
        <f t="shared" si="620"/>
        <v>1.5</v>
      </c>
      <c r="DP57" s="144">
        <v>3</v>
      </c>
      <c r="DQ57" s="145">
        <v>3</v>
      </c>
      <c r="DR57" s="19">
        <v>5</v>
      </c>
      <c r="DS57" s="22">
        <v>1</v>
      </c>
      <c r="DT57" s="23">
        <v>6</v>
      </c>
      <c r="DU57" s="25">
        <f t="shared" si="621"/>
        <v>2.6</v>
      </c>
      <c r="DV57" s="26">
        <f t="shared" si="622"/>
        <v>5.6</v>
      </c>
      <c r="DW57" s="24" t="str">
        <f t="shared" si="623"/>
        <v>5.6</v>
      </c>
      <c r="DX57" s="30" t="str">
        <f t="shared" si="624"/>
        <v>C</v>
      </c>
      <c r="DY57" s="28">
        <f t="shared" si="625"/>
        <v>2</v>
      </c>
      <c r="DZ57" s="35" t="str">
        <f t="shared" si="626"/>
        <v>2.0</v>
      </c>
      <c r="EA57" s="53">
        <v>3</v>
      </c>
      <c r="EB57" s="63">
        <v>3</v>
      </c>
      <c r="EC57" s="19">
        <v>6.3</v>
      </c>
      <c r="ED57" s="22">
        <v>6</v>
      </c>
      <c r="EE57" s="23"/>
      <c r="EF57" s="25">
        <f t="shared" si="627"/>
        <v>6.1</v>
      </c>
      <c r="EG57" s="26">
        <f t="shared" si="628"/>
        <v>6.1</v>
      </c>
      <c r="EH57" s="24" t="str">
        <f t="shared" si="736"/>
        <v>6.1</v>
      </c>
      <c r="EI57" s="30" t="str">
        <f t="shared" si="630"/>
        <v>C</v>
      </c>
      <c r="EJ57" s="28">
        <f t="shared" si="631"/>
        <v>2</v>
      </c>
      <c r="EK57" s="35" t="str">
        <f t="shared" si="632"/>
        <v>2.0</v>
      </c>
      <c r="EL57" s="53">
        <v>2</v>
      </c>
      <c r="EM57" s="63">
        <v>2</v>
      </c>
      <c r="EN57" s="19">
        <v>5.9</v>
      </c>
      <c r="EO57" s="22">
        <v>6</v>
      </c>
      <c r="EP57" s="23"/>
      <c r="EQ57" s="25">
        <f t="shared" si="633"/>
        <v>6</v>
      </c>
      <c r="ER57" s="26">
        <f t="shared" si="634"/>
        <v>6</v>
      </c>
      <c r="ES57" s="24" t="str">
        <f t="shared" si="635"/>
        <v>6.0</v>
      </c>
      <c r="ET57" s="30" t="str">
        <f t="shared" si="636"/>
        <v>C</v>
      </c>
      <c r="EU57" s="28">
        <f t="shared" si="637"/>
        <v>2</v>
      </c>
      <c r="EV57" s="35" t="str">
        <f t="shared" si="638"/>
        <v>2.0</v>
      </c>
      <c r="EW57" s="53">
        <v>2</v>
      </c>
      <c r="EX57" s="63">
        <v>2</v>
      </c>
      <c r="EY57" s="19">
        <v>7.7</v>
      </c>
      <c r="EZ57" s="22">
        <v>4</v>
      </c>
      <c r="FA57" s="23"/>
      <c r="FB57" s="25">
        <f t="shared" si="639"/>
        <v>5.5</v>
      </c>
      <c r="FC57" s="26">
        <f t="shared" si="640"/>
        <v>5.5</v>
      </c>
      <c r="FD57" s="24" t="str">
        <f t="shared" si="641"/>
        <v>5.5</v>
      </c>
      <c r="FE57" s="30" t="str">
        <f t="shared" si="642"/>
        <v>C</v>
      </c>
      <c r="FF57" s="28">
        <f t="shared" si="643"/>
        <v>2</v>
      </c>
      <c r="FG57" s="35" t="str">
        <f t="shared" si="644"/>
        <v>2.0</v>
      </c>
      <c r="FH57" s="53">
        <v>3</v>
      </c>
      <c r="FI57" s="63">
        <v>3</v>
      </c>
      <c r="FJ57" s="19">
        <v>7</v>
      </c>
      <c r="FK57" s="22">
        <v>6</v>
      </c>
      <c r="FL57" s="23"/>
      <c r="FM57" s="25">
        <f t="shared" si="378"/>
        <v>6.4</v>
      </c>
      <c r="FN57" s="26">
        <f t="shared" si="379"/>
        <v>6.4</v>
      </c>
      <c r="FO57" s="26" t="str">
        <f t="shared" si="645"/>
        <v>6.4</v>
      </c>
      <c r="FP57" s="30" t="str">
        <f t="shared" si="381"/>
        <v>C</v>
      </c>
      <c r="FQ57" s="28">
        <f t="shared" si="382"/>
        <v>2</v>
      </c>
      <c r="FR57" s="35" t="str">
        <f t="shared" si="383"/>
        <v>2.0</v>
      </c>
      <c r="FS57" s="53">
        <v>2</v>
      </c>
      <c r="FT57" s="63">
        <v>2</v>
      </c>
      <c r="FU57" s="19">
        <v>6.4</v>
      </c>
      <c r="FV57" s="22">
        <v>6</v>
      </c>
      <c r="FW57" s="23"/>
      <c r="FX57" s="25">
        <f t="shared" si="384"/>
        <v>6.2</v>
      </c>
      <c r="FY57" s="26">
        <f t="shared" si="385"/>
        <v>6.2</v>
      </c>
      <c r="FZ57" s="24" t="str">
        <f t="shared" si="646"/>
        <v>6.2</v>
      </c>
      <c r="GA57" s="30" t="str">
        <f t="shared" si="387"/>
        <v>C</v>
      </c>
      <c r="GB57" s="28">
        <f t="shared" si="388"/>
        <v>2</v>
      </c>
      <c r="GC57" s="35" t="str">
        <f t="shared" si="389"/>
        <v>2.0</v>
      </c>
      <c r="GD57" s="53">
        <v>2</v>
      </c>
      <c r="GE57" s="63">
        <v>2</v>
      </c>
      <c r="GF57" s="181">
        <f t="shared" si="647"/>
        <v>20</v>
      </c>
      <c r="GG57" s="217">
        <f t="shared" si="648"/>
        <v>5.59</v>
      </c>
      <c r="GH57" s="182">
        <f t="shared" si="649"/>
        <v>1.7749999999999999</v>
      </c>
      <c r="GI57" s="183" t="str">
        <f t="shared" si="650"/>
        <v>1.78</v>
      </c>
      <c r="GJ57" s="135" t="str">
        <f t="shared" si="651"/>
        <v>Lên lớp</v>
      </c>
      <c r="GK57" s="136">
        <f t="shared" si="652"/>
        <v>20</v>
      </c>
      <c r="GL57" s="239">
        <f t="shared" si="653"/>
        <v>5.59</v>
      </c>
      <c r="GM57" s="137">
        <f t="shared" si="654"/>
        <v>1.7749999999999999</v>
      </c>
      <c r="GN57" s="192">
        <f t="shared" si="655"/>
        <v>37</v>
      </c>
      <c r="GO57" s="193">
        <f t="shared" si="656"/>
        <v>37</v>
      </c>
      <c r="GP57" s="183">
        <f t="shared" si="657"/>
        <v>5.7918918918918925</v>
      </c>
      <c r="GQ57" s="182">
        <f t="shared" si="658"/>
        <v>1.9054054054054055</v>
      </c>
      <c r="GR57" s="183" t="str">
        <f t="shared" si="659"/>
        <v>1.91</v>
      </c>
      <c r="GS57" s="135" t="str">
        <f t="shared" si="660"/>
        <v>Lên lớp</v>
      </c>
      <c r="GT57" s="135" t="s">
        <v>648</v>
      </c>
      <c r="GU57" s="19">
        <v>6</v>
      </c>
      <c r="GV57" s="22">
        <v>5</v>
      </c>
      <c r="GW57" s="23"/>
      <c r="GX57" s="25">
        <f t="shared" si="661"/>
        <v>5.4</v>
      </c>
      <c r="GY57" s="26">
        <f t="shared" si="662"/>
        <v>5.4</v>
      </c>
      <c r="GZ57" s="26" t="str">
        <f t="shared" si="697"/>
        <v>5.4</v>
      </c>
      <c r="HA57" s="30" t="str">
        <f t="shared" si="663"/>
        <v>D+</v>
      </c>
      <c r="HB57" s="28">
        <f t="shared" si="664"/>
        <v>1.5</v>
      </c>
      <c r="HC57" s="35" t="str">
        <f t="shared" si="665"/>
        <v>1.5</v>
      </c>
      <c r="HD57" s="53">
        <v>3</v>
      </c>
      <c r="HE57" s="63">
        <v>3</v>
      </c>
      <c r="HF57" s="19">
        <v>6.6</v>
      </c>
      <c r="HG57" s="22">
        <v>5</v>
      </c>
      <c r="HH57" s="23"/>
      <c r="HI57" s="25">
        <f t="shared" si="410"/>
        <v>5.6</v>
      </c>
      <c r="HJ57" s="26">
        <f t="shared" si="411"/>
        <v>5.6</v>
      </c>
      <c r="HK57" s="26" t="str">
        <f t="shared" si="666"/>
        <v>5.6</v>
      </c>
      <c r="HL57" s="30" t="str">
        <f t="shared" si="413"/>
        <v>C</v>
      </c>
      <c r="HM57" s="28">
        <f t="shared" si="414"/>
        <v>2</v>
      </c>
      <c r="HN57" s="35" t="str">
        <f t="shared" si="415"/>
        <v>2.0</v>
      </c>
      <c r="HO57" s="53">
        <v>2</v>
      </c>
      <c r="HP57" s="63">
        <v>2</v>
      </c>
      <c r="HQ57" s="19">
        <v>6.7</v>
      </c>
      <c r="HR57" s="22">
        <v>5</v>
      </c>
      <c r="HS57" s="23"/>
      <c r="HT57" s="25">
        <f t="shared" si="416"/>
        <v>5.7</v>
      </c>
      <c r="HU57" s="147">
        <f t="shared" si="417"/>
        <v>5.7</v>
      </c>
      <c r="HV57" s="24" t="str">
        <f t="shared" si="734"/>
        <v>5.7</v>
      </c>
      <c r="HW57" s="218" t="str">
        <f t="shared" si="418"/>
        <v>C</v>
      </c>
      <c r="HX57" s="149">
        <f t="shared" si="419"/>
        <v>2</v>
      </c>
      <c r="HY57" s="40" t="str">
        <f t="shared" si="420"/>
        <v>2.0</v>
      </c>
      <c r="HZ57" s="53">
        <v>3</v>
      </c>
      <c r="IA57" s="63">
        <v>3</v>
      </c>
      <c r="IB57" s="19">
        <v>8.3000000000000007</v>
      </c>
      <c r="IC57" s="22">
        <v>4</v>
      </c>
      <c r="ID57" s="23"/>
      <c r="IE57" s="25">
        <f t="shared" si="421"/>
        <v>5.7</v>
      </c>
      <c r="IF57" s="147">
        <f t="shared" si="422"/>
        <v>5.7</v>
      </c>
      <c r="IG57" s="24" t="str">
        <f t="shared" si="735"/>
        <v>5.7</v>
      </c>
      <c r="IH57" s="218" t="str">
        <f t="shared" si="423"/>
        <v>C</v>
      </c>
      <c r="II57" s="149">
        <f t="shared" si="424"/>
        <v>2</v>
      </c>
      <c r="IJ57" s="40" t="str">
        <f t="shared" si="425"/>
        <v>2.0</v>
      </c>
      <c r="IK57" s="53">
        <v>1</v>
      </c>
      <c r="IL57" s="63">
        <v>1</v>
      </c>
      <c r="IM57" s="19">
        <v>5.6</v>
      </c>
      <c r="IN57" s="22">
        <v>6</v>
      </c>
      <c r="IO57" s="23"/>
      <c r="IP57" s="25">
        <f t="shared" si="426"/>
        <v>5.8</v>
      </c>
      <c r="IQ57" s="26">
        <f t="shared" si="427"/>
        <v>5.8</v>
      </c>
      <c r="IR57" s="26" t="str">
        <f t="shared" si="669"/>
        <v>5.8</v>
      </c>
      <c r="IS57" s="30" t="str">
        <f t="shared" si="727"/>
        <v>C</v>
      </c>
      <c r="IT57" s="28">
        <f t="shared" si="430"/>
        <v>2</v>
      </c>
      <c r="IU57" s="35" t="str">
        <f t="shared" si="431"/>
        <v>2.0</v>
      </c>
      <c r="IV57" s="53">
        <v>2</v>
      </c>
      <c r="IW57" s="63">
        <v>2</v>
      </c>
      <c r="IX57" s="19">
        <v>6.4</v>
      </c>
      <c r="IY57" s="22">
        <v>6</v>
      </c>
      <c r="IZ57" s="23"/>
      <c r="JA57" s="25">
        <f t="shared" si="432"/>
        <v>6.2</v>
      </c>
      <c r="JB57" s="26">
        <f t="shared" si="433"/>
        <v>6.2</v>
      </c>
      <c r="JC57" s="26" t="str">
        <f t="shared" si="670"/>
        <v>6.2</v>
      </c>
      <c r="JD57" s="30" t="str">
        <f t="shared" si="435"/>
        <v>C</v>
      </c>
      <c r="JE57" s="28">
        <f t="shared" si="436"/>
        <v>2</v>
      </c>
      <c r="JF57" s="35" t="str">
        <f t="shared" si="437"/>
        <v>2.0</v>
      </c>
      <c r="JG57" s="53">
        <v>2</v>
      </c>
      <c r="JH57" s="63">
        <v>2</v>
      </c>
      <c r="JI57" s="19">
        <v>8.6</v>
      </c>
      <c r="JJ57" s="22">
        <v>4</v>
      </c>
      <c r="JK57" s="23"/>
      <c r="JL57" s="25">
        <f t="shared" si="438"/>
        <v>5.8</v>
      </c>
      <c r="JM57" s="26">
        <f t="shared" si="439"/>
        <v>5.8</v>
      </c>
      <c r="JN57" s="26" t="str">
        <f t="shared" si="671"/>
        <v>5.8</v>
      </c>
      <c r="JO57" s="30" t="str">
        <f t="shared" si="728"/>
        <v>C</v>
      </c>
      <c r="JP57" s="28">
        <f t="shared" si="442"/>
        <v>2</v>
      </c>
      <c r="JQ57" s="35" t="str">
        <f t="shared" si="443"/>
        <v>2.0</v>
      </c>
      <c r="JR57" s="53">
        <v>2</v>
      </c>
      <c r="JS57" s="63">
        <v>2</v>
      </c>
      <c r="JT57" s="19">
        <v>5</v>
      </c>
      <c r="JU57" s="22">
        <v>5</v>
      </c>
      <c r="JV57" s="23"/>
      <c r="JW57" s="25">
        <f t="shared" si="444"/>
        <v>5</v>
      </c>
      <c r="JX57" s="26">
        <f t="shared" si="445"/>
        <v>5</v>
      </c>
      <c r="JY57" s="26" t="str">
        <f t="shared" si="672"/>
        <v>5.0</v>
      </c>
      <c r="JZ57" s="30" t="str">
        <f t="shared" si="729"/>
        <v>D+</v>
      </c>
      <c r="KA57" s="28">
        <f t="shared" si="448"/>
        <v>1.5</v>
      </c>
      <c r="KB57" s="35" t="str">
        <f t="shared" si="449"/>
        <v>1.5</v>
      </c>
      <c r="KC57" s="53">
        <v>1</v>
      </c>
      <c r="KD57" s="63">
        <v>1</v>
      </c>
      <c r="KE57" s="19">
        <v>7.3</v>
      </c>
      <c r="KF57" s="22">
        <v>3</v>
      </c>
      <c r="KG57" s="23"/>
      <c r="KH57" s="25">
        <f t="shared" si="450"/>
        <v>4.7</v>
      </c>
      <c r="KI57" s="26">
        <f t="shared" si="451"/>
        <v>4.7</v>
      </c>
      <c r="KJ57" s="26" t="str">
        <f t="shared" si="673"/>
        <v>4.7</v>
      </c>
      <c r="KK57" s="30" t="str">
        <f t="shared" si="453"/>
        <v>D</v>
      </c>
      <c r="KL57" s="28">
        <f t="shared" si="454"/>
        <v>1</v>
      </c>
      <c r="KM57" s="35" t="str">
        <f t="shared" si="455"/>
        <v>1.0</v>
      </c>
      <c r="KN57" s="53">
        <v>2</v>
      </c>
      <c r="KO57" s="63">
        <v>2</v>
      </c>
      <c r="KP57" s="181">
        <f t="shared" si="674"/>
        <v>18</v>
      </c>
      <c r="KQ57" s="217">
        <f t="shared" si="675"/>
        <v>5.5666666666666664</v>
      </c>
      <c r="KR57" s="182">
        <f t="shared" si="676"/>
        <v>1.7777777777777777</v>
      </c>
      <c r="KS57" s="183" t="str">
        <f t="shared" si="677"/>
        <v>1.78</v>
      </c>
      <c r="KT57" s="135" t="str">
        <f t="shared" si="678"/>
        <v>Lên lớp</v>
      </c>
      <c r="KU57" s="136">
        <f t="shared" si="679"/>
        <v>18</v>
      </c>
      <c r="KV57" s="217">
        <f t="shared" si="680"/>
        <v>5.5666666666666664</v>
      </c>
      <c r="KW57" s="236">
        <f t="shared" si="681"/>
        <v>1.7777777777777777</v>
      </c>
      <c r="KX57" s="192">
        <f t="shared" si="682"/>
        <v>55</v>
      </c>
      <c r="KY57" s="193">
        <f t="shared" si="683"/>
        <v>55</v>
      </c>
      <c r="KZ57" s="183">
        <f t="shared" si="684"/>
        <v>5.7181818181818178</v>
      </c>
      <c r="LA57" s="182">
        <f t="shared" si="685"/>
        <v>1.8636363636363635</v>
      </c>
      <c r="LB57" s="183" t="str">
        <f t="shared" si="686"/>
        <v>1.86</v>
      </c>
      <c r="LC57" s="135" t="str">
        <f t="shared" si="687"/>
        <v>Lên lớp</v>
      </c>
      <c r="LD57" s="135" t="s">
        <v>648</v>
      </c>
      <c r="LE57" s="19">
        <v>6.3</v>
      </c>
      <c r="LF57" s="22">
        <v>7</v>
      </c>
      <c r="LG57" s="23"/>
      <c r="LH57" s="25">
        <f t="shared" si="470"/>
        <v>6.7</v>
      </c>
      <c r="LI57" s="147">
        <f t="shared" si="471"/>
        <v>6.7</v>
      </c>
      <c r="LJ57" s="26" t="str">
        <f t="shared" si="688"/>
        <v>6.7</v>
      </c>
      <c r="LK57" s="148" t="str">
        <f t="shared" si="473"/>
        <v>C+</v>
      </c>
      <c r="LL57" s="149">
        <f t="shared" si="474"/>
        <v>2.5</v>
      </c>
      <c r="LM57" s="40" t="str">
        <f t="shared" si="475"/>
        <v>2.5</v>
      </c>
      <c r="LN57" s="53">
        <v>1</v>
      </c>
      <c r="LO57" s="63">
        <v>1</v>
      </c>
      <c r="LP57" s="19">
        <v>6.3</v>
      </c>
      <c r="LQ57" s="22">
        <v>6</v>
      </c>
      <c r="LR57" s="23"/>
      <c r="LS57" s="25">
        <f t="shared" si="476"/>
        <v>6.1</v>
      </c>
      <c r="LT57" s="147">
        <f t="shared" si="477"/>
        <v>6.1</v>
      </c>
      <c r="LU57" s="26" t="str">
        <f t="shared" si="689"/>
        <v>6.1</v>
      </c>
      <c r="LV57" s="148" t="str">
        <f t="shared" si="479"/>
        <v>C</v>
      </c>
      <c r="LW57" s="149">
        <f t="shared" si="480"/>
        <v>2</v>
      </c>
      <c r="LX57" s="40" t="str">
        <f t="shared" si="481"/>
        <v>2.0</v>
      </c>
      <c r="LY57" s="53">
        <v>1</v>
      </c>
      <c r="LZ57" s="63">
        <v>1</v>
      </c>
      <c r="MA57" s="19">
        <v>5.7</v>
      </c>
      <c r="MB57" s="44"/>
      <c r="MC57" s="23">
        <v>5</v>
      </c>
      <c r="MD57" s="25">
        <f t="shared" si="482"/>
        <v>2.2999999999999998</v>
      </c>
      <c r="ME57" s="26">
        <f t="shared" si="483"/>
        <v>5.3</v>
      </c>
      <c r="MF57" s="26" t="str">
        <f t="shared" si="690"/>
        <v>5.3</v>
      </c>
      <c r="MG57" s="30" t="str">
        <f t="shared" si="698"/>
        <v>D+</v>
      </c>
      <c r="MH57" s="28">
        <f t="shared" si="486"/>
        <v>1.5</v>
      </c>
      <c r="MI57" s="35" t="str">
        <f t="shared" si="487"/>
        <v>1.5</v>
      </c>
      <c r="MJ57" s="53">
        <v>1</v>
      </c>
      <c r="MK57" s="63">
        <v>1</v>
      </c>
      <c r="ML57" s="19">
        <v>8</v>
      </c>
      <c r="MM57" s="51">
        <v>7.5</v>
      </c>
      <c r="MN57" s="23"/>
      <c r="MO57" s="25">
        <f t="shared" si="538"/>
        <v>7.7</v>
      </c>
      <c r="MP57" s="26">
        <f t="shared" si="539"/>
        <v>7.7</v>
      </c>
      <c r="MQ57" s="26" t="str">
        <f t="shared" si="691"/>
        <v>7.7</v>
      </c>
      <c r="MR57" s="30" t="str">
        <f t="shared" si="730"/>
        <v>B</v>
      </c>
      <c r="MS57" s="28">
        <f t="shared" si="540"/>
        <v>3</v>
      </c>
      <c r="MT57" s="35" t="str">
        <f t="shared" si="541"/>
        <v>3.0</v>
      </c>
      <c r="MU57" s="53">
        <v>1</v>
      </c>
      <c r="MV57" s="63">
        <v>1</v>
      </c>
      <c r="MW57" s="19">
        <v>8</v>
      </c>
      <c r="MX57" s="51">
        <v>7.5</v>
      </c>
      <c r="MY57" s="23"/>
      <c r="MZ57" s="25">
        <f t="shared" si="542"/>
        <v>7.7</v>
      </c>
      <c r="NA57" s="26">
        <f t="shared" si="543"/>
        <v>7.7</v>
      </c>
      <c r="NB57" s="26" t="str">
        <f t="shared" si="692"/>
        <v>7.7</v>
      </c>
      <c r="NC57" s="30" t="str">
        <f t="shared" si="731"/>
        <v>B</v>
      </c>
      <c r="ND57" s="28">
        <f t="shared" si="544"/>
        <v>3</v>
      </c>
      <c r="NE57" s="35" t="str">
        <f t="shared" si="545"/>
        <v>3.0</v>
      </c>
      <c r="NF57" s="53">
        <v>1</v>
      </c>
      <c r="NG57" s="63">
        <v>1</v>
      </c>
      <c r="NH57" s="19">
        <v>7</v>
      </c>
      <c r="NI57" s="51">
        <v>6.5</v>
      </c>
      <c r="NJ57" s="23"/>
      <c r="NK57" s="25">
        <f t="shared" si="546"/>
        <v>6.7</v>
      </c>
      <c r="NL57" s="26">
        <f t="shared" si="547"/>
        <v>6.7</v>
      </c>
      <c r="NM57" s="26" t="str">
        <f t="shared" si="693"/>
        <v>6.7</v>
      </c>
      <c r="NN57" s="30" t="str">
        <f t="shared" si="732"/>
        <v>C+</v>
      </c>
      <c r="NO57" s="28">
        <f t="shared" si="548"/>
        <v>2.5</v>
      </c>
      <c r="NP57" s="35" t="str">
        <f t="shared" si="549"/>
        <v>2.5</v>
      </c>
      <c r="NQ57" s="53">
        <v>2</v>
      </c>
      <c r="NR57" s="63">
        <v>2</v>
      </c>
      <c r="NS57" s="19">
        <v>8</v>
      </c>
      <c r="NT57" s="51">
        <v>7</v>
      </c>
      <c r="NU57" s="23"/>
      <c r="NV57" s="25">
        <f t="shared" si="550"/>
        <v>7.4</v>
      </c>
      <c r="NW57" s="26">
        <f t="shared" si="551"/>
        <v>7.4</v>
      </c>
      <c r="NX57" s="26" t="str">
        <f t="shared" si="694"/>
        <v>7.4</v>
      </c>
      <c r="NY57" s="30" t="str">
        <f t="shared" si="733"/>
        <v>B</v>
      </c>
      <c r="NZ57" s="28">
        <f t="shared" si="552"/>
        <v>3</v>
      </c>
      <c r="OA57" s="35" t="str">
        <f t="shared" si="553"/>
        <v>3.0</v>
      </c>
      <c r="OB57" s="53">
        <v>1</v>
      </c>
      <c r="OC57" s="63">
        <v>1</v>
      </c>
      <c r="OD57" s="57">
        <v>8</v>
      </c>
      <c r="OE57" s="51">
        <v>8</v>
      </c>
      <c r="OF57" s="23"/>
      <c r="OG57" s="25">
        <f t="shared" si="737"/>
        <v>8</v>
      </c>
      <c r="OH57" s="26">
        <f t="shared" si="738"/>
        <v>8</v>
      </c>
      <c r="OI57" s="26" t="str">
        <f t="shared" si="739"/>
        <v>8.0</v>
      </c>
      <c r="OJ57" s="30" t="str">
        <f t="shared" si="740"/>
        <v>B+</v>
      </c>
      <c r="OK57" s="28">
        <f t="shared" si="741"/>
        <v>3.5</v>
      </c>
      <c r="OL57" s="35" t="str">
        <f t="shared" si="742"/>
        <v>3.5</v>
      </c>
      <c r="OM57" s="53">
        <v>4</v>
      </c>
      <c r="ON57" s="70">
        <v>4</v>
      </c>
      <c r="OO57" s="264">
        <f t="shared" si="256"/>
        <v>12</v>
      </c>
      <c r="OP57" s="217">
        <f t="shared" si="257"/>
        <v>7.1916666666666664</v>
      </c>
      <c r="OQ57" s="182">
        <f t="shared" si="258"/>
        <v>2.8333333333333335</v>
      </c>
      <c r="OR57" s="183" t="str">
        <f t="shared" si="259"/>
        <v>2.83</v>
      </c>
      <c r="OS57" s="135" t="str">
        <f t="shared" si="260"/>
        <v>Lên lớp</v>
      </c>
      <c r="OT57" s="136">
        <f t="shared" si="261"/>
        <v>12</v>
      </c>
      <c r="OU57" s="217">
        <f t="shared" si="262"/>
        <v>7.1916666666666664</v>
      </c>
      <c r="OV57" s="236">
        <f t="shared" si="263"/>
        <v>2.8333333333333335</v>
      </c>
      <c r="OW57" s="192">
        <f t="shared" si="264"/>
        <v>67</v>
      </c>
      <c r="OX57" s="193">
        <f t="shared" si="265"/>
        <v>67</v>
      </c>
      <c r="OY57" s="183">
        <f t="shared" si="266"/>
        <v>5.982089552238806</v>
      </c>
      <c r="OZ57" s="182">
        <f t="shared" si="267"/>
        <v>2.0373134328358211</v>
      </c>
      <c r="PA57" s="183" t="str">
        <f t="shared" si="268"/>
        <v>2.04</v>
      </c>
      <c r="PB57" s="135" t="str">
        <f t="shared" si="269"/>
        <v>Lên lớp</v>
      </c>
      <c r="PC57" s="135" t="s">
        <v>648</v>
      </c>
      <c r="PD57" s="57">
        <v>8</v>
      </c>
      <c r="PE57" s="22">
        <v>7</v>
      </c>
      <c r="PF57" s="23"/>
      <c r="PG57" s="25">
        <f t="shared" si="273"/>
        <v>7.4</v>
      </c>
      <c r="PH57" s="26">
        <f t="shared" si="274"/>
        <v>7.4</v>
      </c>
      <c r="PI57" s="26" t="str">
        <f t="shared" si="275"/>
        <v>7.4</v>
      </c>
      <c r="PJ57" s="30" t="str">
        <f t="shared" si="276"/>
        <v>B</v>
      </c>
      <c r="PK57" s="28">
        <f t="shared" si="277"/>
        <v>3</v>
      </c>
      <c r="PL57" s="35" t="str">
        <f t="shared" si="278"/>
        <v>3.0</v>
      </c>
      <c r="PM57" s="53">
        <v>6</v>
      </c>
      <c r="PN57" s="63">
        <v>6</v>
      </c>
      <c r="PO57" s="19">
        <v>7.3</v>
      </c>
      <c r="PP57" s="22">
        <v>7</v>
      </c>
      <c r="PQ57" s="23"/>
      <c r="PR57" s="25">
        <f t="shared" si="558"/>
        <v>7.1</v>
      </c>
      <c r="PS57" s="26">
        <f t="shared" si="559"/>
        <v>7.1</v>
      </c>
      <c r="PT57" s="26" t="str">
        <f t="shared" si="696"/>
        <v>7.1</v>
      </c>
      <c r="PU57" s="30" t="str">
        <f t="shared" si="700"/>
        <v>B</v>
      </c>
      <c r="PV57" s="28">
        <f t="shared" si="560"/>
        <v>3</v>
      </c>
      <c r="PW57" s="35" t="str">
        <f t="shared" si="561"/>
        <v>3.0</v>
      </c>
      <c r="PX57" s="53">
        <v>6</v>
      </c>
      <c r="PY57" s="63">
        <v>6</v>
      </c>
      <c r="PZ57" s="59">
        <v>8.4</v>
      </c>
      <c r="QA57" s="259">
        <v>6.2</v>
      </c>
      <c r="QB57" s="129">
        <f t="shared" si="270"/>
        <v>7.1</v>
      </c>
      <c r="QC57" s="24" t="str">
        <f t="shared" si="280"/>
        <v>7.1</v>
      </c>
      <c r="QD57" s="30" t="str">
        <f t="shared" si="281"/>
        <v>B</v>
      </c>
      <c r="QE57" s="28">
        <f t="shared" si="282"/>
        <v>3</v>
      </c>
      <c r="QF57" s="35" t="str">
        <f t="shared" si="283"/>
        <v>3.0</v>
      </c>
      <c r="QG57" s="260">
        <v>5</v>
      </c>
      <c r="QH57" s="261">
        <v>5</v>
      </c>
      <c r="QI57" s="262">
        <f t="shared" si="532"/>
        <v>17</v>
      </c>
      <c r="QJ57" s="217">
        <f t="shared" si="533"/>
        <v>7.2058823529411766</v>
      </c>
      <c r="QK57" s="182">
        <f t="shared" si="534"/>
        <v>3</v>
      </c>
      <c r="QL57" s="183" t="str">
        <f t="shared" si="284"/>
        <v>3.00</v>
      </c>
      <c r="QM57" s="135" t="str">
        <f t="shared" si="285"/>
        <v>Lên lớp</v>
      </c>
    </row>
    <row r="58" spans="1:455" ht="18">
      <c r="A58" s="71">
        <v>22</v>
      </c>
      <c r="B58" s="10">
        <v>58</v>
      </c>
      <c r="C58" s="90" t="s">
        <v>271</v>
      </c>
      <c r="D58" s="91" t="s">
        <v>328</v>
      </c>
      <c r="E58" s="93" t="s">
        <v>329</v>
      </c>
      <c r="F58" s="307" t="s">
        <v>330</v>
      </c>
      <c r="G58" s="42"/>
      <c r="H58" s="104" t="s">
        <v>525</v>
      </c>
      <c r="I58" s="42" t="s">
        <v>18</v>
      </c>
      <c r="J58" s="98" t="s">
        <v>603</v>
      </c>
      <c r="K58" s="12">
        <v>5.8</v>
      </c>
      <c r="L58" s="24" t="str">
        <f t="shared" si="562"/>
        <v>5.8</v>
      </c>
      <c r="M58" s="30" t="str">
        <f t="shared" si="701"/>
        <v>C</v>
      </c>
      <c r="N58" s="37">
        <f t="shared" si="702"/>
        <v>2</v>
      </c>
      <c r="O58" s="35" t="str">
        <f t="shared" si="703"/>
        <v>2.0</v>
      </c>
      <c r="P58" s="11">
        <v>2</v>
      </c>
      <c r="Q58" s="14">
        <v>7.1</v>
      </c>
      <c r="R58" s="24" t="str">
        <f t="shared" si="566"/>
        <v>7.1</v>
      </c>
      <c r="S58" s="30" t="str">
        <f t="shared" si="704"/>
        <v>B</v>
      </c>
      <c r="T58" s="37">
        <f t="shared" si="705"/>
        <v>3</v>
      </c>
      <c r="U58" s="35" t="str">
        <f t="shared" si="706"/>
        <v>3.0</v>
      </c>
      <c r="V58" s="11">
        <v>3</v>
      </c>
      <c r="W58" s="19">
        <v>7.5</v>
      </c>
      <c r="X58" s="22">
        <v>6</v>
      </c>
      <c r="Y58" s="23"/>
      <c r="Z58" s="17">
        <f t="shared" si="570"/>
        <v>6.6</v>
      </c>
      <c r="AA58" s="24">
        <f t="shared" si="571"/>
        <v>6.6</v>
      </c>
      <c r="AB58" s="24" t="str">
        <f t="shared" si="572"/>
        <v>6.6</v>
      </c>
      <c r="AC58" s="30" t="str">
        <f t="shared" si="573"/>
        <v>C+</v>
      </c>
      <c r="AD58" s="28">
        <f t="shared" si="574"/>
        <v>2.5</v>
      </c>
      <c r="AE58" s="35" t="str">
        <f t="shared" si="575"/>
        <v>2.5</v>
      </c>
      <c r="AF58" s="53">
        <v>4</v>
      </c>
      <c r="AG58" s="63">
        <v>4</v>
      </c>
      <c r="AH58" s="19">
        <v>7</v>
      </c>
      <c r="AI58" s="22">
        <v>9</v>
      </c>
      <c r="AJ58" s="23"/>
      <c r="AK58" s="17">
        <f t="shared" si="707"/>
        <v>8.1999999999999993</v>
      </c>
      <c r="AL58" s="24">
        <f t="shared" si="708"/>
        <v>8.1999999999999993</v>
      </c>
      <c r="AM58" s="24" t="str">
        <f t="shared" si="577"/>
        <v>8.2</v>
      </c>
      <c r="AN58" s="30" t="str">
        <f t="shared" si="709"/>
        <v>B+</v>
      </c>
      <c r="AO58" s="28">
        <f t="shared" si="710"/>
        <v>3.5</v>
      </c>
      <c r="AP58" s="35" t="str">
        <f t="shared" si="711"/>
        <v>3.5</v>
      </c>
      <c r="AQ58" s="66">
        <v>2</v>
      </c>
      <c r="AR58" s="68">
        <v>2</v>
      </c>
      <c r="AS58" s="19">
        <v>5.5</v>
      </c>
      <c r="AT58" s="22">
        <v>3</v>
      </c>
      <c r="AU58" s="23"/>
      <c r="AV58" s="25">
        <f t="shared" si="712"/>
        <v>4</v>
      </c>
      <c r="AW58" s="26">
        <f t="shared" si="713"/>
        <v>4</v>
      </c>
      <c r="AX58" s="24" t="str">
        <f t="shared" si="581"/>
        <v>4.0</v>
      </c>
      <c r="AY58" s="30" t="str">
        <f t="shared" si="714"/>
        <v>D</v>
      </c>
      <c r="AZ58" s="28">
        <f t="shared" si="715"/>
        <v>1</v>
      </c>
      <c r="BA58" s="35" t="str">
        <f t="shared" si="716"/>
        <v>1.0</v>
      </c>
      <c r="BB58" s="53">
        <v>3</v>
      </c>
      <c r="BC58" s="63">
        <v>3</v>
      </c>
      <c r="BD58" s="19">
        <v>6.2</v>
      </c>
      <c r="BE58" s="22">
        <v>4</v>
      </c>
      <c r="BF58" s="23"/>
      <c r="BG58" s="17">
        <f t="shared" si="717"/>
        <v>4.9000000000000004</v>
      </c>
      <c r="BH58" s="24">
        <f t="shared" si="718"/>
        <v>4.9000000000000004</v>
      </c>
      <c r="BI58" s="24" t="str">
        <f t="shared" si="585"/>
        <v>4.9</v>
      </c>
      <c r="BJ58" s="30" t="str">
        <f t="shared" si="719"/>
        <v>D</v>
      </c>
      <c r="BK58" s="28">
        <f t="shared" si="720"/>
        <v>1</v>
      </c>
      <c r="BL58" s="35" t="str">
        <f t="shared" si="721"/>
        <v>1.0</v>
      </c>
      <c r="BM58" s="53">
        <v>3</v>
      </c>
      <c r="BN58" s="63">
        <v>3</v>
      </c>
      <c r="BO58" s="19">
        <v>6.9</v>
      </c>
      <c r="BP58" s="22">
        <v>6</v>
      </c>
      <c r="BQ58" s="23"/>
      <c r="BR58" s="25">
        <f t="shared" si="589"/>
        <v>6.4</v>
      </c>
      <c r="BS58" s="26">
        <f t="shared" si="590"/>
        <v>6.4</v>
      </c>
      <c r="BT58" s="24" t="str">
        <f t="shared" si="591"/>
        <v>6.4</v>
      </c>
      <c r="BU58" s="30" t="str">
        <f t="shared" si="592"/>
        <v>C</v>
      </c>
      <c r="BV58" s="56">
        <f t="shared" si="593"/>
        <v>2</v>
      </c>
      <c r="BW58" s="35" t="str">
        <f t="shared" si="594"/>
        <v>2.0</v>
      </c>
      <c r="BX58" s="53">
        <v>2</v>
      </c>
      <c r="BY58" s="70">
        <v>2</v>
      </c>
      <c r="BZ58" s="19">
        <v>6.3</v>
      </c>
      <c r="CA58" s="22">
        <v>5</v>
      </c>
      <c r="CB58" s="23"/>
      <c r="CC58" s="25">
        <f t="shared" si="722"/>
        <v>5.5</v>
      </c>
      <c r="CD58" s="26">
        <f t="shared" si="723"/>
        <v>5.5</v>
      </c>
      <c r="CE58" s="24" t="str">
        <f t="shared" si="595"/>
        <v>5.5</v>
      </c>
      <c r="CF58" s="30" t="str">
        <f t="shared" si="724"/>
        <v>C</v>
      </c>
      <c r="CG58" s="28">
        <f t="shared" si="725"/>
        <v>2</v>
      </c>
      <c r="CH58" s="35" t="str">
        <f t="shared" si="726"/>
        <v>2.0</v>
      </c>
      <c r="CI58" s="53">
        <v>3</v>
      </c>
      <c r="CJ58" s="63">
        <v>3</v>
      </c>
      <c r="CK58" s="193">
        <f t="shared" si="599"/>
        <v>17</v>
      </c>
      <c r="CL58" s="217">
        <f t="shared" si="600"/>
        <v>5.8117647058823527</v>
      </c>
      <c r="CM58" s="182">
        <f t="shared" si="601"/>
        <v>1.9411764705882353</v>
      </c>
      <c r="CN58" s="183" t="str">
        <f t="shared" si="602"/>
        <v>1.94</v>
      </c>
      <c r="CO58" s="135" t="str">
        <f t="shared" si="603"/>
        <v>Lên lớp</v>
      </c>
      <c r="CP58" s="136">
        <f t="shared" si="604"/>
        <v>17</v>
      </c>
      <c r="CQ58" s="241">
        <f t="shared" si="605"/>
        <v>5.8117647058823527</v>
      </c>
      <c r="CR58" s="137">
        <f t="shared" si="606"/>
        <v>1.9411764705882353</v>
      </c>
      <c r="CS58" s="140" t="str">
        <f t="shared" si="607"/>
        <v>1.94</v>
      </c>
      <c r="CT58" s="135" t="str">
        <f t="shared" si="608"/>
        <v>Lên lớp</v>
      </c>
      <c r="CU58" s="138" t="s">
        <v>648</v>
      </c>
      <c r="CV58" s="19">
        <v>5.4</v>
      </c>
      <c r="CW58" s="22">
        <v>4</v>
      </c>
      <c r="CX58" s="23"/>
      <c r="CY58" s="25">
        <f t="shared" si="609"/>
        <v>4.5999999999999996</v>
      </c>
      <c r="CZ58" s="26">
        <f t="shared" si="610"/>
        <v>4.5999999999999996</v>
      </c>
      <c r="DA58" s="26" t="str">
        <f t="shared" si="611"/>
        <v>4.6</v>
      </c>
      <c r="DB58" s="30" t="str">
        <f t="shared" si="612"/>
        <v>D</v>
      </c>
      <c r="DC58" s="56">
        <f t="shared" si="613"/>
        <v>1</v>
      </c>
      <c r="DD58" s="35" t="str">
        <f t="shared" si="614"/>
        <v>1.0</v>
      </c>
      <c r="DE58" s="53">
        <v>3</v>
      </c>
      <c r="DF58" s="63">
        <v>3</v>
      </c>
      <c r="DG58" s="19">
        <v>5.7</v>
      </c>
      <c r="DH58" s="22">
        <v>5</v>
      </c>
      <c r="DI58" s="23"/>
      <c r="DJ58" s="25">
        <f t="shared" si="615"/>
        <v>5.3</v>
      </c>
      <c r="DK58" s="26">
        <f t="shared" si="616"/>
        <v>5.3</v>
      </c>
      <c r="DL58" s="26" t="str">
        <f t="shared" si="617"/>
        <v>5.3</v>
      </c>
      <c r="DM58" s="30" t="str">
        <f t="shared" si="618"/>
        <v>D+</v>
      </c>
      <c r="DN58" s="56">
        <f t="shared" si="619"/>
        <v>1.5</v>
      </c>
      <c r="DO58" s="35" t="str">
        <f t="shared" si="620"/>
        <v>1.5</v>
      </c>
      <c r="DP58" s="53">
        <v>3</v>
      </c>
      <c r="DQ58" s="63">
        <v>3</v>
      </c>
      <c r="DR58" s="19">
        <v>5.3</v>
      </c>
      <c r="DS58" s="22">
        <v>1</v>
      </c>
      <c r="DT58" s="23">
        <v>6</v>
      </c>
      <c r="DU58" s="25">
        <f t="shared" si="621"/>
        <v>2.7</v>
      </c>
      <c r="DV58" s="26">
        <f t="shared" si="622"/>
        <v>5.7</v>
      </c>
      <c r="DW58" s="26" t="str">
        <f t="shared" si="623"/>
        <v>5.7</v>
      </c>
      <c r="DX58" s="30" t="str">
        <f t="shared" si="624"/>
        <v>C</v>
      </c>
      <c r="DY58" s="28">
        <f t="shared" si="625"/>
        <v>2</v>
      </c>
      <c r="DZ58" s="35" t="str">
        <f t="shared" si="626"/>
        <v>2.0</v>
      </c>
      <c r="EA58" s="53">
        <v>3</v>
      </c>
      <c r="EB58" s="63">
        <v>3</v>
      </c>
      <c r="EC58" s="19">
        <v>5.7</v>
      </c>
      <c r="ED58" s="22">
        <v>2</v>
      </c>
      <c r="EE58" s="23">
        <v>4</v>
      </c>
      <c r="EF58" s="25">
        <f t="shared" si="627"/>
        <v>3.5</v>
      </c>
      <c r="EG58" s="26">
        <f t="shared" si="628"/>
        <v>4.7</v>
      </c>
      <c r="EH58" s="26" t="str">
        <f t="shared" si="736"/>
        <v>4.7</v>
      </c>
      <c r="EI58" s="30" t="str">
        <f t="shared" si="630"/>
        <v>D</v>
      </c>
      <c r="EJ58" s="28">
        <f t="shared" si="631"/>
        <v>1</v>
      </c>
      <c r="EK58" s="35" t="str">
        <f t="shared" si="632"/>
        <v>1.0</v>
      </c>
      <c r="EL58" s="53">
        <v>2</v>
      </c>
      <c r="EM58" s="63">
        <v>2</v>
      </c>
      <c r="EN58" s="19">
        <v>7.3</v>
      </c>
      <c r="EO58" s="22">
        <v>6</v>
      </c>
      <c r="EP58" s="23"/>
      <c r="EQ58" s="25">
        <f t="shared" si="633"/>
        <v>6.5</v>
      </c>
      <c r="ER58" s="26">
        <f t="shared" si="634"/>
        <v>6.5</v>
      </c>
      <c r="ES58" s="26" t="str">
        <f t="shared" si="635"/>
        <v>6.5</v>
      </c>
      <c r="ET58" s="30" t="str">
        <f t="shared" si="636"/>
        <v>C+</v>
      </c>
      <c r="EU58" s="28">
        <f t="shared" si="637"/>
        <v>2.5</v>
      </c>
      <c r="EV58" s="35" t="str">
        <f t="shared" si="638"/>
        <v>2.5</v>
      </c>
      <c r="EW58" s="53">
        <v>2</v>
      </c>
      <c r="EX58" s="63">
        <v>2</v>
      </c>
      <c r="EY58" s="19">
        <v>5.7</v>
      </c>
      <c r="EZ58" s="22">
        <v>3</v>
      </c>
      <c r="FA58" s="23"/>
      <c r="FB58" s="25">
        <f t="shared" si="639"/>
        <v>4.0999999999999996</v>
      </c>
      <c r="FC58" s="26">
        <f t="shared" si="640"/>
        <v>4.0999999999999996</v>
      </c>
      <c r="FD58" s="26" t="str">
        <f t="shared" si="641"/>
        <v>4.1</v>
      </c>
      <c r="FE58" s="30" t="str">
        <f t="shared" si="642"/>
        <v>D</v>
      </c>
      <c r="FF58" s="28">
        <f t="shared" si="643"/>
        <v>1</v>
      </c>
      <c r="FG58" s="35" t="str">
        <f t="shared" si="644"/>
        <v>1.0</v>
      </c>
      <c r="FH58" s="53">
        <v>3</v>
      </c>
      <c r="FI58" s="63">
        <v>3</v>
      </c>
      <c r="FJ58" s="19">
        <v>6.7</v>
      </c>
      <c r="FK58" s="22">
        <v>9</v>
      </c>
      <c r="FL58" s="23"/>
      <c r="FM58" s="25">
        <f t="shared" si="378"/>
        <v>8.1</v>
      </c>
      <c r="FN58" s="26">
        <f t="shared" si="379"/>
        <v>8.1</v>
      </c>
      <c r="FO58" s="26" t="str">
        <f t="shared" si="645"/>
        <v>8.1</v>
      </c>
      <c r="FP58" s="30" t="str">
        <f t="shared" si="381"/>
        <v>B+</v>
      </c>
      <c r="FQ58" s="28">
        <f t="shared" si="382"/>
        <v>3.5</v>
      </c>
      <c r="FR58" s="35" t="str">
        <f t="shared" si="383"/>
        <v>3.5</v>
      </c>
      <c r="FS58" s="53">
        <v>2</v>
      </c>
      <c r="FT58" s="63">
        <v>2</v>
      </c>
      <c r="FU58" s="19">
        <v>6.8</v>
      </c>
      <c r="FV58" s="22">
        <v>5</v>
      </c>
      <c r="FW58" s="23"/>
      <c r="FX58" s="25">
        <f t="shared" si="384"/>
        <v>5.7</v>
      </c>
      <c r="FY58" s="26">
        <f t="shared" si="385"/>
        <v>5.7</v>
      </c>
      <c r="FZ58" s="26" t="str">
        <f t="shared" si="646"/>
        <v>5.7</v>
      </c>
      <c r="GA58" s="30" t="str">
        <f t="shared" si="387"/>
        <v>C</v>
      </c>
      <c r="GB58" s="28">
        <f t="shared" si="388"/>
        <v>2</v>
      </c>
      <c r="GC58" s="35" t="str">
        <f t="shared" si="389"/>
        <v>2.0</v>
      </c>
      <c r="GD58" s="53">
        <v>2</v>
      </c>
      <c r="GE58" s="63">
        <v>2</v>
      </c>
      <c r="GF58" s="181">
        <f t="shared" si="647"/>
        <v>20</v>
      </c>
      <c r="GG58" s="217">
        <f t="shared" si="648"/>
        <v>5.4550000000000001</v>
      </c>
      <c r="GH58" s="182">
        <f t="shared" si="649"/>
        <v>1.7250000000000001</v>
      </c>
      <c r="GI58" s="183" t="str">
        <f t="shared" si="650"/>
        <v>1.73</v>
      </c>
      <c r="GJ58" s="135" t="str">
        <f t="shared" si="651"/>
        <v>Lên lớp</v>
      </c>
      <c r="GK58" s="136">
        <f t="shared" si="652"/>
        <v>20</v>
      </c>
      <c r="GL58" s="239">
        <f t="shared" si="653"/>
        <v>5.4550000000000001</v>
      </c>
      <c r="GM58" s="137">
        <f t="shared" si="654"/>
        <v>1.7250000000000001</v>
      </c>
      <c r="GN58" s="192">
        <f t="shared" si="655"/>
        <v>37</v>
      </c>
      <c r="GO58" s="193">
        <f t="shared" si="656"/>
        <v>37</v>
      </c>
      <c r="GP58" s="183">
        <f t="shared" si="657"/>
        <v>5.6189189189189186</v>
      </c>
      <c r="GQ58" s="182">
        <f t="shared" si="658"/>
        <v>1.8243243243243243</v>
      </c>
      <c r="GR58" s="183" t="str">
        <f t="shared" si="659"/>
        <v>1.82</v>
      </c>
      <c r="GS58" s="135" t="str">
        <f t="shared" si="660"/>
        <v>Lên lớp</v>
      </c>
      <c r="GT58" s="135" t="s">
        <v>648</v>
      </c>
      <c r="GU58" s="19">
        <v>6.7</v>
      </c>
      <c r="GV58" s="22">
        <v>6</v>
      </c>
      <c r="GW58" s="23"/>
      <c r="GX58" s="17">
        <f t="shared" si="661"/>
        <v>6.3</v>
      </c>
      <c r="GY58" s="24">
        <f t="shared" si="662"/>
        <v>6.3</v>
      </c>
      <c r="GZ58" s="24" t="str">
        <f t="shared" si="697"/>
        <v>6.3</v>
      </c>
      <c r="HA58" s="30" t="str">
        <f t="shared" si="663"/>
        <v>C</v>
      </c>
      <c r="HB58" s="28">
        <f t="shared" si="664"/>
        <v>2</v>
      </c>
      <c r="HC58" s="35" t="str">
        <f t="shared" si="665"/>
        <v>2.0</v>
      </c>
      <c r="HD58" s="53">
        <v>3</v>
      </c>
      <c r="HE58" s="63">
        <v>3</v>
      </c>
      <c r="HF58" s="19">
        <v>7.8</v>
      </c>
      <c r="HG58" s="22">
        <v>8</v>
      </c>
      <c r="HH58" s="23"/>
      <c r="HI58" s="25">
        <f t="shared" si="410"/>
        <v>7.9</v>
      </c>
      <c r="HJ58" s="26">
        <f t="shared" si="411"/>
        <v>7.9</v>
      </c>
      <c r="HK58" s="24" t="str">
        <f t="shared" si="666"/>
        <v>7.9</v>
      </c>
      <c r="HL58" s="30" t="str">
        <f t="shared" si="413"/>
        <v>B</v>
      </c>
      <c r="HM58" s="28">
        <f t="shared" si="414"/>
        <v>3</v>
      </c>
      <c r="HN58" s="35" t="str">
        <f t="shared" si="415"/>
        <v>3.0</v>
      </c>
      <c r="HO58" s="53">
        <v>2</v>
      </c>
      <c r="HP58" s="63">
        <v>2</v>
      </c>
      <c r="HQ58" s="19">
        <v>5.9</v>
      </c>
      <c r="HR58" s="22">
        <v>5</v>
      </c>
      <c r="HS58" s="23"/>
      <c r="HT58" s="25">
        <f t="shared" si="416"/>
        <v>5.4</v>
      </c>
      <c r="HU58" s="147">
        <f t="shared" si="417"/>
        <v>5.4</v>
      </c>
      <c r="HV58" s="26" t="str">
        <f t="shared" si="734"/>
        <v>5.4</v>
      </c>
      <c r="HW58" s="218" t="str">
        <f t="shared" si="418"/>
        <v>D+</v>
      </c>
      <c r="HX58" s="149">
        <f t="shared" si="419"/>
        <v>1.5</v>
      </c>
      <c r="HY58" s="40" t="str">
        <f t="shared" si="420"/>
        <v>1.5</v>
      </c>
      <c r="HZ58" s="53">
        <v>3</v>
      </c>
      <c r="IA58" s="63">
        <v>3</v>
      </c>
      <c r="IB58" s="19">
        <v>6.7</v>
      </c>
      <c r="IC58" s="22">
        <v>4</v>
      </c>
      <c r="ID58" s="23"/>
      <c r="IE58" s="25">
        <f t="shared" si="421"/>
        <v>5.0999999999999996</v>
      </c>
      <c r="IF58" s="147">
        <f t="shared" si="422"/>
        <v>5.0999999999999996</v>
      </c>
      <c r="IG58" s="26" t="str">
        <f t="shared" si="735"/>
        <v>5.1</v>
      </c>
      <c r="IH58" s="218" t="str">
        <f t="shared" si="423"/>
        <v>D+</v>
      </c>
      <c r="II58" s="149">
        <f t="shared" si="424"/>
        <v>1.5</v>
      </c>
      <c r="IJ58" s="40" t="str">
        <f t="shared" si="425"/>
        <v>1.5</v>
      </c>
      <c r="IK58" s="53">
        <v>1</v>
      </c>
      <c r="IL58" s="63">
        <v>1</v>
      </c>
      <c r="IM58" s="19">
        <v>6.2</v>
      </c>
      <c r="IN58" s="22">
        <v>8</v>
      </c>
      <c r="IO58" s="23"/>
      <c r="IP58" s="25">
        <f t="shared" si="426"/>
        <v>7.3</v>
      </c>
      <c r="IQ58" s="26">
        <f t="shared" si="427"/>
        <v>7.3</v>
      </c>
      <c r="IR58" s="24" t="str">
        <f t="shared" si="669"/>
        <v>7.3</v>
      </c>
      <c r="IS58" s="30" t="str">
        <f t="shared" si="727"/>
        <v>B</v>
      </c>
      <c r="IT58" s="28">
        <f t="shared" si="430"/>
        <v>3</v>
      </c>
      <c r="IU58" s="35" t="str">
        <f t="shared" si="431"/>
        <v>3.0</v>
      </c>
      <c r="IV58" s="53">
        <v>2</v>
      </c>
      <c r="IW58" s="63">
        <v>2</v>
      </c>
      <c r="IX58" s="185">
        <v>8.1999999999999993</v>
      </c>
      <c r="IY58" s="121">
        <v>4</v>
      </c>
      <c r="IZ58" s="122"/>
      <c r="JA58" s="129">
        <f t="shared" si="432"/>
        <v>5.7</v>
      </c>
      <c r="JB58" s="130">
        <f t="shared" si="433"/>
        <v>5.7</v>
      </c>
      <c r="JC58" s="124" t="str">
        <f t="shared" si="670"/>
        <v>5.7</v>
      </c>
      <c r="JD58" s="125" t="str">
        <f t="shared" si="435"/>
        <v>C</v>
      </c>
      <c r="JE58" s="126">
        <f t="shared" si="436"/>
        <v>2</v>
      </c>
      <c r="JF58" s="127" t="str">
        <f t="shared" si="437"/>
        <v>2.0</v>
      </c>
      <c r="JG58" s="144">
        <v>2</v>
      </c>
      <c r="JH58" s="145">
        <v>2</v>
      </c>
      <c r="JI58" s="19">
        <v>7.8</v>
      </c>
      <c r="JJ58" s="22">
        <v>6</v>
      </c>
      <c r="JK58" s="23"/>
      <c r="JL58" s="25">
        <f t="shared" si="438"/>
        <v>6.7</v>
      </c>
      <c r="JM58" s="26">
        <f t="shared" si="439"/>
        <v>6.7</v>
      </c>
      <c r="JN58" s="24" t="str">
        <f t="shared" si="671"/>
        <v>6.7</v>
      </c>
      <c r="JO58" s="30" t="str">
        <f t="shared" si="728"/>
        <v>C+</v>
      </c>
      <c r="JP58" s="28">
        <f t="shared" si="442"/>
        <v>2.5</v>
      </c>
      <c r="JQ58" s="35" t="str">
        <f t="shared" si="443"/>
        <v>2.5</v>
      </c>
      <c r="JR58" s="53">
        <v>2</v>
      </c>
      <c r="JS58" s="63">
        <v>2</v>
      </c>
      <c r="JT58" s="185">
        <v>7</v>
      </c>
      <c r="JU58" s="121">
        <v>9</v>
      </c>
      <c r="JV58" s="122"/>
      <c r="JW58" s="129">
        <f t="shared" si="444"/>
        <v>8.1999999999999993</v>
      </c>
      <c r="JX58" s="130">
        <f t="shared" si="445"/>
        <v>8.1999999999999993</v>
      </c>
      <c r="JY58" s="124" t="str">
        <f t="shared" si="672"/>
        <v>8.2</v>
      </c>
      <c r="JZ58" s="125" t="str">
        <f t="shared" si="729"/>
        <v>B+</v>
      </c>
      <c r="KA58" s="126">
        <f t="shared" si="448"/>
        <v>3.5</v>
      </c>
      <c r="KB58" s="127" t="str">
        <f t="shared" si="449"/>
        <v>3.5</v>
      </c>
      <c r="KC58" s="144">
        <v>1</v>
      </c>
      <c r="KD58" s="145">
        <v>1</v>
      </c>
      <c r="KE58" s="19">
        <v>7.3</v>
      </c>
      <c r="KF58" s="22">
        <v>6</v>
      </c>
      <c r="KG58" s="23"/>
      <c r="KH58" s="25">
        <f t="shared" si="450"/>
        <v>6.5</v>
      </c>
      <c r="KI58" s="26">
        <f t="shared" si="451"/>
        <v>6.5</v>
      </c>
      <c r="KJ58" s="24" t="str">
        <f t="shared" si="673"/>
        <v>6.5</v>
      </c>
      <c r="KK58" s="30" t="str">
        <f t="shared" si="453"/>
        <v>C+</v>
      </c>
      <c r="KL58" s="28">
        <f t="shared" si="454"/>
        <v>2.5</v>
      </c>
      <c r="KM58" s="35" t="str">
        <f t="shared" si="455"/>
        <v>2.5</v>
      </c>
      <c r="KN58" s="53">
        <v>2</v>
      </c>
      <c r="KO58" s="63">
        <v>2</v>
      </c>
      <c r="KP58" s="181">
        <f t="shared" si="674"/>
        <v>18</v>
      </c>
      <c r="KQ58" s="217">
        <f t="shared" si="675"/>
        <v>6.4777777777777787</v>
      </c>
      <c r="KR58" s="182">
        <f t="shared" si="676"/>
        <v>2.3055555555555554</v>
      </c>
      <c r="KS58" s="183" t="str">
        <f t="shared" si="677"/>
        <v>2.31</v>
      </c>
      <c r="KT58" s="135" t="str">
        <f t="shared" si="678"/>
        <v>Lên lớp</v>
      </c>
      <c r="KU58" s="136">
        <f t="shared" si="679"/>
        <v>18</v>
      </c>
      <c r="KV58" s="217">
        <f t="shared" si="680"/>
        <v>6.4777777777777787</v>
      </c>
      <c r="KW58" s="236">
        <f t="shared" si="681"/>
        <v>2.3055555555555554</v>
      </c>
      <c r="KX58" s="192">
        <f t="shared" si="682"/>
        <v>55</v>
      </c>
      <c r="KY58" s="193">
        <f t="shared" si="683"/>
        <v>55</v>
      </c>
      <c r="KZ58" s="183">
        <f t="shared" si="684"/>
        <v>5.9</v>
      </c>
      <c r="LA58" s="182">
        <f t="shared" si="685"/>
        <v>1.9818181818181819</v>
      </c>
      <c r="LB58" s="183" t="str">
        <f t="shared" si="686"/>
        <v>1.98</v>
      </c>
      <c r="LC58" s="135" t="str">
        <f t="shared" si="687"/>
        <v>Lên lớp</v>
      </c>
      <c r="LD58" s="135" t="s">
        <v>648</v>
      </c>
      <c r="LE58" s="19">
        <v>6.2</v>
      </c>
      <c r="LF58" s="22">
        <v>3</v>
      </c>
      <c r="LG58" s="23"/>
      <c r="LH58" s="25">
        <f t="shared" si="470"/>
        <v>4.3</v>
      </c>
      <c r="LI58" s="147">
        <f t="shared" si="471"/>
        <v>4.3</v>
      </c>
      <c r="LJ58" s="26" t="str">
        <f t="shared" si="688"/>
        <v>4.3</v>
      </c>
      <c r="LK58" s="148" t="str">
        <f t="shared" si="473"/>
        <v>D</v>
      </c>
      <c r="LL58" s="149">
        <f t="shared" si="474"/>
        <v>1</v>
      </c>
      <c r="LM58" s="40" t="str">
        <f t="shared" si="475"/>
        <v>1.0</v>
      </c>
      <c r="LN58" s="53">
        <v>1</v>
      </c>
      <c r="LO58" s="63">
        <v>1</v>
      </c>
      <c r="LP58" s="19">
        <v>6</v>
      </c>
      <c r="LQ58" s="22">
        <v>5</v>
      </c>
      <c r="LR58" s="23"/>
      <c r="LS58" s="25">
        <f t="shared" si="476"/>
        <v>5.4</v>
      </c>
      <c r="LT58" s="147">
        <f t="shared" si="477"/>
        <v>5.4</v>
      </c>
      <c r="LU58" s="26" t="str">
        <f t="shared" si="689"/>
        <v>5.4</v>
      </c>
      <c r="LV58" s="148" t="str">
        <f t="shared" si="479"/>
        <v>D+</v>
      </c>
      <c r="LW58" s="149">
        <f t="shared" si="480"/>
        <v>1.5</v>
      </c>
      <c r="LX58" s="40" t="str">
        <f t="shared" si="481"/>
        <v>1.5</v>
      </c>
      <c r="LY58" s="53">
        <v>1</v>
      </c>
      <c r="LZ58" s="63">
        <v>1</v>
      </c>
      <c r="MA58" s="185">
        <v>7.3</v>
      </c>
      <c r="MB58" s="121">
        <v>7</v>
      </c>
      <c r="MC58" s="122"/>
      <c r="MD58" s="129">
        <f t="shared" si="482"/>
        <v>7.1</v>
      </c>
      <c r="ME58" s="130">
        <f t="shared" si="483"/>
        <v>7.1</v>
      </c>
      <c r="MF58" s="130" t="str">
        <f t="shared" si="690"/>
        <v>7.1</v>
      </c>
      <c r="MG58" s="125" t="str">
        <f t="shared" si="698"/>
        <v>B</v>
      </c>
      <c r="MH58" s="126">
        <f t="shared" si="486"/>
        <v>3</v>
      </c>
      <c r="MI58" s="127" t="str">
        <f t="shared" si="487"/>
        <v>3.0</v>
      </c>
      <c r="MJ58" s="144">
        <v>1</v>
      </c>
      <c r="MK58" s="145">
        <v>1</v>
      </c>
      <c r="ML58" s="19">
        <v>5</v>
      </c>
      <c r="MM58" s="51">
        <v>5</v>
      </c>
      <c r="MN58" s="23"/>
      <c r="MO58" s="25">
        <f t="shared" si="538"/>
        <v>5</v>
      </c>
      <c r="MP58" s="26">
        <f t="shared" si="539"/>
        <v>5</v>
      </c>
      <c r="MQ58" s="26" t="str">
        <f t="shared" si="691"/>
        <v>5.0</v>
      </c>
      <c r="MR58" s="30" t="str">
        <f t="shared" si="730"/>
        <v>D+</v>
      </c>
      <c r="MS58" s="28">
        <f t="shared" si="540"/>
        <v>1.5</v>
      </c>
      <c r="MT58" s="35" t="str">
        <f t="shared" si="541"/>
        <v>1.5</v>
      </c>
      <c r="MU58" s="53">
        <v>1</v>
      </c>
      <c r="MV58" s="63">
        <v>1</v>
      </c>
      <c r="MW58" s="19">
        <v>6</v>
      </c>
      <c r="MX58" s="51">
        <v>6</v>
      </c>
      <c r="MY58" s="23"/>
      <c r="MZ58" s="25">
        <f t="shared" si="542"/>
        <v>6</v>
      </c>
      <c r="NA58" s="26">
        <f t="shared" si="543"/>
        <v>6</v>
      </c>
      <c r="NB58" s="26" t="str">
        <f t="shared" si="692"/>
        <v>6.0</v>
      </c>
      <c r="NC58" s="30" t="str">
        <f t="shared" si="731"/>
        <v>C</v>
      </c>
      <c r="ND58" s="28">
        <f t="shared" si="544"/>
        <v>2</v>
      </c>
      <c r="NE58" s="35" t="str">
        <f t="shared" si="545"/>
        <v>2.0</v>
      </c>
      <c r="NF58" s="53">
        <v>1</v>
      </c>
      <c r="NG58" s="63">
        <v>1</v>
      </c>
      <c r="NH58" s="19">
        <v>7</v>
      </c>
      <c r="NI58" s="51">
        <v>6.5</v>
      </c>
      <c r="NJ58" s="23"/>
      <c r="NK58" s="25">
        <f t="shared" si="546"/>
        <v>6.7</v>
      </c>
      <c r="NL58" s="26">
        <f t="shared" si="547"/>
        <v>6.7</v>
      </c>
      <c r="NM58" s="26" t="str">
        <f t="shared" si="693"/>
        <v>6.7</v>
      </c>
      <c r="NN58" s="30" t="str">
        <f t="shared" si="732"/>
        <v>C+</v>
      </c>
      <c r="NO58" s="28">
        <f t="shared" si="548"/>
        <v>2.5</v>
      </c>
      <c r="NP58" s="35" t="str">
        <f t="shared" si="549"/>
        <v>2.5</v>
      </c>
      <c r="NQ58" s="53">
        <v>2</v>
      </c>
      <c r="NR58" s="63">
        <v>2</v>
      </c>
      <c r="NS58" s="19">
        <v>8</v>
      </c>
      <c r="NT58" s="51">
        <v>7.5</v>
      </c>
      <c r="NU58" s="23"/>
      <c r="NV58" s="25">
        <f t="shared" si="550"/>
        <v>7.7</v>
      </c>
      <c r="NW58" s="26">
        <f t="shared" si="551"/>
        <v>7.7</v>
      </c>
      <c r="NX58" s="26" t="str">
        <f t="shared" si="694"/>
        <v>7.7</v>
      </c>
      <c r="NY58" s="30" t="str">
        <f t="shared" si="733"/>
        <v>B</v>
      </c>
      <c r="NZ58" s="28">
        <f t="shared" si="552"/>
        <v>3</v>
      </c>
      <c r="OA58" s="35" t="str">
        <f t="shared" si="553"/>
        <v>3.0</v>
      </c>
      <c r="OB58" s="53">
        <v>1</v>
      </c>
      <c r="OC58" s="63">
        <v>1</v>
      </c>
      <c r="OD58" s="57">
        <v>9</v>
      </c>
      <c r="OE58" s="51">
        <v>8</v>
      </c>
      <c r="OF58" s="23"/>
      <c r="OG58" s="25">
        <f t="shared" si="737"/>
        <v>8.4</v>
      </c>
      <c r="OH58" s="26">
        <f t="shared" si="738"/>
        <v>8.4</v>
      </c>
      <c r="OI58" s="26" t="str">
        <f t="shared" si="739"/>
        <v>8.4</v>
      </c>
      <c r="OJ58" s="30" t="str">
        <f t="shared" si="740"/>
        <v>B+</v>
      </c>
      <c r="OK58" s="28">
        <f t="shared" si="741"/>
        <v>3.5</v>
      </c>
      <c r="OL58" s="35" t="str">
        <f t="shared" si="742"/>
        <v>3.5</v>
      </c>
      <c r="OM58" s="53">
        <v>4</v>
      </c>
      <c r="ON58" s="70">
        <v>4</v>
      </c>
      <c r="OO58" s="264">
        <f t="shared" si="256"/>
        <v>12</v>
      </c>
      <c r="OP58" s="217">
        <f t="shared" si="257"/>
        <v>6.875</v>
      </c>
      <c r="OQ58" s="182">
        <f t="shared" si="258"/>
        <v>2.5833333333333335</v>
      </c>
      <c r="OR58" s="183" t="str">
        <f t="shared" si="259"/>
        <v>2.58</v>
      </c>
      <c r="OS58" s="135" t="str">
        <f t="shared" si="260"/>
        <v>Lên lớp</v>
      </c>
      <c r="OT58" s="136">
        <f t="shared" si="261"/>
        <v>12</v>
      </c>
      <c r="OU58" s="217">
        <f t="shared" si="262"/>
        <v>6.875</v>
      </c>
      <c r="OV58" s="236">
        <f t="shared" si="263"/>
        <v>2.5833333333333335</v>
      </c>
      <c r="OW58" s="192">
        <f t="shared" si="264"/>
        <v>67</v>
      </c>
      <c r="OX58" s="193">
        <f t="shared" si="265"/>
        <v>67</v>
      </c>
      <c r="OY58" s="183">
        <f t="shared" si="266"/>
        <v>6.0746268656716422</v>
      </c>
      <c r="OZ58" s="182">
        <f t="shared" si="267"/>
        <v>2.08955223880597</v>
      </c>
      <c r="PA58" s="183" t="str">
        <f t="shared" si="268"/>
        <v>2.09</v>
      </c>
      <c r="PB58" s="135" t="str">
        <f t="shared" si="269"/>
        <v>Lên lớp</v>
      </c>
      <c r="PC58" s="135" t="s">
        <v>648</v>
      </c>
      <c r="PD58" s="57">
        <v>7.6</v>
      </c>
      <c r="PE58" s="22">
        <v>6</v>
      </c>
      <c r="PF58" s="23"/>
      <c r="PG58" s="25">
        <f t="shared" si="273"/>
        <v>6.6</v>
      </c>
      <c r="PH58" s="26">
        <f t="shared" si="274"/>
        <v>6.6</v>
      </c>
      <c r="PI58" s="26" t="str">
        <f t="shared" si="275"/>
        <v>6.6</v>
      </c>
      <c r="PJ58" s="30" t="str">
        <f t="shared" si="276"/>
        <v>C+</v>
      </c>
      <c r="PK58" s="28">
        <f t="shared" si="277"/>
        <v>2.5</v>
      </c>
      <c r="PL58" s="35" t="str">
        <f t="shared" si="278"/>
        <v>2.5</v>
      </c>
      <c r="PM58" s="53">
        <v>6</v>
      </c>
      <c r="PN58" s="63">
        <v>6</v>
      </c>
      <c r="PO58" s="43">
        <v>1</v>
      </c>
      <c r="PP58" s="22"/>
      <c r="PQ58" s="23"/>
      <c r="PR58" s="25">
        <f t="shared" si="558"/>
        <v>0.4</v>
      </c>
      <c r="PS58" s="26">
        <f t="shared" si="559"/>
        <v>0.4</v>
      </c>
      <c r="PT58" s="26" t="str">
        <f t="shared" si="696"/>
        <v>0.4</v>
      </c>
      <c r="PU58" s="30" t="str">
        <f t="shared" si="700"/>
        <v>F</v>
      </c>
      <c r="PV58" s="28">
        <f t="shared" si="560"/>
        <v>0</v>
      </c>
      <c r="PW58" s="35" t="str">
        <f t="shared" si="561"/>
        <v>0.0</v>
      </c>
      <c r="PX58" s="53">
        <v>6</v>
      </c>
      <c r="PY58" s="63"/>
      <c r="PZ58" s="59"/>
      <c r="QA58" s="259"/>
      <c r="QB58" s="129">
        <f t="shared" si="270"/>
        <v>0</v>
      </c>
      <c r="QC58" s="24" t="str">
        <f t="shared" si="280"/>
        <v>0.0</v>
      </c>
      <c r="QD58" s="30" t="str">
        <f t="shared" si="281"/>
        <v>F</v>
      </c>
      <c r="QE58" s="28">
        <f t="shared" si="282"/>
        <v>0</v>
      </c>
      <c r="QF58" s="35" t="str">
        <f t="shared" si="283"/>
        <v>0.0</v>
      </c>
      <c r="QG58" s="260"/>
      <c r="QH58" s="261"/>
      <c r="QI58" s="262">
        <f t="shared" si="532"/>
        <v>12</v>
      </c>
      <c r="QJ58" s="217">
        <f t="shared" si="533"/>
        <v>3.4999999999999996</v>
      </c>
      <c r="QK58" s="182">
        <f t="shared" si="534"/>
        <v>1.25</v>
      </c>
      <c r="QL58" s="183" t="str">
        <f t="shared" si="284"/>
        <v>1.25</v>
      </c>
      <c r="QM58" s="135" t="str">
        <f t="shared" si="285"/>
        <v>Lên lớp</v>
      </c>
    </row>
    <row r="59" spans="1:455" ht="18">
      <c r="A59" s="10">
        <v>23</v>
      </c>
      <c r="B59" s="10">
        <v>59</v>
      </c>
      <c r="C59" s="90" t="s">
        <v>271</v>
      </c>
      <c r="D59" s="91" t="s">
        <v>334</v>
      </c>
      <c r="E59" s="93" t="s">
        <v>335</v>
      </c>
      <c r="F59" s="307" t="s">
        <v>67</v>
      </c>
      <c r="G59" s="42"/>
      <c r="H59" s="104" t="s">
        <v>527</v>
      </c>
      <c r="I59" s="42" t="s">
        <v>18</v>
      </c>
      <c r="J59" s="98" t="s">
        <v>574</v>
      </c>
      <c r="K59" s="12">
        <v>5.5</v>
      </c>
      <c r="L59" s="24" t="str">
        <f t="shared" si="562"/>
        <v>5.5</v>
      </c>
      <c r="M59" s="30" t="str">
        <f t="shared" si="701"/>
        <v>C</v>
      </c>
      <c r="N59" s="37">
        <f t="shared" si="702"/>
        <v>2</v>
      </c>
      <c r="O59" s="35" t="str">
        <f t="shared" si="703"/>
        <v>2.0</v>
      </c>
      <c r="P59" s="11">
        <v>2</v>
      </c>
      <c r="Q59" s="14">
        <v>6.3</v>
      </c>
      <c r="R59" s="24" t="str">
        <f t="shared" si="566"/>
        <v>6.3</v>
      </c>
      <c r="S59" s="30" t="str">
        <f t="shared" si="704"/>
        <v>C</v>
      </c>
      <c r="T59" s="37">
        <f t="shared" si="705"/>
        <v>2</v>
      </c>
      <c r="U59" s="35" t="str">
        <f t="shared" si="706"/>
        <v>2.0</v>
      </c>
      <c r="V59" s="11">
        <v>3</v>
      </c>
      <c r="W59" s="19">
        <v>6.8</v>
      </c>
      <c r="X59" s="22">
        <v>5</v>
      </c>
      <c r="Y59" s="23"/>
      <c r="Z59" s="17">
        <f t="shared" si="570"/>
        <v>5.7</v>
      </c>
      <c r="AA59" s="24">
        <f t="shared" si="571"/>
        <v>5.7</v>
      </c>
      <c r="AB59" s="24" t="str">
        <f t="shared" si="572"/>
        <v>5.7</v>
      </c>
      <c r="AC59" s="30" t="str">
        <f t="shared" si="573"/>
        <v>C</v>
      </c>
      <c r="AD59" s="28">
        <f t="shared" si="574"/>
        <v>2</v>
      </c>
      <c r="AE59" s="35" t="str">
        <f t="shared" si="575"/>
        <v>2.0</v>
      </c>
      <c r="AF59" s="53">
        <v>4</v>
      </c>
      <c r="AG59" s="63">
        <v>4</v>
      </c>
      <c r="AH59" s="19">
        <v>7</v>
      </c>
      <c r="AI59" s="22">
        <v>9</v>
      </c>
      <c r="AJ59" s="23"/>
      <c r="AK59" s="25">
        <f t="shared" si="707"/>
        <v>8.1999999999999993</v>
      </c>
      <c r="AL59" s="26">
        <f t="shared" si="708"/>
        <v>8.1999999999999993</v>
      </c>
      <c r="AM59" s="24" t="str">
        <f t="shared" si="577"/>
        <v>8.2</v>
      </c>
      <c r="AN59" s="30" t="str">
        <f t="shared" si="709"/>
        <v>B+</v>
      </c>
      <c r="AO59" s="28">
        <f t="shared" si="710"/>
        <v>3.5</v>
      </c>
      <c r="AP59" s="35" t="str">
        <f t="shared" si="711"/>
        <v>3.5</v>
      </c>
      <c r="AQ59" s="66">
        <v>2</v>
      </c>
      <c r="AR59" s="68">
        <v>2</v>
      </c>
      <c r="AS59" s="19">
        <v>6</v>
      </c>
      <c r="AT59" s="22">
        <v>5</v>
      </c>
      <c r="AU59" s="23"/>
      <c r="AV59" s="25">
        <f t="shared" si="712"/>
        <v>5.4</v>
      </c>
      <c r="AW59" s="26">
        <f t="shared" si="713"/>
        <v>5.4</v>
      </c>
      <c r="AX59" s="24" t="str">
        <f t="shared" si="581"/>
        <v>5.4</v>
      </c>
      <c r="AY59" s="30" t="str">
        <f t="shared" si="714"/>
        <v>D+</v>
      </c>
      <c r="AZ59" s="28">
        <f t="shared" si="715"/>
        <v>1.5</v>
      </c>
      <c r="BA59" s="35" t="str">
        <f t="shared" si="716"/>
        <v>1.5</v>
      </c>
      <c r="BB59" s="53">
        <v>3</v>
      </c>
      <c r="BC59" s="63">
        <v>3</v>
      </c>
      <c r="BD59" s="19">
        <v>6.6</v>
      </c>
      <c r="BE59" s="22">
        <v>2</v>
      </c>
      <c r="BF59" s="23">
        <v>6</v>
      </c>
      <c r="BG59" s="17">
        <f t="shared" si="717"/>
        <v>3.8</v>
      </c>
      <c r="BH59" s="24">
        <f t="shared" si="718"/>
        <v>6.2</v>
      </c>
      <c r="BI59" s="24" t="str">
        <f t="shared" si="585"/>
        <v>6.2</v>
      </c>
      <c r="BJ59" s="30" t="str">
        <f t="shared" si="719"/>
        <v>C</v>
      </c>
      <c r="BK59" s="28">
        <f t="shared" si="720"/>
        <v>2</v>
      </c>
      <c r="BL59" s="35" t="str">
        <f t="shared" si="721"/>
        <v>2.0</v>
      </c>
      <c r="BM59" s="53">
        <v>3</v>
      </c>
      <c r="BN59" s="63">
        <v>3</v>
      </c>
      <c r="BO59" s="19">
        <v>6.7</v>
      </c>
      <c r="BP59" s="22">
        <v>7</v>
      </c>
      <c r="BQ59" s="23"/>
      <c r="BR59" s="17">
        <f t="shared" si="589"/>
        <v>6.9</v>
      </c>
      <c r="BS59" s="24">
        <f t="shared" si="590"/>
        <v>6.9</v>
      </c>
      <c r="BT59" s="24" t="str">
        <f t="shared" si="591"/>
        <v>6.9</v>
      </c>
      <c r="BU59" s="30" t="str">
        <f t="shared" si="592"/>
        <v>C+</v>
      </c>
      <c r="BV59" s="56">
        <f t="shared" si="593"/>
        <v>2.5</v>
      </c>
      <c r="BW59" s="35" t="str">
        <f t="shared" si="594"/>
        <v>2.5</v>
      </c>
      <c r="BX59" s="53">
        <v>2</v>
      </c>
      <c r="BY59" s="70">
        <v>2</v>
      </c>
      <c r="BZ59" s="19">
        <v>7.5</v>
      </c>
      <c r="CA59" s="22">
        <v>4</v>
      </c>
      <c r="CB59" s="23"/>
      <c r="CC59" s="25">
        <f t="shared" si="722"/>
        <v>5.4</v>
      </c>
      <c r="CD59" s="26">
        <f t="shared" si="723"/>
        <v>5.4</v>
      </c>
      <c r="CE59" s="24" t="str">
        <f t="shared" si="595"/>
        <v>5.4</v>
      </c>
      <c r="CF59" s="30" t="str">
        <f t="shared" si="724"/>
        <v>D+</v>
      </c>
      <c r="CG59" s="28">
        <f t="shared" si="725"/>
        <v>1.5</v>
      </c>
      <c r="CH59" s="35" t="str">
        <f t="shared" si="726"/>
        <v>1.5</v>
      </c>
      <c r="CI59" s="53">
        <v>3</v>
      </c>
      <c r="CJ59" s="63">
        <v>3</v>
      </c>
      <c r="CK59" s="193">
        <f t="shared" si="599"/>
        <v>17</v>
      </c>
      <c r="CL59" s="217">
        <f t="shared" si="600"/>
        <v>6.117647058823529</v>
      </c>
      <c r="CM59" s="182">
        <f t="shared" si="601"/>
        <v>2.0588235294117645</v>
      </c>
      <c r="CN59" s="183" t="str">
        <f t="shared" si="602"/>
        <v>2.06</v>
      </c>
      <c r="CO59" s="135" t="str">
        <f t="shared" si="603"/>
        <v>Lên lớp</v>
      </c>
      <c r="CP59" s="136">
        <f t="shared" si="604"/>
        <v>17</v>
      </c>
      <c r="CQ59" s="241">
        <f t="shared" si="605"/>
        <v>6.117647058823529</v>
      </c>
      <c r="CR59" s="137">
        <f t="shared" si="606"/>
        <v>2.0588235294117645</v>
      </c>
      <c r="CS59" s="140" t="str">
        <f t="shared" si="607"/>
        <v>2.06</v>
      </c>
      <c r="CT59" s="135" t="str">
        <f t="shared" si="608"/>
        <v>Lên lớp</v>
      </c>
      <c r="CU59" s="138" t="s">
        <v>648</v>
      </c>
      <c r="CV59" s="185">
        <v>7.1</v>
      </c>
      <c r="CW59" s="121">
        <v>7</v>
      </c>
      <c r="CX59" s="122"/>
      <c r="CY59" s="123">
        <f t="shared" si="609"/>
        <v>7</v>
      </c>
      <c r="CZ59" s="124">
        <f t="shared" si="610"/>
        <v>7</v>
      </c>
      <c r="DA59" s="124" t="str">
        <f t="shared" si="611"/>
        <v>7.0</v>
      </c>
      <c r="DB59" s="125" t="str">
        <f t="shared" si="612"/>
        <v>B</v>
      </c>
      <c r="DC59" s="126">
        <f t="shared" si="613"/>
        <v>3</v>
      </c>
      <c r="DD59" s="127" t="str">
        <f t="shared" si="614"/>
        <v>3.0</v>
      </c>
      <c r="DE59" s="144">
        <v>3</v>
      </c>
      <c r="DF59" s="145">
        <v>3</v>
      </c>
      <c r="DG59" s="19">
        <v>6.9</v>
      </c>
      <c r="DH59" s="22">
        <v>2</v>
      </c>
      <c r="DI59" s="23"/>
      <c r="DJ59" s="17">
        <f t="shared" si="615"/>
        <v>4</v>
      </c>
      <c r="DK59" s="24">
        <f t="shared" si="616"/>
        <v>4</v>
      </c>
      <c r="DL59" s="24" t="str">
        <f t="shared" si="617"/>
        <v>4.0</v>
      </c>
      <c r="DM59" s="30" t="str">
        <f t="shared" si="618"/>
        <v>D</v>
      </c>
      <c r="DN59" s="56">
        <f t="shared" si="619"/>
        <v>1</v>
      </c>
      <c r="DO59" s="35" t="str">
        <f t="shared" si="620"/>
        <v>1.0</v>
      </c>
      <c r="DP59" s="53">
        <v>3</v>
      </c>
      <c r="DQ59" s="63">
        <v>3</v>
      </c>
      <c r="DR59" s="19">
        <v>5</v>
      </c>
      <c r="DS59" s="22">
        <v>1</v>
      </c>
      <c r="DT59" s="23">
        <v>2</v>
      </c>
      <c r="DU59" s="17">
        <f t="shared" si="621"/>
        <v>2.6</v>
      </c>
      <c r="DV59" s="24">
        <f t="shared" si="622"/>
        <v>3.2</v>
      </c>
      <c r="DW59" s="24" t="str">
        <f t="shared" si="623"/>
        <v>3.2</v>
      </c>
      <c r="DX59" s="30" t="str">
        <f t="shared" si="624"/>
        <v>F</v>
      </c>
      <c r="DY59" s="28">
        <f t="shared" si="625"/>
        <v>0</v>
      </c>
      <c r="DZ59" s="35" t="str">
        <f t="shared" si="626"/>
        <v>0.0</v>
      </c>
      <c r="EA59" s="53">
        <v>3</v>
      </c>
      <c r="EB59" s="63"/>
      <c r="EC59" s="19">
        <v>5.3</v>
      </c>
      <c r="ED59" s="22">
        <v>5</v>
      </c>
      <c r="EE59" s="23"/>
      <c r="EF59" s="17">
        <f t="shared" si="627"/>
        <v>5.0999999999999996</v>
      </c>
      <c r="EG59" s="24">
        <f t="shared" si="628"/>
        <v>5.0999999999999996</v>
      </c>
      <c r="EH59" s="24" t="str">
        <f t="shared" si="736"/>
        <v>5.1</v>
      </c>
      <c r="EI59" s="30" t="str">
        <f t="shared" si="630"/>
        <v>D+</v>
      </c>
      <c r="EJ59" s="28">
        <f t="shared" si="631"/>
        <v>1.5</v>
      </c>
      <c r="EK59" s="35" t="str">
        <f t="shared" si="632"/>
        <v>1.5</v>
      </c>
      <c r="EL59" s="53">
        <v>2</v>
      </c>
      <c r="EM59" s="63">
        <v>2</v>
      </c>
      <c r="EN59" s="19">
        <v>6.7</v>
      </c>
      <c r="EO59" s="22">
        <v>2</v>
      </c>
      <c r="EP59" s="23">
        <v>8</v>
      </c>
      <c r="EQ59" s="25">
        <f t="shared" si="633"/>
        <v>3.9</v>
      </c>
      <c r="ER59" s="26">
        <f t="shared" si="634"/>
        <v>7.5</v>
      </c>
      <c r="ES59" s="24" t="str">
        <f t="shared" si="635"/>
        <v>7.5</v>
      </c>
      <c r="ET59" s="30" t="str">
        <f t="shared" si="636"/>
        <v>B</v>
      </c>
      <c r="EU59" s="28">
        <f t="shared" si="637"/>
        <v>3</v>
      </c>
      <c r="EV59" s="35" t="str">
        <f t="shared" si="638"/>
        <v>3.0</v>
      </c>
      <c r="EW59" s="53">
        <v>2</v>
      </c>
      <c r="EX59" s="63">
        <v>2</v>
      </c>
      <c r="EY59" s="19">
        <v>6.9</v>
      </c>
      <c r="EZ59" s="22">
        <v>3</v>
      </c>
      <c r="FA59" s="23"/>
      <c r="FB59" s="17">
        <f t="shared" si="639"/>
        <v>4.5999999999999996</v>
      </c>
      <c r="FC59" s="24">
        <f t="shared" si="640"/>
        <v>4.5999999999999996</v>
      </c>
      <c r="FD59" s="24" t="str">
        <f t="shared" si="641"/>
        <v>4.6</v>
      </c>
      <c r="FE59" s="30" t="str">
        <f t="shared" si="642"/>
        <v>D</v>
      </c>
      <c r="FF59" s="28">
        <f t="shared" si="643"/>
        <v>1</v>
      </c>
      <c r="FG59" s="35" t="str">
        <f t="shared" si="644"/>
        <v>1.0</v>
      </c>
      <c r="FH59" s="53">
        <v>3</v>
      </c>
      <c r="FI59" s="63">
        <v>3</v>
      </c>
      <c r="FJ59" s="19">
        <v>6.7</v>
      </c>
      <c r="FK59" s="22">
        <v>8</v>
      </c>
      <c r="FL59" s="23"/>
      <c r="FM59" s="25">
        <f t="shared" si="378"/>
        <v>7.5</v>
      </c>
      <c r="FN59" s="26">
        <f t="shared" si="379"/>
        <v>7.5</v>
      </c>
      <c r="FO59" s="26" t="str">
        <f t="shared" si="645"/>
        <v>7.5</v>
      </c>
      <c r="FP59" s="30" t="str">
        <f t="shared" si="381"/>
        <v>B</v>
      </c>
      <c r="FQ59" s="28">
        <f t="shared" si="382"/>
        <v>3</v>
      </c>
      <c r="FR59" s="35" t="str">
        <f t="shared" si="383"/>
        <v>3.0</v>
      </c>
      <c r="FS59" s="53">
        <v>2</v>
      </c>
      <c r="FT59" s="63">
        <v>2</v>
      </c>
      <c r="FU59" s="19">
        <v>7.5</v>
      </c>
      <c r="FV59" s="22">
        <v>7</v>
      </c>
      <c r="FW59" s="23"/>
      <c r="FX59" s="25">
        <f t="shared" si="384"/>
        <v>7.2</v>
      </c>
      <c r="FY59" s="26">
        <f t="shared" si="385"/>
        <v>7.2</v>
      </c>
      <c r="FZ59" s="24" t="str">
        <f t="shared" si="646"/>
        <v>7.2</v>
      </c>
      <c r="GA59" s="30" t="str">
        <f t="shared" si="387"/>
        <v>B</v>
      </c>
      <c r="GB59" s="28">
        <f t="shared" si="388"/>
        <v>3</v>
      </c>
      <c r="GC59" s="35" t="str">
        <f t="shared" si="389"/>
        <v>3.0</v>
      </c>
      <c r="GD59" s="53">
        <v>2</v>
      </c>
      <c r="GE59" s="63">
        <v>2</v>
      </c>
      <c r="GF59" s="181">
        <f t="shared" si="647"/>
        <v>20</v>
      </c>
      <c r="GG59" s="217">
        <f t="shared" si="648"/>
        <v>5.55</v>
      </c>
      <c r="GH59" s="182">
        <f t="shared" si="649"/>
        <v>1.8</v>
      </c>
      <c r="GI59" s="183" t="str">
        <f t="shared" si="650"/>
        <v>1.80</v>
      </c>
      <c r="GJ59" s="135" t="str">
        <f t="shared" si="651"/>
        <v>Lên lớp</v>
      </c>
      <c r="GK59" s="136">
        <f t="shared" si="652"/>
        <v>17</v>
      </c>
      <c r="GL59" s="239">
        <f t="shared" si="653"/>
        <v>5.9647058823529413</v>
      </c>
      <c r="GM59" s="137">
        <f t="shared" si="654"/>
        <v>2.1176470588235294</v>
      </c>
      <c r="GN59" s="192">
        <f t="shared" si="655"/>
        <v>37</v>
      </c>
      <c r="GO59" s="193">
        <f t="shared" si="656"/>
        <v>34</v>
      </c>
      <c r="GP59" s="183">
        <f t="shared" si="657"/>
        <v>6.0411764705882351</v>
      </c>
      <c r="GQ59" s="182">
        <f t="shared" si="658"/>
        <v>2.0882352941176472</v>
      </c>
      <c r="GR59" s="183" t="str">
        <f t="shared" si="659"/>
        <v>2.09</v>
      </c>
      <c r="GS59" s="135" t="str">
        <f t="shared" si="660"/>
        <v>Lên lớp</v>
      </c>
      <c r="GT59" s="135" t="s">
        <v>648</v>
      </c>
      <c r="GU59" s="120">
        <v>2.6</v>
      </c>
      <c r="GV59" s="121"/>
      <c r="GW59" s="122"/>
      <c r="GX59" s="123">
        <f t="shared" si="661"/>
        <v>1</v>
      </c>
      <c r="GY59" s="124">
        <f t="shared" si="662"/>
        <v>1</v>
      </c>
      <c r="GZ59" s="124" t="str">
        <f t="shared" si="697"/>
        <v>1.0</v>
      </c>
      <c r="HA59" s="125" t="str">
        <f t="shared" si="663"/>
        <v>F</v>
      </c>
      <c r="HB59" s="126">
        <f t="shared" si="664"/>
        <v>0</v>
      </c>
      <c r="HC59" s="127" t="str">
        <f t="shared" si="665"/>
        <v>0.0</v>
      </c>
      <c r="HD59" s="144">
        <v>3</v>
      </c>
      <c r="HE59" s="145"/>
      <c r="HF59" s="19">
        <v>6.6</v>
      </c>
      <c r="HG59" s="22">
        <v>3</v>
      </c>
      <c r="HH59" s="23"/>
      <c r="HI59" s="25">
        <f t="shared" si="410"/>
        <v>4.4000000000000004</v>
      </c>
      <c r="HJ59" s="26">
        <f t="shared" si="411"/>
        <v>4.4000000000000004</v>
      </c>
      <c r="HK59" s="24" t="str">
        <f t="shared" si="666"/>
        <v>4.4</v>
      </c>
      <c r="HL59" s="30" t="str">
        <f t="shared" si="413"/>
        <v>D</v>
      </c>
      <c r="HM59" s="28">
        <f t="shared" si="414"/>
        <v>1</v>
      </c>
      <c r="HN59" s="35" t="str">
        <f t="shared" si="415"/>
        <v>1.0</v>
      </c>
      <c r="HO59" s="53">
        <v>2</v>
      </c>
      <c r="HP59" s="63">
        <v>2</v>
      </c>
      <c r="HQ59" s="19">
        <v>5.7</v>
      </c>
      <c r="HR59" s="22">
        <v>1</v>
      </c>
      <c r="HS59" s="23">
        <v>4</v>
      </c>
      <c r="HT59" s="25">
        <f t="shared" si="416"/>
        <v>2.9</v>
      </c>
      <c r="HU59" s="147">
        <f t="shared" si="417"/>
        <v>4.7</v>
      </c>
      <c r="HV59" s="24" t="str">
        <f t="shared" si="734"/>
        <v>4.7</v>
      </c>
      <c r="HW59" s="218" t="str">
        <f t="shared" si="418"/>
        <v>D</v>
      </c>
      <c r="HX59" s="149">
        <f t="shared" si="419"/>
        <v>1</v>
      </c>
      <c r="HY59" s="40" t="str">
        <f t="shared" si="420"/>
        <v>1.0</v>
      </c>
      <c r="HZ59" s="53">
        <v>3</v>
      </c>
      <c r="IA59" s="63">
        <v>3</v>
      </c>
      <c r="IB59" s="19">
        <v>7.3</v>
      </c>
      <c r="IC59" s="22">
        <v>4</v>
      </c>
      <c r="ID59" s="23"/>
      <c r="IE59" s="25">
        <f t="shared" si="421"/>
        <v>5.3</v>
      </c>
      <c r="IF59" s="147">
        <f t="shared" si="422"/>
        <v>5.3</v>
      </c>
      <c r="IG59" s="24" t="str">
        <f t="shared" si="735"/>
        <v>5.3</v>
      </c>
      <c r="IH59" s="218" t="str">
        <f t="shared" si="423"/>
        <v>D+</v>
      </c>
      <c r="II59" s="149">
        <f t="shared" si="424"/>
        <v>1.5</v>
      </c>
      <c r="IJ59" s="40" t="str">
        <f t="shared" si="425"/>
        <v>1.5</v>
      </c>
      <c r="IK59" s="53">
        <v>1</v>
      </c>
      <c r="IL59" s="63">
        <v>1</v>
      </c>
      <c r="IM59" s="19">
        <v>5</v>
      </c>
      <c r="IN59" s="22">
        <v>5</v>
      </c>
      <c r="IO59" s="23"/>
      <c r="IP59" s="25">
        <f t="shared" si="426"/>
        <v>5</v>
      </c>
      <c r="IQ59" s="26">
        <f t="shared" si="427"/>
        <v>5</v>
      </c>
      <c r="IR59" s="24" t="str">
        <f t="shared" si="669"/>
        <v>5.0</v>
      </c>
      <c r="IS59" s="30" t="str">
        <f t="shared" si="727"/>
        <v>D+</v>
      </c>
      <c r="IT59" s="28">
        <f t="shared" si="430"/>
        <v>1.5</v>
      </c>
      <c r="IU59" s="35" t="str">
        <f t="shared" si="431"/>
        <v>1.5</v>
      </c>
      <c r="IV59" s="53">
        <v>2</v>
      </c>
      <c r="IW59" s="63">
        <v>2</v>
      </c>
      <c r="IX59" s="19">
        <v>7</v>
      </c>
      <c r="IY59" s="22">
        <v>6</v>
      </c>
      <c r="IZ59" s="23"/>
      <c r="JA59" s="25">
        <f t="shared" si="432"/>
        <v>6.4</v>
      </c>
      <c r="JB59" s="26">
        <f t="shared" si="433"/>
        <v>6.4</v>
      </c>
      <c r="JC59" s="24" t="str">
        <f t="shared" si="670"/>
        <v>6.4</v>
      </c>
      <c r="JD59" s="30" t="str">
        <f t="shared" si="435"/>
        <v>C</v>
      </c>
      <c r="JE59" s="28">
        <f t="shared" si="436"/>
        <v>2</v>
      </c>
      <c r="JF59" s="35" t="str">
        <f t="shared" si="437"/>
        <v>2.0</v>
      </c>
      <c r="JG59" s="53">
        <v>2</v>
      </c>
      <c r="JH59" s="63">
        <v>2</v>
      </c>
      <c r="JI59" s="19">
        <v>6.6</v>
      </c>
      <c r="JJ59" s="22">
        <v>5</v>
      </c>
      <c r="JK59" s="23"/>
      <c r="JL59" s="25">
        <f t="shared" si="438"/>
        <v>5.6</v>
      </c>
      <c r="JM59" s="26">
        <f t="shared" si="439"/>
        <v>5.6</v>
      </c>
      <c r="JN59" s="24" t="str">
        <f t="shared" si="671"/>
        <v>5.6</v>
      </c>
      <c r="JO59" s="30" t="str">
        <f t="shared" si="728"/>
        <v>C</v>
      </c>
      <c r="JP59" s="28">
        <f t="shared" si="442"/>
        <v>2</v>
      </c>
      <c r="JQ59" s="35" t="str">
        <f t="shared" si="443"/>
        <v>2.0</v>
      </c>
      <c r="JR59" s="53">
        <v>2</v>
      </c>
      <c r="JS59" s="63">
        <v>2</v>
      </c>
      <c r="JT59" s="185">
        <v>6.2</v>
      </c>
      <c r="JU59" s="121">
        <v>9</v>
      </c>
      <c r="JV59" s="122"/>
      <c r="JW59" s="129">
        <f t="shared" si="444"/>
        <v>7.9</v>
      </c>
      <c r="JX59" s="130">
        <f t="shared" si="445"/>
        <v>7.9</v>
      </c>
      <c r="JY59" s="124" t="str">
        <f t="shared" si="672"/>
        <v>7.9</v>
      </c>
      <c r="JZ59" s="125" t="str">
        <f t="shared" si="729"/>
        <v>B</v>
      </c>
      <c r="KA59" s="126">
        <f t="shared" si="448"/>
        <v>3</v>
      </c>
      <c r="KB59" s="127" t="str">
        <f t="shared" si="449"/>
        <v>3.0</v>
      </c>
      <c r="KC59" s="144">
        <v>1</v>
      </c>
      <c r="KD59" s="145">
        <v>1</v>
      </c>
      <c r="KE59" s="19">
        <v>7.3</v>
      </c>
      <c r="KF59" s="22">
        <v>3</v>
      </c>
      <c r="KG59" s="23"/>
      <c r="KH59" s="25">
        <f t="shared" si="450"/>
        <v>4.7</v>
      </c>
      <c r="KI59" s="26">
        <f t="shared" si="451"/>
        <v>4.7</v>
      </c>
      <c r="KJ59" s="24" t="str">
        <f t="shared" si="673"/>
        <v>4.7</v>
      </c>
      <c r="KK59" s="30" t="str">
        <f t="shared" si="453"/>
        <v>D</v>
      </c>
      <c r="KL59" s="28">
        <f t="shared" si="454"/>
        <v>1</v>
      </c>
      <c r="KM59" s="35" t="str">
        <f t="shared" si="455"/>
        <v>1.0</v>
      </c>
      <c r="KN59" s="53">
        <v>2</v>
      </c>
      <c r="KO59" s="63">
        <v>2</v>
      </c>
      <c r="KP59" s="181">
        <f t="shared" si="674"/>
        <v>18</v>
      </c>
      <c r="KQ59" s="217">
        <f t="shared" si="675"/>
        <v>4.5833333333333339</v>
      </c>
      <c r="KR59" s="182">
        <f t="shared" si="676"/>
        <v>1.25</v>
      </c>
      <c r="KS59" s="183" t="str">
        <f t="shared" si="677"/>
        <v>1.25</v>
      </c>
      <c r="KT59" s="135" t="str">
        <f t="shared" si="678"/>
        <v>Lên lớp</v>
      </c>
      <c r="KU59" s="136">
        <f t="shared" si="679"/>
        <v>15</v>
      </c>
      <c r="KV59" s="217">
        <f t="shared" si="680"/>
        <v>5.3000000000000007</v>
      </c>
      <c r="KW59" s="236">
        <f t="shared" si="681"/>
        <v>1.5</v>
      </c>
      <c r="KX59" s="192">
        <f t="shared" si="682"/>
        <v>55</v>
      </c>
      <c r="KY59" s="193">
        <f t="shared" si="683"/>
        <v>49</v>
      </c>
      <c r="KZ59" s="183">
        <f t="shared" si="684"/>
        <v>5.8142857142857149</v>
      </c>
      <c r="LA59" s="182">
        <f t="shared" si="685"/>
        <v>1.9081632653061225</v>
      </c>
      <c r="LB59" s="183" t="str">
        <f t="shared" si="686"/>
        <v>1.91</v>
      </c>
      <c r="LC59" s="135" t="str">
        <f t="shared" si="687"/>
        <v>Lên lớp</v>
      </c>
      <c r="LD59" s="135" t="s">
        <v>648</v>
      </c>
      <c r="LE59" s="19">
        <v>6</v>
      </c>
      <c r="LF59" s="22">
        <v>7</v>
      </c>
      <c r="LG59" s="23"/>
      <c r="LH59" s="25">
        <f t="shared" si="470"/>
        <v>6.6</v>
      </c>
      <c r="LI59" s="147">
        <f t="shared" si="471"/>
        <v>6.6</v>
      </c>
      <c r="LJ59" s="26" t="str">
        <f t="shared" si="688"/>
        <v>6.6</v>
      </c>
      <c r="LK59" s="148" t="str">
        <f t="shared" si="473"/>
        <v>C+</v>
      </c>
      <c r="LL59" s="149">
        <f t="shared" si="474"/>
        <v>2.5</v>
      </c>
      <c r="LM59" s="40" t="str">
        <f t="shared" si="475"/>
        <v>2.5</v>
      </c>
      <c r="LN59" s="53">
        <v>1</v>
      </c>
      <c r="LO59" s="63">
        <v>1</v>
      </c>
      <c r="LP59" s="185">
        <v>7.7</v>
      </c>
      <c r="LQ59" s="121">
        <v>5</v>
      </c>
      <c r="LR59" s="122"/>
      <c r="LS59" s="129">
        <f t="shared" si="476"/>
        <v>6.1</v>
      </c>
      <c r="LT59" s="130">
        <f t="shared" si="477"/>
        <v>6.1</v>
      </c>
      <c r="LU59" s="130" t="str">
        <f t="shared" si="689"/>
        <v>6.1</v>
      </c>
      <c r="LV59" s="125" t="str">
        <f t="shared" si="479"/>
        <v>C</v>
      </c>
      <c r="LW59" s="126">
        <f t="shared" si="480"/>
        <v>2</v>
      </c>
      <c r="LX59" s="127" t="str">
        <f t="shared" si="481"/>
        <v>2.0</v>
      </c>
      <c r="LY59" s="144">
        <v>1</v>
      </c>
      <c r="LZ59" s="145">
        <v>1</v>
      </c>
      <c r="MA59" s="185">
        <v>7.3</v>
      </c>
      <c r="MB59" s="121">
        <v>5</v>
      </c>
      <c r="MC59" s="122"/>
      <c r="MD59" s="129">
        <f t="shared" si="482"/>
        <v>5.9</v>
      </c>
      <c r="ME59" s="130">
        <f t="shared" si="483"/>
        <v>5.9</v>
      </c>
      <c r="MF59" s="130" t="str">
        <f t="shared" si="690"/>
        <v>5.9</v>
      </c>
      <c r="MG59" s="125" t="str">
        <f t="shared" si="698"/>
        <v>C</v>
      </c>
      <c r="MH59" s="126">
        <f t="shared" si="486"/>
        <v>2</v>
      </c>
      <c r="MI59" s="127" t="str">
        <f t="shared" si="487"/>
        <v>2.0</v>
      </c>
      <c r="MJ59" s="144">
        <v>1</v>
      </c>
      <c r="MK59" s="145">
        <v>1</v>
      </c>
      <c r="ML59" s="19">
        <v>8</v>
      </c>
      <c r="MM59" s="51">
        <v>7.5</v>
      </c>
      <c r="MN59" s="23"/>
      <c r="MO59" s="25">
        <f t="shared" si="538"/>
        <v>7.7</v>
      </c>
      <c r="MP59" s="26">
        <f t="shared" si="539"/>
        <v>7.7</v>
      </c>
      <c r="MQ59" s="26" t="str">
        <f t="shared" si="691"/>
        <v>7.7</v>
      </c>
      <c r="MR59" s="30" t="str">
        <f t="shared" si="730"/>
        <v>B</v>
      </c>
      <c r="MS59" s="28">
        <f t="shared" si="540"/>
        <v>3</v>
      </c>
      <c r="MT59" s="35" t="str">
        <f t="shared" si="541"/>
        <v>3.0</v>
      </c>
      <c r="MU59" s="53">
        <v>1</v>
      </c>
      <c r="MV59" s="63">
        <v>1</v>
      </c>
      <c r="MW59" s="19">
        <v>8</v>
      </c>
      <c r="MX59" s="51">
        <v>7.5</v>
      </c>
      <c r="MY59" s="23"/>
      <c r="MZ59" s="25">
        <f t="shared" si="542"/>
        <v>7.7</v>
      </c>
      <c r="NA59" s="26">
        <f t="shared" si="543"/>
        <v>7.7</v>
      </c>
      <c r="NB59" s="26" t="str">
        <f t="shared" si="692"/>
        <v>7.7</v>
      </c>
      <c r="NC59" s="30" t="str">
        <f t="shared" si="731"/>
        <v>B</v>
      </c>
      <c r="ND59" s="28">
        <f t="shared" si="544"/>
        <v>3</v>
      </c>
      <c r="NE59" s="35" t="str">
        <f t="shared" si="545"/>
        <v>3.0</v>
      </c>
      <c r="NF59" s="53">
        <v>1</v>
      </c>
      <c r="NG59" s="63">
        <v>1</v>
      </c>
      <c r="NH59" s="19">
        <v>7</v>
      </c>
      <c r="NI59" s="51">
        <v>6.5</v>
      </c>
      <c r="NJ59" s="23"/>
      <c r="NK59" s="25">
        <f t="shared" si="546"/>
        <v>6.7</v>
      </c>
      <c r="NL59" s="26">
        <f t="shared" si="547"/>
        <v>6.7</v>
      </c>
      <c r="NM59" s="26" t="str">
        <f t="shared" si="693"/>
        <v>6.7</v>
      </c>
      <c r="NN59" s="30" t="str">
        <f t="shared" si="732"/>
        <v>C+</v>
      </c>
      <c r="NO59" s="28">
        <f t="shared" si="548"/>
        <v>2.5</v>
      </c>
      <c r="NP59" s="35" t="str">
        <f t="shared" si="549"/>
        <v>2.5</v>
      </c>
      <c r="NQ59" s="53">
        <v>2</v>
      </c>
      <c r="NR59" s="63">
        <v>2</v>
      </c>
      <c r="NS59" s="19">
        <v>8</v>
      </c>
      <c r="NT59" s="51">
        <v>7</v>
      </c>
      <c r="NU59" s="23"/>
      <c r="NV59" s="25">
        <f t="shared" si="550"/>
        <v>7.4</v>
      </c>
      <c r="NW59" s="26">
        <f t="shared" si="551"/>
        <v>7.4</v>
      </c>
      <c r="NX59" s="26" t="str">
        <f t="shared" si="694"/>
        <v>7.4</v>
      </c>
      <c r="NY59" s="30" t="str">
        <f t="shared" si="733"/>
        <v>B</v>
      </c>
      <c r="NZ59" s="28">
        <f t="shared" si="552"/>
        <v>3</v>
      </c>
      <c r="OA59" s="35" t="str">
        <f t="shared" si="553"/>
        <v>3.0</v>
      </c>
      <c r="OB59" s="53">
        <v>1</v>
      </c>
      <c r="OC59" s="63">
        <v>1</v>
      </c>
      <c r="OD59" s="57">
        <v>7</v>
      </c>
      <c r="OE59" s="51">
        <v>8.4</v>
      </c>
      <c r="OF59" s="23"/>
      <c r="OG59" s="25">
        <f t="shared" si="737"/>
        <v>7.8</v>
      </c>
      <c r="OH59" s="26">
        <f t="shared" si="738"/>
        <v>7.8</v>
      </c>
      <c r="OI59" s="26" t="str">
        <f t="shared" si="739"/>
        <v>7.8</v>
      </c>
      <c r="OJ59" s="30" t="str">
        <f t="shared" si="740"/>
        <v>B</v>
      </c>
      <c r="OK59" s="28">
        <f t="shared" si="741"/>
        <v>3</v>
      </c>
      <c r="OL59" s="35" t="str">
        <f t="shared" si="742"/>
        <v>3.0</v>
      </c>
      <c r="OM59" s="53">
        <v>4</v>
      </c>
      <c r="ON59" s="70">
        <v>4</v>
      </c>
      <c r="OO59" s="264">
        <f t="shared" si="256"/>
        <v>12</v>
      </c>
      <c r="OP59" s="217">
        <f t="shared" si="257"/>
        <v>7.166666666666667</v>
      </c>
      <c r="OQ59" s="182">
        <f t="shared" si="258"/>
        <v>2.7083333333333335</v>
      </c>
      <c r="OR59" s="183" t="str">
        <f t="shared" si="259"/>
        <v>2.71</v>
      </c>
      <c r="OS59" s="135" t="str">
        <f t="shared" si="260"/>
        <v>Lên lớp</v>
      </c>
      <c r="OT59" s="136">
        <f t="shared" si="261"/>
        <v>12</v>
      </c>
      <c r="OU59" s="217">
        <f t="shared" si="262"/>
        <v>7.166666666666667</v>
      </c>
      <c r="OV59" s="236">
        <f t="shared" si="263"/>
        <v>2.7083333333333335</v>
      </c>
      <c r="OW59" s="192">
        <f t="shared" si="264"/>
        <v>67</v>
      </c>
      <c r="OX59" s="193">
        <f t="shared" si="265"/>
        <v>61</v>
      </c>
      <c r="OY59" s="183">
        <f t="shared" si="266"/>
        <v>6.0803278688524598</v>
      </c>
      <c r="OZ59" s="182">
        <f t="shared" si="267"/>
        <v>2.0655737704918034</v>
      </c>
      <c r="PA59" s="183" t="str">
        <f t="shared" si="268"/>
        <v>2.07</v>
      </c>
      <c r="PB59" s="135" t="str">
        <f t="shared" si="269"/>
        <v>Lên lớp</v>
      </c>
      <c r="PC59" s="135" t="s">
        <v>648</v>
      </c>
      <c r="PD59" s="57">
        <v>7</v>
      </c>
      <c r="PE59" s="22">
        <v>3</v>
      </c>
      <c r="PF59" s="23"/>
      <c r="PG59" s="25">
        <f t="shared" si="273"/>
        <v>4.5999999999999996</v>
      </c>
      <c r="PH59" s="26">
        <f t="shared" si="274"/>
        <v>4.5999999999999996</v>
      </c>
      <c r="PI59" s="26" t="str">
        <f t="shared" si="275"/>
        <v>4.6</v>
      </c>
      <c r="PJ59" s="30" t="str">
        <f t="shared" si="276"/>
        <v>D</v>
      </c>
      <c r="PK59" s="28">
        <f t="shared" si="277"/>
        <v>1</v>
      </c>
      <c r="PL59" s="35" t="str">
        <f t="shared" si="278"/>
        <v>1.0</v>
      </c>
      <c r="PM59" s="53">
        <v>6</v>
      </c>
      <c r="PN59" s="63">
        <v>6</v>
      </c>
      <c r="PO59" s="19">
        <v>7.5</v>
      </c>
      <c r="PP59" s="22">
        <v>7</v>
      </c>
      <c r="PQ59" s="23"/>
      <c r="PR59" s="25">
        <f t="shared" si="558"/>
        <v>7.2</v>
      </c>
      <c r="PS59" s="26">
        <f t="shared" si="559"/>
        <v>7.2</v>
      </c>
      <c r="PT59" s="26" t="str">
        <f t="shared" si="696"/>
        <v>7.2</v>
      </c>
      <c r="PU59" s="30" t="str">
        <f t="shared" si="700"/>
        <v>B</v>
      </c>
      <c r="PV59" s="28">
        <f t="shared" si="560"/>
        <v>3</v>
      </c>
      <c r="PW59" s="35" t="str">
        <f t="shared" si="561"/>
        <v>3.0</v>
      </c>
      <c r="PX59" s="53">
        <v>6</v>
      </c>
      <c r="PY59" s="63">
        <v>6</v>
      </c>
      <c r="PZ59" s="59"/>
      <c r="QA59" s="259"/>
      <c r="QB59" s="129">
        <f t="shared" si="270"/>
        <v>0</v>
      </c>
      <c r="QC59" s="24" t="str">
        <f t="shared" si="280"/>
        <v>0.0</v>
      </c>
      <c r="QD59" s="30" t="str">
        <f t="shared" si="281"/>
        <v>F</v>
      </c>
      <c r="QE59" s="28">
        <f t="shared" si="282"/>
        <v>0</v>
      </c>
      <c r="QF59" s="35" t="str">
        <f t="shared" si="283"/>
        <v>0.0</v>
      </c>
      <c r="QG59" s="260"/>
      <c r="QH59" s="261"/>
      <c r="QI59" s="262">
        <f t="shared" si="532"/>
        <v>12</v>
      </c>
      <c r="QJ59" s="217">
        <f t="shared" si="533"/>
        <v>5.8999999999999995</v>
      </c>
      <c r="QK59" s="182">
        <f t="shared" si="534"/>
        <v>2</v>
      </c>
      <c r="QL59" s="183" t="str">
        <f t="shared" si="284"/>
        <v>2.00</v>
      </c>
      <c r="QM59" s="135" t="str">
        <f t="shared" si="285"/>
        <v>Lên lớp</v>
      </c>
    </row>
    <row r="60" spans="1:455" ht="18">
      <c r="A60" s="10">
        <v>24</v>
      </c>
      <c r="B60" s="10">
        <v>60</v>
      </c>
      <c r="C60" s="90" t="s">
        <v>271</v>
      </c>
      <c r="D60" s="91" t="s">
        <v>336</v>
      </c>
      <c r="E60" s="93" t="s">
        <v>337</v>
      </c>
      <c r="F60" s="308" t="s">
        <v>338</v>
      </c>
      <c r="G60" s="42"/>
      <c r="H60" s="104" t="s">
        <v>505</v>
      </c>
      <c r="I60" s="42" t="s">
        <v>18</v>
      </c>
      <c r="J60" s="98" t="s">
        <v>535</v>
      </c>
      <c r="K60" s="12">
        <v>5.3</v>
      </c>
      <c r="L60" s="24" t="str">
        <f t="shared" si="562"/>
        <v>5.3</v>
      </c>
      <c r="M60" s="30" t="str">
        <f t="shared" si="701"/>
        <v>D+</v>
      </c>
      <c r="N60" s="37">
        <f t="shared" si="702"/>
        <v>1.5</v>
      </c>
      <c r="O60" s="35" t="str">
        <f t="shared" si="703"/>
        <v>1.5</v>
      </c>
      <c r="P60" s="11">
        <v>2</v>
      </c>
      <c r="Q60" s="14">
        <v>6.2</v>
      </c>
      <c r="R60" s="24" t="str">
        <f t="shared" si="566"/>
        <v>6.2</v>
      </c>
      <c r="S60" s="30" t="str">
        <f t="shared" si="704"/>
        <v>C</v>
      </c>
      <c r="T60" s="37">
        <f t="shared" si="705"/>
        <v>2</v>
      </c>
      <c r="U60" s="35" t="str">
        <f t="shared" si="706"/>
        <v>2.0</v>
      </c>
      <c r="V60" s="11">
        <v>3</v>
      </c>
      <c r="W60" s="19">
        <v>7</v>
      </c>
      <c r="X60" s="22">
        <v>6</v>
      </c>
      <c r="Y60" s="23"/>
      <c r="Z60" s="17">
        <f t="shared" si="570"/>
        <v>6.4</v>
      </c>
      <c r="AA60" s="24">
        <f t="shared" si="571"/>
        <v>6.4</v>
      </c>
      <c r="AB60" s="24" t="str">
        <f t="shared" si="572"/>
        <v>6.4</v>
      </c>
      <c r="AC60" s="30" t="str">
        <f t="shared" si="573"/>
        <v>C</v>
      </c>
      <c r="AD60" s="28">
        <f t="shared" si="574"/>
        <v>2</v>
      </c>
      <c r="AE60" s="35" t="str">
        <f t="shared" si="575"/>
        <v>2.0</v>
      </c>
      <c r="AF60" s="53">
        <v>4</v>
      </c>
      <c r="AG60" s="63">
        <v>4</v>
      </c>
      <c r="AH60" s="19">
        <v>7.3</v>
      </c>
      <c r="AI60" s="22">
        <v>7</v>
      </c>
      <c r="AJ60" s="23"/>
      <c r="AK60" s="25">
        <f t="shared" si="707"/>
        <v>7.1</v>
      </c>
      <c r="AL60" s="26">
        <f t="shared" si="708"/>
        <v>7.1</v>
      </c>
      <c r="AM60" s="24" t="str">
        <f t="shared" si="577"/>
        <v>7.1</v>
      </c>
      <c r="AN60" s="30" t="str">
        <f t="shared" si="709"/>
        <v>B</v>
      </c>
      <c r="AO60" s="28">
        <f t="shared" si="710"/>
        <v>3</v>
      </c>
      <c r="AP60" s="35" t="str">
        <f t="shared" si="711"/>
        <v>3.0</v>
      </c>
      <c r="AQ60" s="66">
        <v>2</v>
      </c>
      <c r="AR60" s="68">
        <v>2</v>
      </c>
      <c r="AS60" s="19">
        <v>6.3</v>
      </c>
      <c r="AT60" s="22">
        <v>4</v>
      </c>
      <c r="AU60" s="23"/>
      <c r="AV60" s="25">
        <f t="shared" si="712"/>
        <v>4.9000000000000004</v>
      </c>
      <c r="AW60" s="26">
        <f t="shared" si="713"/>
        <v>4.9000000000000004</v>
      </c>
      <c r="AX60" s="24" t="str">
        <f t="shared" si="581"/>
        <v>4.9</v>
      </c>
      <c r="AY60" s="30" t="str">
        <f t="shared" si="714"/>
        <v>D</v>
      </c>
      <c r="AZ60" s="28">
        <f t="shared" si="715"/>
        <v>1</v>
      </c>
      <c r="BA60" s="35" t="str">
        <f t="shared" si="716"/>
        <v>1.0</v>
      </c>
      <c r="BB60" s="53">
        <v>3</v>
      </c>
      <c r="BC60" s="63">
        <v>3</v>
      </c>
      <c r="BD60" s="185">
        <v>5.6</v>
      </c>
      <c r="BE60" s="121">
        <v>7</v>
      </c>
      <c r="BF60" s="122"/>
      <c r="BG60" s="123">
        <f t="shared" si="717"/>
        <v>6.4</v>
      </c>
      <c r="BH60" s="124">
        <f t="shared" si="718"/>
        <v>6.4</v>
      </c>
      <c r="BI60" s="124" t="str">
        <f t="shared" si="585"/>
        <v>6.4</v>
      </c>
      <c r="BJ60" s="125" t="str">
        <f t="shared" si="719"/>
        <v>C</v>
      </c>
      <c r="BK60" s="126">
        <f t="shared" si="720"/>
        <v>2</v>
      </c>
      <c r="BL60" s="127" t="str">
        <f t="shared" si="721"/>
        <v>2.0</v>
      </c>
      <c r="BM60" s="144">
        <v>3</v>
      </c>
      <c r="BN60" s="63">
        <v>3</v>
      </c>
      <c r="BO60" s="19">
        <v>7.2</v>
      </c>
      <c r="BP60" s="22">
        <v>6</v>
      </c>
      <c r="BQ60" s="23"/>
      <c r="BR60" s="25">
        <f t="shared" si="589"/>
        <v>6.5</v>
      </c>
      <c r="BS60" s="26">
        <f t="shared" si="590"/>
        <v>6.5</v>
      </c>
      <c r="BT60" s="24" t="str">
        <f t="shared" si="591"/>
        <v>6.5</v>
      </c>
      <c r="BU60" s="30" t="str">
        <f t="shared" si="592"/>
        <v>C+</v>
      </c>
      <c r="BV60" s="56">
        <f t="shared" si="593"/>
        <v>2.5</v>
      </c>
      <c r="BW60" s="35" t="str">
        <f t="shared" si="594"/>
        <v>2.5</v>
      </c>
      <c r="BX60" s="53">
        <v>2</v>
      </c>
      <c r="BY60" s="70">
        <v>2</v>
      </c>
      <c r="BZ60" s="19">
        <v>7.2</v>
      </c>
      <c r="CA60" s="22">
        <v>3</v>
      </c>
      <c r="CB60" s="23"/>
      <c r="CC60" s="25">
        <f t="shared" si="722"/>
        <v>4.7</v>
      </c>
      <c r="CD60" s="26">
        <f t="shared" si="723"/>
        <v>4.7</v>
      </c>
      <c r="CE60" s="24" t="str">
        <f t="shared" si="595"/>
        <v>4.7</v>
      </c>
      <c r="CF60" s="30" t="str">
        <f t="shared" si="724"/>
        <v>D</v>
      </c>
      <c r="CG60" s="28">
        <f t="shared" si="725"/>
        <v>1</v>
      </c>
      <c r="CH60" s="35" t="str">
        <f t="shared" si="726"/>
        <v>1.0</v>
      </c>
      <c r="CI60" s="53">
        <v>3</v>
      </c>
      <c r="CJ60" s="63">
        <v>3</v>
      </c>
      <c r="CK60" s="193">
        <f t="shared" si="599"/>
        <v>17</v>
      </c>
      <c r="CL60" s="217">
        <f t="shared" si="600"/>
        <v>5.9294117647058826</v>
      </c>
      <c r="CM60" s="182">
        <f t="shared" si="601"/>
        <v>1.8235294117647058</v>
      </c>
      <c r="CN60" s="183" t="str">
        <f t="shared" si="602"/>
        <v>1.82</v>
      </c>
      <c r="CO60" s="135" t="str">
        <f t="shared" si="603"/>
        <v>Lên lớp</v>
      </c>
      <c r="CP60" s="136">
        <f t="shared" si="604"/>
        <v>17</v>
      </c>
      <c r="CQ60" s="241">
        <f t="shared" si="605"/>
        <v>5.9294117647058826</v>
      </c>
      <c r="CR60" s="137">
        <f t="shared" si="606"/>
        <v>1.8235294117647058</v>
      </c>
      <c r="CS60" s="140" t="str">
        <f t="shared" si="607"/>
        <v>1.82</v>
      </c>
      <c r="CT60" s="135" t="str">
        <f t="shared" si="608"/>
        <v>Lên lớp</v>
      </c>
      <c r="CU60" s="138" t="s">
        <v>648</v>
      </c>
      <c r="CV60" s="19">
        <v>5.7</v>
      </c>
      <c r="CW60" s="22">
        <v>4</v>
      </c>
      <c r="CX60" s="23"/>
      <c r="CY60" s="25">
        <f t="shared" si="609"/>
        <v>4.7</v>
      </c>
      <c r="CZ60" s="26">
        <f t="shared" si="610"/>
        <v>4.7</v>
      </c>
      <c r="DA60" s="24" t="str">
        <f t="shared" si="611"/>
        <v>4.7</v>
      </c>
      <c r="DB60" s="30" t="str">
        <f t="shared" si="612"/>
        <v>D</v>
      </c>
      <c r="DC60" s="56">
        <f t="shared" si="613"/>
        <v>1</v>
      </c>
      <c r="DD60" s="35" t="str">
        <f t="shared" si="614"/>
        <v>1.0</v>
      </c>
      <c r="DE60" s="53">
        <v>3</v>
      </c>
      <c r="DF60" s="63">
        <v>3</v>
      </c>
      <c r="DG60" s="19">
        <v>5.0999999999999996</v>
      </c>
      <c r="DH60" s="22">
        <v>6</v>
      </c>
      <c r="DI60" s="23"/>
      <c r="DJ60" s="25">
        <f t="shared" si="615"/>
        <v>5.6</v>
      </c>
      <c r="DK60" s="26">
        <f t="shared" si="616"/>
        <v>5.6</v>
      </c>
      <c r="DL60" s="24" t="str">
        <f t="shared" si="617"/>
        <v>5.6</v>
      </c>
      <c r="DM60" s="30" t="str">
        <f t="shared" si="618"/>
        <v>C</v>
      </c>
      <c r="DN60" s="56">
        <f t="shared" si="619"/>
        <v>2</v>
      </c>
      <c r="DO60" s="35" t="str">
        <f t="shared" si="620"/>
        <v>2.0</v>
      </c>
      <c r="DP60" s="53">
        <v>3</v>
      </c>
      <c r="DQ60" s="63">
        <v>3</v>
      </c>
      <c r="DR60" s="19">
        <v>7.7</v>
      </c>
      <c r="DS60" s="22">
        <v>1</v>
      </c>
      <c r="DT60" s="23">
        <v>1</v>
      </c>
      <c r="DU60" s="25">
        <f t="shared" si="621"/>
        <v>3.7</v>
      </c>
      <c r="DV60" s="26">
        <f t="shared" si="622"/>
        <v>3.7</v>
      </c>
      <c r="DW60" s="24" t="str">
        <f t="shared" si="623"/>
        <v>3.7</v>
      </c>
      <c r="DX60" s="30" t="str">
        <f t="shared" si="624"/>
        <v>F</v>
      </c>
      <c r="DY60" s="28">
        <f t="shared" si="625"/>
        <v>0</v>
      </c>
      <c r="DZ60" s="35" t="str">
        <f t="shared" si="626"/>
        <v>0.0</v>
      </c>
      <c r="EA60" s="53">
        <v>3</v>
      </c>
      <c r="EB60" s="63"/>
      <c r="EC60" s="19">
        <v>6.3</v>
      </c>
      <c r="ED60" s="22">
        <v>3</v>
      </c>
      <c r="EE60" s="23"/>
      <c r="EF60" s="25">
        <f t="shared" si="627"/>
        <v>4.3</v>
      </c>
      <c r="EG60" s="26">
        <f t="shared" si="628"/>
        <v>4.3</v>
      </c>
      <c r="EH60" s="24" t="str">
        <f t="shared" si="736"/>
        <v>4.3</v>
      </c>
      <c r="EI60" s="30" t="str">
        <f t="shared" si="630"/>
        <v>D</v>
      </c>
      <c r="EJ60" s="28">
        <f t="shared" si="631"/>
        <v>1</v>
      </c>
      <c r="EK60" s="35" t="str">
        <f t="shared" si="632"/>
        <v>1.0</v>
      </c>
      <c r="EL60" s="53">
        <v>2</v>
      </c>
      <c r="EM60" s="63">
        <v>2</v>
      </c>
      <c r="EN60" s="19">
        <v>5.6</v>
      </c>
      <c r="EO60" s="22">
        <v>6</v>
      </c>
      <c r="EP60" s="23"/>
      <c r="EQ60" s="25">
        <f t="shared" si="633"/>
        <v>5.8</v>
      </c>
      <c r="ER60" s="26">
        <f t="shared" si="634"/>
        <v>5.8</v>
      </c>
      <c r="ES60" s="26" t="str">
        <f t="shared" si="635"/>
        <v>5.8</v>
      </c>
      <c r="ET60" s="30" t="str">
        <f t="shared" si="636"/>
        <v>C</v>
      </c>
      <c r="EU60" s="28">
        <f t="shared" si="637"/>
        <v>2</v>
      </c>
      <c r="EV60" s="35" t="str">
        <f t="shared" si="638"/>
        <v>2.0</v>
      </c>
      <c r="EW60" s="53">
        <v>2</v>
      </c>
      <c r="EX60" s="63">
        <v>2</v>
      </c>
      <c r="EY60" s="19">
        <v>6.8</v>
      </c>
      <c r="EZ60" s="22">
        <v>3</v>
      </c>
      <c r="FA60" s="23"/>
      <c r="FB60" s="25">
        <f t="shared" si="639"/>
        <v>4.5</v>
      </c>
      <c r="FC60" s="26">
        <f t="shared" si="640"/>
        <v>4.5</v>
      </c>
      <c r="FD60" s="24" t="str">
        <f t="shared" si="641"/>
        <v>4.5</v>
      </c>
      <c r="FE60" s="30" t="str">
        <f t="shared" si="642"/>
        <v>D</v>
      </c>
      <c r="FF60" s="28">
        <f t="shared" si="643"/>
        <v>1</v>
      </c>
      <c r="FG60" s="35" t="str">
        <f t="shared" si="644"/>
        <v>1.0</v>
      </c>
      <c r="FH60" s="53">
        <v>3</v>
      </c>
      <c r="FI60" s="63">
        <v>3</v>
      </c>
      <c r="FJ60" s="19">
        <v>7</v>
      </c>
      <c r="FK60" s="22">
        <v>8</v>
      </c>
      <c r="FL60" s="23"/>
      <c r="FM60" s="25">
        <f t="shared" si="378"/>
        <v>7.6</v>
      </c>
      <c r="FN60" s="26">
        <f t="shared" si="379"/>
        <v>7.6</v>
      </c>
      <c r="FO60" s="26" t="str">
        <f t="shared" si="645"/>
        <v>7.6</v>
      </c>
      <c r="FP60" s="30" t="str">
        <f t="shared" si="381"/>
        <v>B</v>
      </c>
      <c r="FQ60" s="28">
        <f t="shared" si="382"/>
        <v>3</v>
      </c>
      <c r="FR60" s="35" t="str">
        <f t="shared" si="383"/>
        <v>3.0</v>
      </c>
      <c r="FS60" s="53">
        <v>2</v>
      </c>
      <c r="FT60" s="63">
        <v>2</v>
      </c>
      <c r="FU60" s="19">
        <v>6.5</v>
      </c>
      <c r="FV60" s="22">
        <v>5</v>
      </c>
      <c r="FW60" s="23"/>
      <c r="FX60" s="25">
        <f t="shared" si="384"/>
        <v>5.6</v>
      </c>
      <c r="FY60" s="26">
        <f t="shared" si="385"/>
        <v>5.6</v>
      </c>
      <c r="FZ60" s="26" t="str">
        <f t="shared" si="646"/>
        <v>5.6</v>
      </c>
      <c r="GA60" s="30" t="str">
        <f t="shared" si="387"/>
        <v>C</v>
      </c>
      <c r="GB60" s="28">
        <f t="shared" si="388"/>
        <v>2</v>
      </c>
      <c r="GC60" s="35" t="str">
        <f t="shared" si="389"/>
        <v>2.0</v>
      </c>
      <c r="GD60" s="53">
        <v>2</v>
      </c>
      <c r="GE60" s="63">
        <v>2</v>
      </c>
      <c r="GF60" s="181">
        <f t="shared" si="647"/>
        <v>20</v>
      </c>
      <c r="GG60" s="217">
        <f t="shared" si="648"/>
        <v>5.1050000000000004</v>
      </c>
      <c r="GH60" s="182">
        <f t="shared" si="649"/>
        <v>1.4</v>
      </c>
      <c r="GI60" s="183" t="str">
        <f t="shared" si="650"/>
        <v>1.40</v>
      </c>
      <c r="GJ60" s="135" t="str">
        <f t="shared" si="651"/>
        <v>Lên lớp</v>
      </c>
      <c r="GK60" s="136">
        <f t="shared" si="652"/>
        <v>17</v>
      </c>
      <c r="GL60" s="239">
        <f t="shared" si="653"/>
        <v>5.3529411764705879</v>
      </c>
      <c r="GM60" s="137">
        <f t="shared" si="654"/>
        <v>1.6470588235294117</v>
      </c>
      <c r="GN60" s="192">
        <f t="shared" si="655"/>
        <v>37</v>
      </c>
      <c r="GO60" s="193">
        <f t="shared" si="656"/>
        <v>34</v>
      </c>
      <c r="GP60" s="183">
        <f t="shared" si="657"/>
        <v>5.6411764705882357</v>
      </c>
      <c r="GQ60" s="182">
        <f t="shared" si="658"/>
        <v>1.7352941176470589</v>
      </c>
      <c r="GR60" s="183" t="str">
        <f t="shared" si="659"/>
        <v>1.74</v>
      </c>
      <c r="GS60" s="135" t="str">
        <f t="shared" si="660"/>
        <v>Lên lớp</v>
      </c>
      <c r="GT60" s="135" t="s">
        <v>648</v>
      </c>
      <c r="GU60" s="19">
        <v>8</v>
      </c>
      <c r="GV60" s="22">
        <v>7</v>
      </c>
      <c r="GW60" s="23"/>
      <c r="GX60" s="17">
        <f t="shared" si="661"/>
        <v>7.4</v>
      </c>
      <c r="GY60" s="24">
        <f t="shared" si="662"/>
        <v>7.4</v>
      </c>
      <c r="GZ60" s="24" t="str">
        <f t="shared" si="697"/>
        <v>7.4</v>
      </c>
      <c r="HA60" s="30" t="str">
        <f t="shared" si="663"/>
        <v>B</v>
      </c>
      <c r="HB60" s="28">
        <f t="shared" si="664"/>
        <v>3</v>
      </c>
      <c r="HC60" s="35" t="str">
        <f t="shared" si="665"/>
        <v>3.0</v>
      </c>
      <c r="HD60" s="53">
        <v>3</v>
      </c>
      <c r="HE60" s="63">
        <v>3</v>
      </c>
      <c r="HF60" s="19">
        <v>6.2</v>
      </c>
      <c r="HG60" s="22">
        <v>5</v>
      </c>
      <c r="HH60" s="23"/>
      <c r="HI60" s="25">
        <f t="shared" si="410"/>
        <v>5.5</v>
      </c>
      <c r="HJ60" s="26">
        <f t="shared" si="411"/>
        <v>5.5</v>
      </c>
      <c r="HK60" s="26" t="str">
        <f t="shared" si="666"/>
        <v>5.5</v>
      </c>
      <c r="HL60" s="30" t="str">
        <f t="shared" si="413"/>
        <v>C</v>
      </c>
      <c r="HM60" s="28">
        <f t="shared" si="414"/>
        <v>2</v>
      </c>
      <c r="HN60" s="35" t="str">
        <f t="shared" si="415"/>
        <v>2.0</v>
      </c>
      <c r="HO60" s="53">
        <v>2</v>
      </c>
      <c r="HP60" s="63">
        <v>2</v>
      </c>
      <c r="HQ60" s="19">
        <v>5.6</v>
      </c>
      <c r="HR60" s="22">
        <v>1</v>
      </c>
      <c r="HS60" s="23">
        <v>3</v>
      </c>
      <c r="HT60" s="25">
        <f t="shared" si="416"/>
        <v>2.8</v>
      </c>
      <c r="HU60" s="147">
        <f t="shared" si="417"/>
        <v>4</v>
      </c>
      <c r="HV60" s="26" t="str">
        <f t="shared" si="734"/>
        <v>4.0</v>
      </c>
      <c r="HW60" s="218" t="str">
        <f t="shared" si="418"/>
        <v>D</v>
      </c>
      <c r="HX60" s="149">
        <f t="shared" si="419"/>
        <v>1</v>
      </c>
      <c r="HY60" s="40" t="str">
        <f t="shared" si="420"/>
        <v>1.0</v>
      </c>
      <c r="HZ60" s="53">
        <v>3</v>
      </c>
      <c r="IA60" s="63">
        <v>3</v>
      </c>
      <c r="IB60" s="19">
        <v>6.3</v>
      </c>
      <c r="IC60" s="22">
        <v>1</v>
      </c>
      <c r="ID60" s="23">
        <v>5</v>
      </c>
      <c r="IE60" s="25">
        <f t="shared" si="421"/>
        <v>3.1</v>
      </c>
      <c r="IF60" s="147">
        <f t="shared" si="422"/>
        <v>5.5</v>
      </c>
      <c r="IG60" s="26" t="str">
        <f t="shared" si="735"/>
        <v>5.5</v>
      </c>
      <c r="IH60" s="218" t="str">
        <f t="shared" si="423"/>
        <v>C</v>
      </c>
      <c r="II60" s="149">
        <f t="shared" si="424"/>
        <v>2</v>
      </c>
      <c r="IJ60" s="40" t="str">
        <f t="shared" si="425"/>
        <v>2.0</v>
      </c>
      <c r="IK60" s="53">
        <v>1</v>
      </c>
      <c r="IL60" s="63">
        <v>1</v>
      </c>
      <c r="IM60" s="19">
        <v>6.6</v>
      </c>
      <c r="IN60" s="22">
        <v>6</v>
      </c>
      <c r="IO60" s="23"/>
      <c r="IP60" s="25">
        <f t="shared" si="426"/>
        <v>6.2</v>
      </c>
      <c r="IQ60" s="26">
        <f t="shared" si="427"/>
        <v>6.2</v>
      </c>
      <c r="IR60" s="26" t="str">
        <f t="shared" si="669"/>
        <v>6.2</v>
      </c>
      <c r="IS60" s="30" t="str">
        <f t="shared" si="727"/>
        <v>C</v>
      </c>
      <c r="IT60" s="28">
        <f t="shared" si="430"/>
        <v>2</v>
      </c>
      <c r="IU60" s="35" t="str">
        <f t="shared" si="431"/>
        <v>2.0</v>
      </c>
      <c r="IV60" s="53">
        <v>2</v>
      </c>
      <c r="IW60" s="63">
        <v>2</v>
      </c>
      <c r="IX60" s="19">
        <v>6.4</v>
      </c>
      <c r="IY60" s="22">
        <v>8</v>
      </c>
      <c r="IZ60" s="23"/>
      <c r="JA60" s="25">
        <f t="shared" si="432"/>
        <v>7.4</v>
      </c>
      <c r="JB60" s="26">
        <f t="shared" si="433"/>
        <v>7.4</v>
      </c>
      <c r="JC60" s="26" t="str">
        <f t="shared" si="670"/>
        <v>7.4</v>
      </c>
      <c r="JD60" s="30" t="str">
        <f t="shared" si="435"/>
        <v>B</v>
      </c>
      <c r="JE60" s="28">
        <f t="shared" si="436"/>
        <v>3</v>
      </c>
      <c r="JF60" s="35" t="str">
        <f t="shared" si="437"/>
        <v>3.0</v>
      </c>
      <c r="JG60" s="53">
        <v>2</v>
      </c>
      <c r="JH60" s="63">
        <v>2</v>
      </c>
      <c r="JI60" s="19">
        <v>7.2</v>
      </c>
      <c r="JJ60" s="22">
        <v>5</v>
      </c>
      <c r="JK60" s="23"/>
      <c r="JL60" s="25">
        <f t="shared" si="438"/>
        <v>5.9</v>
      </c>
      <c r="JM60" s="26">
        <f t="shared" si="439"/>
        <v>5.9</v>
      </c>
      <c r="JN60" s="26" t="str">
        <f t="shared" si="671"/>
        <v>5.9</v>
      </c>
      <c r="JO60" s="30" t="str">
        <f t="shared" si="728"/>
        <v>C</v>
      </c>
      <c r="JP60" s="28">
        <f t="shared" si="442"/>
        <v>2</v>
      </c>
      <c r="JQ60" s="35" t="str">
        <f t="shared" si="443"/>
        <v>2.0</v>
      </c>
      <c r="JR60" s="53">
        <v>2</v>
      </c>
      <c r="JS60" s="63">
        <v>2</v>
      </c>
      <c r="JT60" s="19">
        <v>5</v>
      </c>
      <c r="JU60" s="22">
        <v>4</v>
      </c>
      <c r="JV60" s="23"/>
      <c r="JW60" s="25">
        <f t="shared" si="444"/>
        <v>4.4000000000000004</v>
      </c>
      <c r="JX60" s="26">
        <f t="shared" si="445"/>
        <v>4.4000000000000004</v>
      </c>
      <c r="JY60" s="26" t="str">
        <f t="shared" si="672"/>
        <v>4.4</v>
      </c>
      <c r="JZ60" s="30" t="str">
        <f t="shared" si="729"/>
        <v>D</v>
      </c>
      <c r="KA60" s="28">
        <f t="shared" si="448"/>
        <v>1</v>
      </c>
      <c r="KB60" s="35" t="str">
        <f t="shared" si="449"/>
        <v>1.0</v>
      </c>
      <c r="KC60" s="53">
        <v>1</v>
      </c>
      <c r="KD60" s="63">
        <v>1</v>
      </c>
      <c r="KE60" s="19">
        <v>7.3</v>
      </c>
      <c r="KF60" s="22">
        <v>4</v>
      </c>
      <c r="KG60" s="23"/>
      <c r="KH60" s="25">
        <f t="shared" si="450"/>
        <v>5.3</v>
      </c>
      <c r="KI60" s="26">
        <f t="shared" si="451"/>
        <v>5.3</v>
      </c>
      <c r="KJ60" s="26" t="str">
        <f t="shared" si="673"/>
        <v>5.3</v>
      </c>
      <c r="KK60" s="30" t="str">
        <f t="shared" si="453"/>
        <v>D+</v>
      </c>
      <c r="KL60" s="28">
        <f t="shared" si="454"/>
        <v>1.5</v>
      </c>
      <c r="KM60" s="35" t="str">
        <f t="shared" si="455"/>
        <v>1.5</v>
      </c>
      <c r="KN60" s="53">
        <v>2</v>
      </c>
      <c r="KO60" s="63">
        <v>2</v>
      </c>
      <c r="KP60" s="181">
        <f t="shared" si="674"/>
        <v>18</v>
      </c>
      <c r="KQ60" s="217">
        <f t="shared" si="675"/>
        <v>5.8166666666666664</v>
      </c>
      <c r="KR60" s="182">
        <f t="shared" si="676"/>
        <v>2</v>
      </c>
      <c r="KS60" s="183" t="str">
        <f t="shared" si="677"/>
        <v>2.00</v>
      </c>
      <c r="KT60" s="135" t="str">
        <f t="shared" si="678"/>
        <v>Lên lớp</v>
      </c>
      <c r="KU60" s="136">
        <f t="shared" si="679"/>
        <v>18</v>
      </c>
      <c r="KV60" s="217">
        <f t="shared" si="680"/>
        <v>5.8166666666666664</v>
      </c>
      <c r="KW60" s="236">
        <f t="shared" si="681"/>
        <v>2</v>
      </c>
      <c r="KX60" s="192">
        <f t="shared" si="682"/>
        <v>55</v>
      </c>
      <c r="KY60" s="193">
        <f t="shared" si="683"/>
        <v>52</v>
      </c>
      <c r="KZ60" s="183">
        <f t="shared" si="684"/>
        <v>5.7019230769230766</v>
      </c>
      <c r="LA60" s="182">
        <f t="shared" si="685"/>
        <v>1.8269230769230769</v>
      </c>
      <c r="LB60" s="183" t="str">
        <f t="shared" si="686"/>
        <v>1.83</v>
      </c>
      <c r="LC60" s="135" t="str">
        <f t="shared" si="687"/>
        <v>Lên lớp</v>
      </c>
      <c r="LD60" s="135" t="s">
        <v>648</v>
      </c>
      <c r="LE60" s="19">
        <v>5.5</v>
      </c>
      <c r="LF60" s="22">
        <v>6</v>
      </c>
      <c r="LG60" s="23"/>
      <c r="LH60" s="25">
        <f t="shared" si="470"/>
        <v>5.8</v>
      </c>
      <c r="LI60" s="147">
        <f t="shared" si="471"/>
        <v>5.8</v>
      </c>
      <c r="LJ60" s="26" t="str">
        <f t="shared" si="688"/>
        <v>5.8</v>
      </c>
      <c r="LK60" s="148" t="str">
        <f t="shared" si="473"/>
        <v>C</v>
      </c>
      <c r="LL60" s="149">
        <f t="shared" si="474"/>
        <v>2</v>
      </c>
      <c r="LM60" s="40" t="str">
        <f t="shared" si="475"/>
        <v>2.0</v>
      </c>
      <c r="LN60" s="53">
        <v>1</v>
      </c>
      <c r="LO60" s="63">
        <v>1</v>
      </c>
      <c r="LP60" s="19">
        <v>6</v>
      </c>
      <c r="LQ60" s="22">
        <v>4</v>
      </c>
      <c r="LR60" s="23"/>
      <c r="LS60" s="25">
        <f t="shared" si="476"/>
        <v>4.8</v>
      </c>
      <c r="LT60" s="147">
        <f t="shared" si="477"/>
        <v>4.8</v>
      </c>
      <c r="LU60" s="26" t="str">
        <f t="shared" si="689"/>
        <v>4.8</v>
      </c>
      <c r="LV60" s="148" t="str">
        <f t="shared" si="479"/>
        <v>D</v>
      </c>
      <c r="LW60" s="149">
        <f t="shared" si="480"/>
        <v>1</v>
      </c>
      <c r="LX60" s="40" t="str">
        <f t="shared" si="481"/>
        <v>1.0</v>
      </c>
      <c r="LY60" s="53">
        <v>1</v>
      </c>
      <c r="LZ60" s="63">
        <v>1</v>
      </c>
      <c r="MA60" s="185">
        <v>7</v>
      </c>
      <c r="MB60" s="121">
        <v>6</v>
      </c>
      <c r="MC60" s="122"/>
      <c r="MD60" s="129">
        <f t="shared" si="482"/>
        <v>6.4</v>
      </c>
      <c r="ME60" s="130">
        <f t="shared" si="483"/>
        <v>6.4</v>
      </c>
      <c r="MF60" s="130" t="str">
        <f t="shared" si="690"/>
        <v>6.4</v>
      </c>
      <c r="MG60" s="125" t="str">
        <f t="shared" si="698"/>
        <v>C</v>
      </c>
      <c r="MH60" s="126">
        <f t="shared" si="486"/>
        <v>2</v>
      </c>
      <c r="MI60" s="127" t="str">
        <f t="shared" si="487"/>
        <v>2.0</v>
      </c>
      <c r="MJ60" s="144">
        <v>1</v>
      </c>
      <c r="MK60" s="145">
        <v>1</v>
      </c>
      <c r="ML60" s="19">
        <v>6.5</v>
      </c>
      <c r="MM60" s="51">
        <v>7</v>
      </c>
      <c r="MN60" s="23"/>
      <c r="MO60" s="25">
        <f t="shared" si="538"/>
        <v>6.8</v>
      </c>
      <c r="MP60" s="26">
        <f t="shared" si="539"/>
        <v>6.8</v>
      </c>
      <c r="MQ60" s="26" t="str">
        <f t="shared" si="691"/>
        <v>6.8</v>
      </c>
      <c r="MR60" s="30" t="str">
        <f t="shared" si="730"/>
        <v>C+</v>
      </c>
      <c r="MS60" s="28">
        <f t="shared" si="540"/>
        <v>2.5</v>
      </c>
      <c r="MT60" s="35" t="str">
        <f t="shared" si="541"/>
        <v>2.5</v>
      </c>
      <c r="MU60" s="53">
        <v>1</v>
      </c>
      <c r="MV60" s="63">
        <v>1</v>
      </c>
      <c r="MW60" s="19">
        <v>6</v>
      </c>
      <c r="MX60" s="51">
        <v>7.5</v>
      </c>
      <c r="MY60" s="23"/>
      <c r="MZ60" s="25">
        <f t="shared" si="542"/>
        <v>6.9</v>
      </c>
      <c r="NA60" s="26">
        <f t="shared" si="543"/>
        <v>6.9</v>
      </c>
      <c r="NB60" s="26" t="str">
        <f t="shared" si="692"/>
        <v>6.9</v>
      </c>
      <c r="NC60" s="30" t="str">
        <f t="shared" si="731"/>
        <v>C+</v>
      </c>
      <c r="ND60" s="28">
        <f t="shared" si="544"/>
        <v>2.5</v>
      </c>
      <c r="NE60" s="35" t="str">
        <f t="shared" si="545"/>
        <v>2.5</v>
      </c>
      <c r="NF60" s="53">
        <v>1</v>
      </c>
      <c r="NG60" s="63">
        <v>1</v>
      </c>
      <c r="NH60" s="19">
        <v>7</v>
      </c>
      <c r="NI60" s="51">
        <v>7</v>
      </c>
      <c r="NJ60" s="23"/>
      <c r="NK60" s="25">
        <f t="shared" si="546"/>
        <v>7</v>
      </c>
      <c r="NL60" s="26">
        <f t="shared" si="547"/>
        <v>7</v>
      </c>
      <c r="NM60" s="26" t="str">
        <f t="shared" si="693"/>
        <v>7.0</v>
      </c>
      <c r="NN60" s="30" t="str">
        <f t="shared" si="732"/>
        <v>B</v>
      </c>
      <c r="NO60" s="28">
        <f t="shared" si="548"/>
        <v>3</v>
      </c>
      <c r="NP60" s="35" t="str">
        <f t="shared" si="549"/>
        <v>3.0</v>
      </c>
      <c r="NQ60" s="53">
        <v>2</v>
      </c>
      <c r="NR60" s="63">
        <v>2</v>
      </c>
      <c r="NS60" s="19">
        <v>8</v>
      </c>
      <c r="NT60" s="51">
        <v>6.5</v>
      </c>
      <c r="NU60" s="23"/>
      <c r="NV60" s="25">
        <f t="shared" si="550"/>
        <v>7.1</v>
      </c>
      <c r="NW60" s="26">
        <f t="shared" si="551"/>
        <v>7.1</v>
      </c>
      <c r="NX60" s="26" t="str">
        <f t="shared" si="694"/>
        <v>7.1</v>
      </c>
      <c r="NY60" s="30" t="str">
        <f t="shared" si="733"/>
        <v>B</v>
      </c>
      <c r="NZ60" s="28">
        <f t="shared" si="552"/>
        <v>3</v>
      </c>
      <c r="OA60" s="35" t="str">
        <f t="shared" si="553"/>
        <v>3.0</v>
      </c>
      <c r="OB60" s="53">
        <v>1</v>
      </c>
      <c r="OC60" s="63">
        <v>1</v>
      </c>
      <c r="OD60" s="57">
        <v>7.6</v>
      </c>
      <c r="OE60" s="51">
        <v>7.2</v>
      </c>
      <c r="OF60" s="23"/>
      <c r="OG60" s="25">
        <f t="shared" si="737"/>
        <v>7.4</v>
      </c>
      <c r="OH60" s="26">
        <f t="shared" si="738"/>
        <v>7.4</v>
      </c>
      <c r="OI60" s="26" t="str">
        <f t="shared" si="739"/>
        <v>7.4</v>
      </c>
      <c r="OJ60" s="30" t="str">
        <f t="shared" si="740"/>
        <v>B</v>
      </c>
      <c r="OK60" s="28">
        <f t="shared" si="741"/>
        <v>3</v>
      </c>
      <c r="OL60" s="35" t="str">
        <f t="shared" si="742"/>
        <v>3.0</v>
      </c>
      <c r="OM60" s="53">
        <v>4</v>
      </c>
      <c r="ON60" s="70">
        <v>4</v>
      </c>
      <c r="OO60" s="264">
        <f t="shared" si="256"/>
        <v>12</v>
      </c>
      <c r="OP60" s="217">
        <f t="shared" si="257"/>
        <v>6.7833333333333341</v>
      </c>
      <c r="OQ60" s="182">
        <f t="shared" si="258"/>
        <v>2.5833333333333335</v>
      </c>
      <c r="OR60" s="183" t="str">
        <f t="shared" si="259"/>
        <v>2.58</v>
      </c>
      <c r="OS60" s="135" t="str">
        <f t="shared" si="260"/>
        <v>Lên lớp</v>
      </c>
      <c r="OT60" s="136">
        <f t="shared" si="261"/>
        <v>12</v>
      </c>
      <c r="OU60" s="217">
        <f t="shared" si="262"/>
        <v>6.7833333333333341</v>
      </c>
      <c r="OV60" s="236">
        <f t="shared" si="263"/>
        <v>2.5833333333333335</v>
      </c>
      <c r="OW60" s="192">
        <f t="shared" si="264"/>
        <v>67</v>
      </c>
      <c r="OX60" s="193">
        <f t="shared" si="265"/>
        <v>64</v>
      </c>
      <c r="OY60" s="183">
        <f t="shared" si="266"/>
        <v>5.9046874999999996</v>
      </c>
      <c r="OZ60" s="182">
        <f t="shared" si="267"/>
        <v>1.96875</v>
      </c>
      <c r="PA60" s="183" t="str">
        <f t="shared" si="268"/>
        <v>1.97</v>
      </c>
      <c r="PB60" s="135" t="str">
        <f t="shared" si="269"/>
        <v>Lên lớp</v>
      </c>
      <c r="PC60" s="135" t="s">
        <v>648</v>
      </c>
      <c r="PD60" s="57">
        <v>7.1</v>
      </c>
      <c r="PE60" s="22">
        <v>6</v>
      </c>
      <c r="PF60" s="23"/>
      <c r="PG60" s="25">
        <f t="shared" si="273"/>
        <v>6.4</v>
      </c>
      <c r="PH60" s="26">
        <f t="shared" si="274"/>
        <v>6.4</v>
      </c>
      <c r="PI60" s="26" t="str">
        <f t="shared" si="275"/>
        <v>6.4</v>
      </c>
      <c r="PJ60" s="30" t="str">
        <f t="shared" si="276"/>
        <v>C</v>
      </c>
      <c r="PK60" s="28">
        <f t="shared" si="277"/>
        <v>2</v>
      </c>
      <c r="PL60" s="35" t="str">
        <f t="shared" si="278"/>
        <v>2.0</v>
      </c>
      <c r="PM60" s="53">
        <v>6</v>
      </c>
      <c r="PN60" s="63">
        <v>6</v>
      </c>
      <c r="PO60" s="19">
        <v>6.8</v>
      </c>
      <c r="PP60" s="22">
        <v>6</v>
      </c>
      <c r="PQ60" s="23"/>
      <c r="PR60" s="25">
        <f t="shared" si="558"/>
        <v>6.3</v>
      </c>
      <c r="PS60" s="26">
        <f t="shared" si="559"/>
        <v>6.3</v>
      </c>
      <c r="PT60" s="26" t="str">
        <f t="shared" si="696"/>
        <v>6.3</v>
      </c>
      <c r="PU60" s="30" t="str">
        <f t="shared" si="700"/>
        <v>C</v>
      </c>
      <c r="PV60" s="28">
        <f t="shared" si="560"/>
        <v>2</v>
      </c>
      <c r="PW60" s="35" t="str">
        <f t="shared" si="561"/>
        <v>2.0</v>
      </c>
      <c r="PX60" s="53">
        <v>6</v>
      </c>
      <c r="PY60" s="63">
        <v>6</v>
      </c>
      <c r="PZ60" s="59">
        <v>5.4</v>
      </c>
      <c r="QA60" s="259">
        <v>7.2</v>
      </c>
      <c r="QB60" s="129">
        <f t="shared" si="270"/>
        <v>6.5</v>
      </c>
      <c r="QC60" s="24" t="str">
        <f t="shared" si="280"/>
        <v>6.5</v>
      </c>
      <c r="QD60" s="30" t="str">
        <f t="shared" si="281"/>
        <v>C+</v>
      </c>
      <c r="QE60" s="28">
        <f t="shared" si="282"/>
        <v>2.5</v>
      </c>
      <c r="QF60" s="35" t="str">
        <f t="shared" si="283"/>
        <v>2.5</v>
      </c>
      <c r="QG60" s="260">
        <v>5</v>
      </c>
      <c r="QH60" s="261">
        <v>5</v>
      </c>
      <c r="QI60" s="262">
        <f t="shared" si="532"/>
        <v>17</v>
      </c>
      <c r="QJ60" s="217">
        <f t="shared" si="533"/>
        <v>6.3941176470588239</v>
      </c>
      <c r="QK60" s="182">
        <f t="shared" si="534"/>
        <v>2.1470588235294117</v>
      </c>
      <c r="QL60" s="183" t="str">
        <f t="shared" si="284"/>
        <v>2.15</v>
      </c>
      <c r="QM60" s="135" t="str">
        <f t="shared" si="285"/>
        <v>Lên lớp</v>
      </c>
    </row>
    <row r="61" spans="1:455" ht="18">
      <c r="A61" s="71">
        <v>25</v>
      </c>
      <c r="B61" s="10">
        <v>61</v>
      </c>
      <c r="C61" s="90" t="s">
        <v>271</v>
      </c>
      <c r="D61" s="91" t="s">
        <v>339</v>
      </c>
      <c r="E61" s="93" t="s">
        <v>329</v>
      </c>
      <c r="F61" s="308" t="s">
        <v>165</v>
      </c>
      <c r="G61" s="42"/>
      <c r="H61" s="104" t="s">
        <v>528</v>
      </c>
      <c r="I61" s="42" t="s">
        <v>18</v>
      </c>
      <c r="J61" s="98" t="s">
        <v>77</v>
      </c>
      <c r="K61" s="12">
        <v>5.5</v>
      </c>
      <c r="L61" s="24" t="str">
        <f t="shared" si="562"/>
        <v>5.5</v>
      </c>
      <c r="M61" s="30" t="str">
        <f t="shared" si="701"/>
        <v>C</v>
      </c>
      <c r="N61" s="37">
        <f t="shared" si="702"/>
        <v>2</v>
      </c>
      <c r="O61" s="35" t="str">
        <f t="shared" si="703"/>
        <v>2.0</v>
      </c>
      <c r="P61" s="11">
        <v>2</v>
      </c>
      <c r="Q61" s="14">
        <v>5.9</v>
      </c>
      <c r="R61" s="24" t="str">
        <f t="shared" si="566"/>
        <v>5.9</v>
      </c>
      <c r="S61" s="30" t="str">
        <f t="shared" si="704"/>
        <v>C</v>
      </c>
      <c r="T61" s="37">
        <f t="shared" si="705"/>
        <v>2</v>
      </c>
      <c r="U61" s="35" t="str">
        <f t="shared" si="706"/>
        <v>2.0</v>
      </c>
      <c r="V61" s="11">
        <v>3</v>
      </c>
      <c r="W61" s="19">
        <v>7</v>
      </c>
      <c r="X61" s="22">
        <v>6</v>
      </c>
      <c r="Y61" s="23"/>
      <c r="Z61" s="17">
        <f t="shared" si="570"/>
        <v>6.4</v>
      </c>
      <c r="AA61" s="24">
        <f t="shared" si="571"/>
        <v>6.4</v>
      </c>
      <c r="AB61" s="24" t="str">
        <f t="shared" si="572"/>
        <v>6.4</v>
      </c>
      <c r="AC61" s="30" t="str">
        <f t="shared" si="573"/>
        <v>C</v>
      </c>
      <c r="AD61" s="28">
        <f t="shared" si="574"/>
        <v>2</v>
      </c>
      <c r="AE61" s="35" t="str">
        <f t="shared" si="575"/>
        <v>2.0</v>
      </c>
      <c r="AF61" s="53">
        <v>4</v>
      </c>
      <c r="AG61" s="63">
        <v>4</v>
      </c>
      <c r="AH61" s="19">
        <v>6.3</v>
      </c>
      <c r="AI61" s="22">
        <v>7</v>
      </c>
      <c r="AJ61" s="23"/>
      <c r="AK61" s="17">
        <f t="shared" si="707"/>
        <v>6.7</v>
      </c>
      <c r="AL61" s="24">
        <f t="shared" si="708"/>
        <v>6.7</v>
      </c>
      <c r="AM61" s="24" t="str">
        <f t="shared" si="577"/>
        <v>6.7</v>
      </c>
      <c r="AN61" s="30" t="str">
        <f t="shared" si="709"/>
        <v>C+</v>
      </c>
      <c r="AO61" s="28">
        <f t="shared" si="710"/>
        <v>2.5</v>
      </c>
      <c r="AP61" s="35" t="str">
        <f t="shared" si="711"/>
        <v>2.5</v>
      </c>
      <c r="AQ61" s="66">
        <v>2</v>
      </c>
      <c r="AR61" s="68">
        <v>2</v>
      </c>
      <c r="AS61" s="19">
        <v>6</v>
      </c>
      <c r="AT61" s="22">
        <v>4</v>
      </c>
      <c r="AU61" s="23"/>
      <c r="AV61" s="25">
        <f t="shared" si="712"/>
        <v>4.8</v>
      </c>
      <c r="AW61" s="26">
        <f t="shared" si="713"/>
        <v>4.8</v>
      </c>
      <c r="AX61" s="24" t="str">
        <f t="shared" si="581"/>
        <v>4.8</v>
      </c>
      <c r="AY61" s="30" t="str">
        <f t="shared" si="714"/>
        <v>D</v>
      </c>
      <c r="AZ61" s="28">
        <f t="shared" si="715"/>
        <v>1</v>
      </c>
      <c r="BA61" s="35" t="str">
        <f t="shared" si="716"/>
        <v>1.0</v>
      </c>
      <c r="BB61" s="53">
        <v>3</v>
      </c>
      <c r="BC61" s="63">
        <v>3</v>
      </c>
      <c r="BD61" s="185">
        <v>5</v>
      </c>
      <c r="BE61" s="121">
        <v>6</v>
      </c>
      <c r="BF61" s="122"/>
      <c r="BG61" s="123">
        <f t="shared" si="717"/>
        <v>5.6</v>
      </c>
      <c r="BH61" s="124">
        <f t="shared" si="718"/>
        <v>5.6</v>
      </c>
      <c r="BI61" s="24" t="str">
        <f t="shared" si="585"/>
        <v>5.6</v>
      </c>
      <c r="BJ61" s="125" t="str">
        <f t="shared" si="719"/>
        <v>C</v>
      </c>
      <c r="BK61" s="126">
        <f t="shared" si="720"/>
        <v>2</v>
      </c>
      <c r="BL61" s="127" t="str">
        <f t="shared" si="721"/>
        <v>2.0</v>
      </c>
      <c r="BM61" s="144">
        <v>3</v>
      </c>
      <c r="BN61" s="145">
        <v>3</v>
      </c>
      <c r="BO61" s="19">
        <v>6.7</v>
      </c>
      <c r="BP61" s="22">
        <v>4</v>
      </c>
      <c r="BQ61" s="23"/>
      <c r="BR61" s="17">
        <f t="shared" si="589"/>
        <v>5.0999999999999996</v>
      </c>
      <c r="BS61" s="24">
        <f t="shared" si="590"/>
        <v>5.0999999999999996</v>
      </c>
      <c r="BT61" s="24" t="str">
        <f t="shared" si="591"/>
        <v>5.1</v>
      </c>
      <c r="BU61" s="30" t="str">
        <f t="shared" si="592"/>
        <v>D+</v>
      </c>
      <c r="BV61" s="56">
        <f t="shared" si="593"/>
        <v>1.5</v>
      </c>
      <c r="BW61" s="35" t="str">
        <f t="shared" si="594"/>
        <v>1.5</v>
      </c>
      <c r="BX61" s="53">
        <v>2</v>
      </c>
      <c r="BY61" s="70">
        <v>2</v>
      </c>
      <c r="BZ61" s="19">
        <v>6.8</v>
      </c>
      <c r="CA61" s="22">
        <v>3</v>
      </c>
      <c r="CB61" s="23"/>
      <c r="CC61" s="25">
        <f t="shared" si="722"/>
        <v>4.5</v>
      </c>
      <c r="CD61" s="26">
        <f t="shared" si="723"/>
        <v>4.5</v>
      </c>
      <c r="CE61" s="24" t="str">
        <f t="shared" si="595"/>
        <v>4.5</v>
      </c>
      <c r="CF61" s="30" t="str">
        <f t="shared" si="724"/>
        <v>D</v>
      </c>
      <c r="CG61" s="28">
        <f t="shared" si="725"/>
        <v>1</v>
      </c>
      <c r="CH61" s="35" t="str">
        <f t="shared" si="726"/>
        <v>1.0</v>
      </c>
      <c r="CI61" s="53">
        <v>3</v>
      </c>
      <c r="CJ61" s="63">
        <v>3</v>
      </c>
      <c r="CK61" s="193">
        <f t="shared" si="599"/>
        <v>17</v>
      </c>
      <c r="CL61" s="217">
        <f t="shared" si="600"/>
        <v>5.5235294117647058</v>
      </c>
      <c r="CM61" s="182">
        <f t="shared" si="601"/>
        <v>1.6470588235294117</v>
      </c>
      <c r="CN61" s="183" t="str">
        <f t="shared" si="602"/>
        <v>1.65</v>
      </c>
      <c r="CO61" s="135" t="str">
        <f t="shared" si="603"/>
        <v>Lên lớp</v>
      </c>
      <c r="CP61" s="136">
        <f t="shared" si="604"/>
        <v>17</v>
      </c>
      <c r="CQ61" s="241">
        <f t="shared" si="605"/>
        <v>5.5235294117647058</v>
      </c>
      <c r="CR61" s="137">
        <f t="shared" si="606"/>
        <v>1.6470588235294117</v>
      </c>
      <c r="CS61" s="140" t="str">
        <f t="shared" si="607"/>
        <v>1.65</v>
      </c>
      <c r="CT61" s="135" t="str">
        <f t="shared" si="608"/>
        <v>Lên lớp</v>
      </c>
      <c r="CU61" s="138" t="s">
        <v>648</v>
      </c>
      <c r="CV61" s="19">
        <v>5.3</v>
      </c>
      <c r="CW61" s="22">
        <v>5</v>
      </c>
      <c r="CX61" s="23"/>
      <c r="CY61" s="25">
        <f t="shared" si="609"/>
        <v>5.0999999999999996</v>
      </c>
      <c r="CZ61" s="26">
        <f t="shared" si="610"/>
        <v>5.0999999999999996</v>
      </c>
      <c r="DA61" s="26" t="str">
        <f t="shared" si="611"/>
        <v>5.1</v>
      </c>
      <c r="DB61" s="30" t="str">
        <f t="shared" si="612"/>
        <v>D+</v>
      </c>
      <c r="DC61" s="56">
        <f t="shared" si="613"/>
        <v>1.5</v>
      </c>
      <c r="DD61" s="35" t="str">
        <f t="shared" si="614"/>
        <v>1.5</v>
      </c>
      <c r="DE61" s="53">
        <v>3</v>
      </c>
      <c r="DF61" s="63">
        <v>3</v>
      </c>
      <c r="DG61" s="19">
        <v>6</v>
      </c>
      <c r="DH61" s="22">
        <v>6</v>
      </c>
      <c r="DI61" s="23"/>
      <c r="DJ61" s="25">
        <f t="shared" si="615"/>
        <v>6</v>
      </c>
      <c r="DK61" s="26">
        <f t="shared" si="616"/>
        <v>6</v>
      </c>
      <c r="DL61" s="26" t="str">
        <f t="shared" si="617"/>
        <v>6.0</v>
      </c>
      <c r="DM61" s="30" t="str">
        <f t="shared" si="618"/>
        <v>C</v>
      </c>
      <c r="DN61" s="56">
        <f t="shared" si="619"/>
        <v>2</v>
      </c>
      <c r="DO61" s="35" t="str">
        <f t="shared" si="620"/>
        <v>2.0</v>
      </c>
      <c r="DP61" s="53">
        <v>3</v>
      </c>
      <c r="DQ61" s="63">
        <v>3</v>
      </c>
      <c r="DR61" s="19">
        <v>5.9</v>
      </c>
      <c r="DS61" s="22">
        <v>5</v>
      </c>
      <c r="DT61" s="23"/>
      <c r="DU61" s="25">
        <f t="shared" si="621"/>
        <v>5.4</v>
      </c>
      <c r="DV61" s="26">
        <f t="shared" si="622"/>
        <v>5.4</v>
      </c>
      <c r="DW61" s="26" t="str">
        <f t="shared" si="623"/>
        <v>5.4</v>
      </c>
      <c r="DX61" s="30" t="str">
        <f t="shared" si="624"/>
        <v>D+</v>
      </c>
      <c r="DY61" s="28">
        <f t="shared" si="625"/>
        <v>1.5</v>
      </c>
      <c r="DZ61" s="35" t="str">
        <f t="shared" si="626"/>
        <v>1.5</v>
      </c>
      <c r="EA61" s="53">
        <v>3</v>
      </c>
      <c r="EB61" s="63">
        <v>3</v>
      </c>
      <c r="EC61" s="19">
        <v>6</v>
      </c>
      <c r="ED61" s="22">
        <v>1</v>
      </c>
      <c r="EE61" s="23">
        <v>5</v>
      </c>
      <c r="EF61" s="25">
        <f t="shared" si="627"/>
        <v>3</v>
      </c>
      <c r="EG61" s="26">
        <f t="shared" si="628"/>
        <v>5.4</v>
      </c>
      <c r="EH61" s="26" t="str">
        <f t="shared" si="736"/>
        <v>5.4</v>
      </c>
      <c r="EI61" s="30" t="str">
        <f t="shared" si="630"/>
        <v>D+</v>
      </c>
      <c r="EJ61" s="28">
        <f t="shared" si="631"/>
        <v>1.5</v>
      </c>
      <c r="EK61" s="35" t="str">
        <f t="shared" si="632"/>
        <v>1.5</v>
      </c>
      <c r="EL61" s="53">
        <v>2</v>
      </c>
      <c r="EM61" s="63">
        <v>2</v>
      </c>
      <c r="EN61" s="19">
        <v>6.9</v>
      </c>
      <c r="EO61" s="22">
        <v>8</v>
      </c>
      <c r="EP61" s="23"/>
      <c r="EQ61" s="25">
        <f t="shared" si="633"/>
        <v>7.6</v>
      </c>
      <c r="ER61" s="26">
        <f t="shared" si="634"/>
        <v>7.6</v>
      </c>
      <c r="ES61" s="26" t="str">
        <f t="shared" si="635"/>
        <v>7.6</v>
      </c>
      <c r="ET61" s="30" t="str">
        <f t="shared" si="636"/>
        <v>B</v>
      </c>
      <c r="EU61" s="28">
        <f t="shared" si="637"/>
        <v>3</v>
      </c>
      <c r="EV61" s="35" t="str">
        <f t="shared" si="638"/>
        <v>3.0</v>
      </c>
      <c r="EW61" s="53">
        <v>2</v>
      </c>
      <c r="EX61" s="63">
        <v>2</v>
      </c>
      <c r="EY61" s="19">
        <v>7</v>
      </c>
      <c r="EZ61" s="22">
        <v>6</v>
      </c>
      <c r="FA61" s="23"/>
      <c r="FB61" s="25">
        <f t="shared" si="639"/>
        <v>6.4</v>
      </c>
      <c r="FC61" s="26">
        <f t="shared" si="640"/>
        <v>6.4</v>
      </c>
      <c r="FD61" s="26" t="str">
        <f t="shared" si="641"/>
        <v>6.4</v>
      </c>
      <c r="FE61" s="30" t="str">
        <f t="shared" si="642"/>
        <v>C</v>
      </c>
      <c r="FF61" s="28">
        <f t="shared" si="643"/>
        <v>2</v>
      </c>
      <c r="FG61" s="35" t="str">
        <f t="shared" si="644"/>
        <v>2.0</v>
      </c>
      <c r="FH61" s="53">
        <v>3</v>
      </c>
      <c r="FI61" s="63">
        <v>3</v>
      </c>
      <c r="FJ61" s="19">
        <v>7</v>
      </c>
      <c r="FK61" s="22">
        <v>8</v>
      </c>
      <c r="FL61" s="23"/>
      <c r="FM61" s="25">
        <f t="shared" si="378"/>
        <v>7.6</v>
      </c>
      <c r="FN61" s="26">
        <f t="shared" si="379"/>
        <v>7.6</v>
      </c>
      <c r="FO61" s="26" t="str">
        <f t="shared" si="645"/>
        <v>7.6</v>
      </c>
      <c r="FP61" s="30" t="str">
        <f t="shared" si="381"/>
        <v>B</v>
      </c>
      <c r="FQ61" s="28">
        <f t="shared" si="382"/>
        <v>3</v>
      </c>
      <c r="FR61" s="35" t="str">
        <f t="shared" si="383"/>
        <v>3.0</v>
      </c>
      <c r="FS61" s="53">
        <v>2</v>
      </c>
      <c r="FT61" s="63">
        <v>2</v>
      </c>
      <c r="FU61" s="19">
        <v>5.2</v>
      </c>
      <c r="FV61" s="22">
        <v>3</v>
      </c>
      <c r="FW61" s="23">
        <v>5</v>
      </c>
      <c r="FX61" s="25">
        <f t="shared" si="384"/>
        <v>3.9</v>
      </c>
      <c r="FY61" s="26">
        <f t="shared" si="385"/>
        <v>5.0999999999999996</v>
      </c>
      <c r="FZ61" s="26" t="str">
        <f t="shared" si="646"/>
        <v>5.1</v>
      </c>
      <c r="GA61" s="30" t="str">
        <f t="shared" si="387"/>
        <v>D+</v>
      </c>
      <c r="GB61" s="28">
        <f t="shared" si="388"/>
        <v>1.5</v>
      </c>
      <c r="GC61" s="35" t="str">
        <f t="shared" si="389"/>
        <v>1.5</v>
      </c>
      <c r="GD61" s="53">
        <v>2</v>
      </c>
      <c r="GE61" s="63">
        <v>2</v>
      </c>
      <c r="GF61" s="181">
        <f t="shared" si="647"/>
        <v>20</v>
      </c>
      <c r="GG61" s="217">
        <f t="shared" si="648"/>
        <v>6.0050000000000008</v>
      </c>
      <c r="GH61" s="182">
        <f t="shared" si="649"/>
        <v>1.95</v>
      </c>
      <c r="GI61" s="183" t="str">
        <f t="shared" si="650"/>
        <v>1.95</v>
      </c>
      <c r="GJ61" s="135" t="str">
        <f t="shared" si="651"/>
        <v>Lên lớp</v>
      </c>
      <c r="GK61" s="136">
        <f t="shared" si="652"/>
        <v>20</v>
      </c>
      <c r="GL61" s="239">
        <f t="shared" si="653"/>
        <v>6.0050000000000008</v>
      </c>
      <c r="GM61" s="137">
        <f t="shared" si="654"/>
        <v>1.95</v>
      </c>
      <c r="GN61" s="192">
        <f t="shared" si="655"/>
        <v>37</v>
      </c>
      <c r="GO61" s="193">
        <f t="shared" si="656"/>
        <v>37</v>
      </c>
      <c r="GP61" s="183">
        <f t="shared" si="657"/>
        <v>5.7837837837837842</v>
      </c>
      <c r="GQ61" s="182">
        <f t="shared" si="658"/>
        <v>1.8108108108108107</v>
      </c>
      <c r="GR61" s="183" t="str">
        <f t="shared" si="659"/>
        <v>1.81</v>
      </c>
      <c r="GS61" s="135" t="str">
        <f t="shared" si="660"/>
        <v>Lên lớp</v>
      </c>
      <c r="GT61" s="135" t="s">
        <v>648</v>
      </c>
      <c r="GU61" s="19">
        <v>7.9</v>
      </c>
      <c r="GV61" s="22">
        <v>7</v>
      </c>
      <c r="GW61" s="23"/>
      <c r="GX61" s="25">
        <f t="shared" si="661"/>
        <v>7.4</v>
      </c>
      <c r="GY61" s="26">
        <f t="shared" si="662"/>
        <v>7.4</v>
      </c>
      <c r="GZ61" s="26" t="str">
        <f t="shared" si="697"/>
        <v>7.4</v>
      </c>
      <c r="HA61" s="30" t="str">
        <f t="shared" si="663"/>
        <v>B</v>
      </c>
      <c r="HB61" s="28">
        <f t="shared" si="664"/>
        <v>3</v>
      </c>
      <c r="HC61" s="35" t="str">
        <f t="shared" si="665"/>
        <v>3.0</v>
      </c>
      <c r="HD61" s="53">
        <v>3</v>
      </c>
      <c r="HE61" s="63">
        <v>3</v>
      </c>
      <c r="HF61" s="19">
        <v>6.6</v>
      </c>
      <c r="HG61" s="22">
        <v>9</v>
      </c>
      <c r="HH61" s="23"/>
      <c r="HI61" s="25">
        <f t="shared" si="410"/>
        <v>8</v>
      </c>
      <c r="HJ61" s="26">
        <f t="shared" si="411"/>
        <v>8</v>
      </c>
      <c r="HK61" s="24" t="str">
        <f t="shared" si="666"/>
        <v>8.0</v>
      </c>
      <c r="HL61" s="30" t="str">
        <f t="shared" si="413"/>
        <v>B+</v>
      </c>
      <c r="HM61" s="28">
        <f t="shared" si="414"/>
        <v>3.5</v>
      </c>
      <c r="HN61" s="35" t="str">
        <f t="shared" si="415"/>
        <v>3.5</v>
      </c>
      <c r="HO61" s="53">
        <v>2</v>
      </c>
      <c r="HP61" s="63">
        <v>2</v>
      </c>
      <c r="HQ61" s="19">
        <v>6.6</v>
      </c>
      <c r="HR61" s="22">
        <v>5</v>
      </c>
      <c r="HS61" s="23"/>
      <c r="HT61" s="25">
        <f t="shared" si="416"/>
        <v>5.6</v>
      </c>
      <c r="HU61" s="147">
        <f t="shared" si="417"/>
        <v>5.6</v>
      </c>
      <c r="HV61" s="24" t="str">
        <f t="shared" si="734"/>
        <v>5.6</v>
      </c>
      <c r="HW61" s="218" t="str">
        <f t="shared" si="418"/>
        <v>C</v>
      </c>
      <c r="HX61" s="149">
        <f t="shared" si="419"/>
        <v>2</v>
      </c>
      <c r="HY61" s="40" t="str">
        <f t="shared" si="420"/>
        <v>2.0</v>
      </c>
      <c r="HZ61" s="53">
        <v>3</v>
      </c>
      <c r="IA61" s="63">
        <v>3</v>
      </c>
      <c r="IB61" s="19">
        <v>7.3</v>
      </c>
      <c r="IC61" s="110">
        <v>2</v>
      </c>
      <c r="ID61" s="23">
        <v>6</v>
      </c>
      <c r="IE61" s="25">
        <f t="shared" si="421"/>
        <v>4.0999999999999996</v>
      </c>
      <c r="IF61" s="147">
        <f t="shared" si="422"/>
        <v>6.5</v>
      </c>
      <c r="IG61" s="24" t="str">
        <f t="shared" si="735"/>
        <v>6.5</v>
      </c>
      <c r="IH61" s="218" t="str">
        <f t="shared" si="423"/>
        <v>C+</v>
      </c>
      <c r="II61" s="149">
        <f t="shared" si="424"/>
        <v>2.5</v>
      </c>
      <c r="IJ61" s="40" t="str">
        <f t="shared" si="425"/>
        <v>2.5</v>
      </c>
      <c r="IK61" s="53">
        <v>1</v>
      </c>
      <c r="IL61" s="63">
        <v>1</v>
      </c>
      <c r="IM61" s="19">
        <v>5.8</v>
      </c>
      <c r="IN61" s="22">
        <v>5</v>
      </c>
      <c r="IO61" s="23"/>
      <c r="IP61" s="25">
        <f t="shared" si="426"/>
        <v>5.3</v>
      </c>
      <c r="IQ61" s="26">
        <f t="shared" si="427"/>
        <v>5.3</v>
      </c>
      <c r="IR61" s="24" t="str">
        <f t="shared" si="669"/>
        <v>5.3</v>
      </c>
      <c r="IS61" s="30" t="str">
        <f t="shared" si="727"/>
        <v>D+</v>
      </c>
      <c r="IT61" s="28">
        <f t="shared" si="430"/>
        <v>1.5</v>
      </c>
      <c r="IU61" s="35" t="str">
        <f t="shared" si="431"/>
        <v>1.5</v>
      </c>
      <c r="IV61" s="53">
        <v>2</v>
      </c>
      <c r="IW61" s="63">
        <v>2</v>
      </c>
      <c r="IX61" s="19">
        <v>6.8</v>
      </c>
      <c r="IY61" s="22">
        <v>7</v>
      </c>
      <c r="IZ61" s="23"/>
      <c r="JA61" s="25">
        <f t="shared" si="432"/>
        <v>6.9</v>
      </c>
      <c r="JB61" s="26">
        <f t="shared" si="433"/>
        <v>6.9</v>
      </c>
      <c r="JC61" s="24" t="str">
        <f t="shared" si="670"/>
        <v>6.9</v>
      </c>
      <c r="JD61" s="30" t="str">
        <f t="shared" si="435"/>
        <v>C+</v>
      </c>
      <c r="JE61" s="28">
        <f t="shared" si="436"/>
        <v>2.5</v>
      </c>
      <c r="JF61" s="35" t="str">
        <f t="shared" si="437"/>
        <v>2.5</v>
      </c>
      <c r="JG61" s="53">
        <v>2</v>
      </c>
      <c r="JH61" s="63">
        <v>2</v>
      </c>
      <c r="JI61" s="19">
        <v>7.2</v>
      </c>
      <c r="JJ61" s="22">
        <v>8</v>
      </c>
      <c r="JK61" s="23"/>
      <c r="JL61" s="25">
        <f t="shared" si="438"/>
        <v>7.7</v>
      </c>
      <c r="JM61" s="26">
        <f t="shared" si="439"/>
        <v>7.7</v>
      </c>
      <c r="JN61" s="24" t="str">
        <f t="shared" si="671"/>
        <v>7.7</v>
      </c>
      <c r="JO61" s="30" t="str">
        <f t="shared" si="728"/>
        <v>B</v>
      </c>
      <c r="JP61" s="28">
        <f t="shared" si="442"/>
        <v>3</v>
      </c>
      <c r="JQ61" s="35" t="str">
        <f t="shared" si="443"/>
        <v>3.0</v>
      </c>
      <c r="JR61" s="53">
        <v>2</v>
      </c>
      <c r="JS61" s="63">
        <v>2</v>
      </c>
      <c r="JT61" s="19">
        <v>5</v>
      </c>
      <c r="JU61" s="22">
        <v>5</v>
      </c>
      <c r="JV61" s="23"/>
      <c r="JW61" s="25">
        <f t="shared" si="444"/>
        <v>5</v>
      </c>
      <c r="JX61" s="26">
        <f t="shared" si="445"/>
        <v>5</v>
      </c>
      <c r="JY61" s="24" t="str">
        <f t="shared" si="672"/>
        <v>5.0</v>
      </c>
      <c r="JZ61" s="30" t="str">
        <f t="shared" si="729"/>
        <v>D+</v>
      </c>
      <c r="KA61" s="28">
        <f t="shared" si="448"/>
        <v>1.5</v>
      </c>
      <c r="KB61" s="35" t="str">
        <f t="shared" si="449"/>
        <v>1.5</v>
      </c>
      <c r="KC61" s="53">
        <v>1</v>
      </c>
      <c r="KD61" s="63">
        <v>1</v>
      </c>
      <c r="KE61" s="19">
        <v>7.3</v>
      </c>
      <c r="KF61" s="22">
        <v>5</v>
      </c>
      <c r="KG61" s="23"/>
      <c r="KH61" s="25">
        <f t="shared" si="450"/>
        <v>5.9</v>
      </c>
      <c r="KI61" s="26">
        <f t="shared" si="451"/>
        <v>5.9</v>
      </c>
      <c r="KJ61" s="24" t="str">
        <f t="shared" si="673"/>
        <v>5.9</v>
      </c>
      <c r="KK61" s="30" t="str">
        <f t="shared" si="453"/>
        <v>C</v>
      </c>
      <c r="KL61" s="28">
        <f t="shared" si="454"/>
        <v>2</v>
      </c>
      <c r="KM61" s="35" t="str">
        <f t="shared" si="455"/>
        <v>2.0</v>
      </c>
      <c r="KN61" s="53">
        <v>2</v>
      </c>
      <c r="KO61" s="63">
        <v>2</v>
      </c>
      <c r="KP61" s="181">
        <f t="shared" si="674"/>
        <v>18</v>
      </c>
      <c r="KQ61" s="217">
        <f t="shared" si="675"/>
        <v>6.5611111111111109</v>
      </c>
      <c r="KR61" s="182">
        <f t="shared" si="676"/>
        <v>2.4444444444444446</v>
      </c>
      <c r="KS61" s="183" t="str">
        <f t="shared" si="677"/>
        <v>2.44</v>
      </c>
      <c r="KT61" s="135" t="str">
        <f t="shared" si="678"/>
        <v>Lên lớp</v>
      </c>
      <c r="KU61" s="136">
        <f t="shared" si="679"/>
        <v>18</v>
      </c>
      <c r="KV61" s="217">
        <f t="shared" si="680"/>
        <v>6.5611111111111109</v>
      </c>
      <c r="KW61" s="236">
        <f t="shared" si="681"/>
        <v>2.4444444444444446</v>
      </c>
      <c r="KX61" s="192">
        <f t="shared" si="682"/>
        <v>55</v>
      </c>
      <c r="KY61" s="193">
        <f t="shared" si="683"/>
        <v>55</v>
      </c>
      <c r="KZ61" s="183">
        <f t="shared" si="684"/>
        <v>6.038181818181819</v>
      </c>
      <c r="LA61" s="182">
        <f t="shared" si="685"/>
        <v>2.0181818181818181</v>
      </c>
      <c r="LB61" s="183" t="str">
        <f t="shared" si="686"/>
        <v>2.02</v>
      </c>
      <c r="LC61" s="135" t="str">
        <f t="shared" si="687"/>
        <v>Lên lớp</v>
      </c>
      <c r="LD61" s="135" t="s">
        <v>648</v>
      </c>
      <c r="LE61" s="19">
        <v>7</v>
      </c>
      <c r="LF61" s="22">
        <v>6</v>
      </c>
      <c r="LG61" s="23"/>
      <c r="LH61" s="25">
        <f t="shared" si="470"/>
        <v>6.4</v>
      </c>
      <c r="LI61" s="147">
        <f t="shared" si="471"/>
        <v>6.4</v>
      </c>
      <c r="LJ61" s="26" t="str">
        <f t="shared" si="688"/>
        <v>6.4</v>
      </c>
      <c r="LK61" s="148" t="str">
        <f t="shared" si="473"/>
        <v>C</v>
      </c>
      <c r="LL61" s="149">
        <f t="shared" si="474"/>
        <v>2</v>
      </c>
      <c r="LM61" s="40" t="str">
        <f t="shared" si="475"/>
        <v>2.0</v>
      </c>
      <c r="LN61" s="53">
        <v>1</v>
      </c>
      <c r="LO61" s="63">
        <v>1</v>
      </c>
      <c r="LP61" s="19">
        <v>7.3</v>
      </c>
      <c r="LQ61" s="22">
        <v>7</v>
      </c>
      <c r="LR61" s="23"/>
      <c r="LS61" s="25">
        <f t="shared" si="476"/>
        <v>7.1</v>
      </c>
      <c r="LT61" s="147">
        <f t="shared" si="477"/>
        <v>7.1</v>
      </c>
      <c r="LU61" s="26" t="str">
        <f t="shared" si="689"/>
        <v>7.1</v>
      </c>
      <c r="LV61" s="148" t="str">
        <f t="shared" si="479"/>
        <v>B</v>
      </c>
      <c r="LW61" s="149">
        <f t="shared" si="480"/>
        <v>3</v>
      </c>
      <c r="LX61" s="40" t="str">
        <f t="shared" si="481"/>
        <v>3.0</v>
      </c>
      <c r="LY61" s="53">
        <v>1</v>
      </c>
      <c r="LZ61" s="63">
        <v>1</v>
      </c>
      <c r="MA61" s="19">
        <v>6</v>
      </c>
      <c r="MB61" s="22">
        <v>5</v>
      </c>
      <c r="MC61" s="23"/>
      <c r="MD61" s="25">
        <f t="shared" si="482"/>
        <v>5.4</v>
      </c>
      <c r="ME61" s="26">
        <f t="shared" si="483"/>
        <v>5.4</v>
      </c>
      <c r="MF61" s="26" t="str">
        <f t="shared" si="690"/>
        <v>5.4</v>
      </c>
      <c r="MG61" s="30" t="str">
        <f t="shared" si="698"/>
        <v>D+</v>
      </c>
      <c r="MH61" s="28">
        <f t="shared" si="486"/>
        <v>1.5</v>
      </c>
      <c r="MI61" s="35" t="str">
        <f t="shared" si="487"/>
        <v>1.5</v>
      </c>
      <c r="MJ61" s="53">
        <v>1</v>
      </c>
      <c r="MK61" s="63">
        <v>1</v>
      </c>
      <c r="ML61" s="19">
        <v>6</v>
      </c>
      <c r="MM61" s="51">
        <v>6.5</v>
      </c>
      <c r="MN61" s="23"/>
      <c r="MO61" s="25">
        <f t="shared" si="538"/>
        <v>6.3</v>
      </c>
      <c r="MP61" s="26">
        <f t="shared" si="539"/>
        <v>6.3</v>
      </c>
      <c r="MQ61" s="26" t="str">
        <f t="shared" si="691"/>
        <v>6.3</v>
      </c>
      <c r="MR61" s="30" t="str">
        <f t="shared" si="730"/>
        <v>C</v>
      </c>
      <c r="MS61" s="28">
        <f t="shared" si="540"/>
        <v>2</v>
      </c>
      <c r="MT61" s="35" t="str">
        <f t="shared" si="541"/>
        <v>2.0</v>
      </c>
      <c r="MU61" s="53">
        <v>1</v>
      </c>
      <c r="MV61" s="63">
        <v>1</v>
      </c>
      <c r="MW61" s="19">
        <v>7</v>
      </c>
      <c r="MX61" s="51">
        <v>6.5</v>
      </c>
      <c r="MY61" s="23"/>
      <c r="MZ61" s="25">
        <f t="shared" si="542"/>
        <v>6.7</v>
      </c>
      <c r="NA61" s="26">
        <f t="shared" si="543"/>
        <v>6.7</v>
      </c>
      <c r="NB61" s="26" t="str">
        <f t="shared" si="692"/>
        <v>6.7</v>
      </c>
      <c r="NC61" s="30" t="str">
        <f t="shared" si="731"/>
        <v>C+</v>
      </c>
      <c r="ND61" s="28">
        <f t="shared" si="544"/>
        <v>2.5</v>
      </c>
      <c r="NE61" s="35" t="str">
        <f t="shared" si="545"/>
        <v>2.5</v>
      </c>
      <c r="NF61" s="53">
        <v>1</v>
      </c>
      <c r="NG61" s="63">
        <v>1</v>
      </c>
      <c r="NH61" s="19">
        <v>7</v>
      </c>
      <c r="NI61" s="51">
        <v>6</v>
      </c>
      <c r="NJ61" s="23"/>
      <c r="NK61" s="25">
        <f t="shared" si="546"/>
        <v>6.4</v>
      </c>
      <c r="NL61" s="26">
        <f t="shared" si="547"/>
        <v>6.4</v>
      </c>
      <c r="NM61" s="26" t="str">
        <f t="shared" si="693"/>
        <v>6.4</v>
      </c>
      <c r="NN61" s="30" t="str">
        <f t="shared" si="732"/>
        <v>C</v>
      </c>
      <c r="NO61" s="28">
        <f t="shared" si="548"/>
        <v>2</v>
      </c>
      <c r="NP61" s="35" t="str">
        <f t="shared" si="549"/>
        <v>2.0</v>
      </c>
      <c r="NQ61" s="53">
        <v>2</v>
      </c>
      <c r="NR61" s="63">
        <v>2</v>
      </c>
      <c r="NS61" s="19">
        <v>8</v>
      </c>
      <c r="NT61" s="51">
        <v>7</v>
      </c>
      <c r="NU61" s="23"/>
      <c r="NV61" s="25">
        <f t="shared" si="550"/>
        <v>7.4</v>
      </c>
      <c r="NW61" s="26">
        <f t="shared" si="551"/>
        <v>7.4</v>
      </c>
      <c r="NX61" s="26" t="str">
        <f t="shared" si="694"/>
        <v>7.4</v>
      </c>
      <c r="NY61" s="30" t="str">
        <f t="shared" si="733"/>
        <v>B</v>
      </c>
      <c r="NZ61" s="28">
        <f t="shared" si="552"/>
        <v>3</v>
      </c>
      <c r="OA61" s="35" t="str">
        <f t="shared" si="553"/>
        <v>3.0</v>
      </c>
      <c r="OB61" s="53">
        <v>1</v>
      </c>
      <c r="OC61" s="63">
        <v>1</v>
      </c>
      <c r="OD61" s="57">
        <v>8.6</v>
      </c>
      <c r="OE61" s="51">
        <v>7</v>
      </c>
      <c r="OF61" s="23"/>
      <c r="OG61" s="25">
        <f t="shared" si="737"/>
        <v>7.6</v>
      </c>
      <c r="OH61" s="26">
        <f t="shared" si="738"/>
        <v>7.6</v>
      </c>
      <c r="OI61" s="26" t="str">
        <f t="shared" si="739"/>
        <v>7.6</v>
      </c>
      <c r="OJ61" s="30" t="str">
        <f t="shared" si="740"/>
        <v>B</v>
      </c>
      <c r="OK61" s="28">
        <f t="shared" si="741"/>
        <v>3</v>
      </c>
      <c r="OL61" s="35" t="str">
        <f t="shared" si="742"/>
        <v>3.0</v>
      </c>
      <c r="OM61" s="53">
        <v>4</v>
      </c>
      <c r="ON61" s="70">
        <v>4</v>
      </c>
      <c r="OO61" s="264">
        <f t="shared" si="256"/>
        <v>12</v>
      </c>
      <c r="OP61" s="217">
        <f t="shared" si="257"/>
        <v>6.875</v>
      </c>
      <c r="OQ61" s="182">
        <f t="shared" si="258"/>
        <v>2.5</v>
      </c>
      <c r="OR61" s="183" t="str">
        <f t="shared" si="259"/>
        <v>2.50</v>
      </c>
      <c r="OS61" s="135" t="str">
        <f t="shared" si="260"/>
        <v>Lên lớp</v>
      </c>
      <c r="OT61" s="136">
        <f t="shared" si="261"/>
        <v>12</v>
      </c>
      <c r="OU61" s="217">
        <f t="shared" si="262"/>
        <v>6.875</v>
      </c>
      <c r="OV61" s="236">
        <f t="shared" si="263"/>
        <v>2.5</v>
      </c>
      <c r="OW61" s="192">
        <f t="shared" si="264"/>
        <v>67</v>
      </c>
      <c r="OX61" s="193">
        <f t="shared" si="265"/>
        <v>67</v>
      </c>
      <c r="OY61" s="183">
        <f t="shared" si="266"/>
        <v>6.1880597014925378</v>
      </c>
      <c r="OZ61" s="182">
        <f t="shared" si="267"/>
        <v>2.1044776119402986</v>
      </c>
      <c r="PA61" s="183" t="str">
        <f t="shared" si="268"/>
        <v>2.10</v>
      </c>
      <c r="PB61" s="135" t="str">
        <f t="shared" si="269"/>
        <v>Lên lớp</v>
      </c>
      <c r="PC61" s="135" t="s">
        <v>648</v>
      </c>
      <c r="PD61" s="57">
        <v>6.6</v>
      </c>
      <c r="PE61" s="22">
        <v>2</v>
      </c>
      <c r="PF61" s="23">
        <v>6</v>
      </c>
      <c r="PG61" s="25">
        <f t="shared" si="273"/>
        <v>3.8</v>
      </c>
      <c r="PH61" s="26">
        <f t="shared" si="274"/>
        <v>6.2</v>
      </c>
      <c r="PI61" s="26" t="str">
        <f t="shared" si="275"/>
        <v>6.2</v>
      </c>
      <c r="PJ61" s="30" t="str">
        <f t="shared" si="276"/>
        <v>C</v>
      </c>
      <c r="PK61" s="28">
        <f t="shared" si="277"/>
        <v>2</v>
      </c>
      <c r="PL61" s="35" t="str">
        <f t="shared" si="278"/>
        <v>2.0</v>
      </c>
      <c r="PM61" s="53">
        <v>6</v>
      </c>
      <c r="PN61" s="63">
        <v>6</v>
      </c>
      <c r="PO61" s="19">
        <v>7</v>
      </c>
      <c r="PP61" s="51">
        <v>4.5</v>
      </c>
      <c r="PQ61" s="23"/>
      <c r="PR61" s="25">
        <f t="shared" si="558"/>
        <v>5.5</v>
      </c>
      <c r="PS61" s="26">
        <f t="shared" si="559"/>
        <v>5.5</v>
      </c>
      <c r="PT61" s="26" t="str">
        <f t="shared" si="696"/>
        <v>5.5</v>
      </c>
      <c r="PU61" s="30" t="str">
        <f t="shared" si="700"/>
        <v>C</v>
      </c>
      <c r="PV61" s="28">
        <f t="shared" si="560"/>
        <v>2</v>
      </c>
      <c r="PW61" s="35" t="str">
        <f t="shared" si="561"/>
        <v>2.0</v>
      </c>
      <c r="PX61" s="53">
        <v>6</v>
      </c>
      <c r="PY61" s="63">
        <v>6</v>
      </c>
      <c r="PZ61" s="59">
        <v>6.6</v>
      </c>
      <c r="QA61" s="259">
        <v>5.5</v>
      </c>
      <c r="QB61" s="129">
        <f t="shared" si="270"/>
        <v>5.9</v>
      </c>
      <c r="QC61" s="24" t="str">
        <f t="shared" si="280"/>
        <v>5.9</v>
      </c>
      <c r="QD61" s="30" t="str">
        <f t="shared" si="281"/>
        <v>C</v>
      </c>
      <c r="QE61" s="28">
        <f t="shared" si="282"/>
        <v>2</v>
      </c>
      <c r="QF61" s="35" t="str">
        <f t="shared" si="283"/>
        <v>2.0</v>
      </c>
      <c r="QG61" s="260">
        <v>5</v>
      </c>
      <c r="QH61" s="261">
        <v>5</v>
      </c>
      <c r="QI61" s="262">
        <f t="shared" si="532"/>
        <v>17</v>
      </c>
      <c r="QJ61" s="217">
        <f t="shared" si="533"/>
        <v>5.8647058823529417</v>
      </c>
      <c r="QK61" s="182">
        <f t="shared" si="534"/>
        <v>2</v>
      </c>
      <c r="QL61" s="183" t="str">
        <f t="shared" si="284"/>
        <v>2.00</v>
      </c>
      <c r="QM61" s="135" t="str">
        <f t="shared" si="285"/>
        <v>Lên lớp</v>
      </c>
    </row>
    <row r="62" spans="1:455" ht="18">
      <c r="A62" s="10">
        <v>26</v>
      </c>
      <c r="B62" s="10">
        <v>62</v>
      </c>
      <c r="C62" s="90" t="s">
        <v>271</v>
      </c>
      <c r="D62" s="91" t="s">
        <v>340</v>
      </c>
      <c r="E62" s="93" t="s">
        <v>329</v>
      </c>
      <c r="F62" s="308" t="s">
        <v>341</v>
      </c>
      <c r="G62" s="42"/>
      <c r="H62" s="104" t="s">
        <v>529</v>
      </c>
      <c r="I62" s="42" t="s">
        <v>18</v>
      </c>
      <c r="J62" s="98" t="s">
        <v>74</v>
      </c>
      <c r="K62" s="12">
        <v>5.5</v>
      </c>
      <c r="L62" s="24" t="str">
        <f t="shared" si="562"/>
        <v>5.5</v>
      </c>
      <c r="M62" s="30" t="str">
        <f t="shared" si="701"/>
        <v>C</v>
      </c>
      <c r="N62" s="37">
        <f t="shared" si="702"/>
        <v>2</v>
      </c>
      <c r="O62" s="35" t="str">
        <f t="shared" si="703"/>
        <v>2.0</v>
      </c>
      <c r="P62" s="11">
        <v>2</v>
      </c>
      <c r="Q62" s="14">
        <v>7.7</v>
      </c>
      <c r="R62" s="24" t="str">
        <f t="shared" si="566"/>
        <v>7.7</v>
      </c>
      <c r="S62" s="30" t="str">
        <f t="shared" si="704"/>
        <v>B</v>
      </c>
      <c r="T62" s="37">
        <f t="shared" si="705"/>
        <v>3</v>
      </c>
      <c r="U62" s="35" t="str">
        <f t="shared" si="706"/>
        <v>3.0</v>
      </c>
      <c r="V62" s="11">
        <v>3</v>
      </c>
      <c r="W62" s="19">
        <v>9.5</v>
      </c>
      <c r="X62" s="22">
        <v>8</v>
      </c>
      <c r="Y62" s="23"/>
      <c r="Z62" s="17">
        <f t="shared" si="570"/>
        <v>8.6</v>
      </c>
      <c r="AA62" s="24">
        <f t="shared" si="571"/>
        <v>8.6</v>
      </c>
      <c r="AB62" s="24" t="str">
        <f t="shared" si="572"/>
        <v>8.6</v>
      </c>
      <c r="AC62" s="30" t="str">
        <f t="shared" si="573"/>
        <v>A</v>
      </c>
      <c r="AD62" s="28">
        <f t="shared" si="574"/>
        <v>4</v>
      </c>
      <c r="AE62" s="35" t="str">
        <f t="shared" si="575"/>
        <v>4.0</v>
      </c>
      <c r="AF62" s="53">
        <v>4</v>
      </c>
      <c r="AG62" s="63">
        <v>4</v>
      </c>
      <c r="AH62" s="19">
        <v>8.3000000000000007</v>
      </c>
      <c r="AI62" s="22">
        <v>8</v>
      </c>
      <c r="AJ62" s="23"/>
      <c r="AK62" s="25">
        <f t="shared" si="707"/>
        <v>8.1</v>
      </c>
      <c r="AL62" s="26">
        <f t="shared" si="708"/>
        <v>8.1</v>
      </c>
      <c r="AM62" s="24" t="str">
        <f t="shared" si="577"/>
        <v>8.1</v>
      </c>
      <c r="AN62" s="30" t="str">
        <f t="shared" si="709"/>
        <v>B+</v>
      </c>
      <c r="AO62" s="28">
        <f t="shared" si="710"/>
        <v>3.5</v>
      </c>
      <c r="AP62" s="35" t="str">
        <f t="shared" si="711"/>
        <v>3.5</v>
      </c>
      <c r="AQ62" s="66">
        <v>2</v>
      </c>
      <c r="AR62" s="68">
        <v>2</v>
      </c>
      <c r="AS62" s="19">
        <v>6.7</v>
      </c>
      <c r="AT62" s="22">
        <v>4</v>
      </c>
      <c r="AU62" s="23"/>
      <c r="AV62" s="25">
        <f t="shared" si="712"/>
        <v>5.0999999999999996</v>
      </c>
      <c r="AW62" s="26">
        <f t="shared" si="713"/>
        <v>5.0999999999999996</v>
      </c>
      <c r="AX62" s="24" t="str">
        <f t="shared" si="581"/>
        <v>5.1</v>
      </c>
      <c r="AY62" s="30" t="str">
        <f t="shared" si="714"/>
        <v>D+</v>
      </c>
      <c r="AZ62" s="28">
        <f t="shared" si="715"/>
        <v>1.5</v>
      </c>
      <c r="BA62" s="35" t="str">
        <f t="shared" si="716"/>
        <v>1.5</v>
      </c>
      <c r="BB62" s="53">
        <v>3</v>
      </c>
      <c r="BC62" s="63">
        <v>3</v>
      </c>
      <c r="BD62" s="19">
        <v>7.2</v>
      </c>
      <c r="BE62" s="22">
        <v>6</v>
      </c>
      <c r="BF62" s="23"/>
      <c r="BG62" s="17">
        <f t="shared" si="717"/>
        <v>6.5</v>
      </c>
      <c r="BH62" s="24">
        <f t="shared" si="718"/>
        <v>6.5</v>
      </c>
      <c r="BI62" s="24" t="str">
        <f t="shared" si="585"/>
        <v>6.5</v>
      </c>
      <c r="BJ62" s="30" t="str">
        <f t="shared" si="719"/>
        <v>C+</v>
      </c>
      <c r="BK62" s="28">
        <f t="shared" si="720"/>
        <v>2.5</v>
      </c>
      <c r="BL62" s="35" t="str">
        <f t="shared" si="721"/>
        <v>2.5</v>
      </c>
      <c r="BM62" s="53">
        <v>3</v>
      </c>
      <c r="BN62" s="63">
        <v>3</v>
      </c>
      <c r="BO62" s="19">
        <v>7.1</v>
      </c>
      <c r="BP62" s="22">
        <v>5</v>
      </c>
      <c r="BQ62" s="23"/>
      <c r="BR62" s="17">
        <f t="shared" si="589"/>
        <v>5.8</v>
      </c>
      <c r="BS62" s="24">
        <f t="shared" si="590"/>
        <v>5.8</v>
      </c>
      <c r="BT62" s="24" t="str">
        <f t="shared" si="591"/>
        <v>5.8</v>
      </c>
      <c r="BU62" s="30" t="str">
        <f t="shared" si="592"/>
        <v>C</v>
      </c>
      <c r="BV62" s="56">
        <f t="shared" si="593"/>
        <v>2</v>
      </c>
      <c r="BW62" s="35" t="str">
        <f t="shared" si="594"/>
        <v>2.0</v>
      </c>
      <c r="BX62" s="53">
        <v>2</v>
      </c>
      <c r="BY62" s="70">
        <v>2</v>
      </c>
      <c r="BZ62" s="19">
        <v>7.8</v>
      </c>
      <c r="CA62" s="22">
        <v>4</v>
      </c>
      <c r="CB62" s="23"/>
      <c r="CC62" s="25">
        <f t="shared" si="722"/>
        <v>5.5</v>
      </c>
      <c r="CD62" s="26">
        <f t="shared" si="723"/>
        <v>5.5</v>
      </c>
      <c r="CE62" s="24" t="str">
        <f t="shared" si="595"/>
        <v>5.5</v>
      </c>
      <c r="CF62" s="30" t="str">
        <f t="shared" si="724"/>
        <v>C</v>
      </c>
      <c r="CG62" s="28">
        <f t="shared" si="725"/>
        <v>2</v>
      </c>
      <c r="CH62" s="35" t="str">
        <f t="shared" si="726"/>
        <v>2.0</v>
      </c>
      <c r="CI62" s="53">
        <v>3</v>
      </c>
      <c r="CJ62" s="63">
        <v>3</v>
      </c>
      <c r="CK62" s="193">
        <f t="shared" si="599"/>
        <v>17</v>
      </c>
      <c r="CL62" s="217">
        <f t="shared" si="600"/>
        <v>6.6764705882352935</v>
      </c>
      <c r="CM62" s="182">
        <f t="shared" si="601"/>
        <v>2.6470588235294117</v>
      </c>
      <c r="CN62" s="183" t="str">
        <f t="shared" si="602"/>
        <v>2.65</v>
      </c>
      <c r="CO62" s="135" t="str">
        <f t="shared" si="603"/>
        <v>Lên lớp</v>
      </c>
      <c r="CP62" s="136">
        <f t="shared" si="604"/>
        <v>17</v>
      </c>
      <c r="CQ62" s="241">
        <f t="shared" si="605"/>
        <v>6.6764705882352935</v>
      </c>
      <c r="CR62" s="137">
        <f t="shared" si="606"/>
        <v>2.6470588235294117</v>
      </c>
      <c r="CS62" s="140" t="str">
        <f t="shared" si="607"/>
        <v>2.65</v>
      </c>
      <c r="CT62" s="135" t="str">
        <f t="shared" si="608"/>
        <v>Lên lớp</v>
      </c>
      <c r="CU62" s="138" t="s">
        <v>648</v>
      </c>
      <c r="CV62" s="19">
        <v>7.6</v>
      </c>
      <c r="CW62" s="22">
        <v>5</v>
      </c>
      <c r="CX62" s="23"/>
      <c r="CY62" s="25">
        <f t="shared" si="609"/>
        <v>6</v>
      </c>
      <c r="CZ62" s="26">
        <f t="shared" si="610"/>
        <v>6</v>
      </c>
      <c r="DA62" s="26" t="str">
        <f t="shared" si="611"/>
        <v>6.0</v>
      </c>
      <c r="DB62" s="30" t="str">
        <f t="shared" si="612"/>
        <v>C</v>
      </c>
      <c r="DC62" s="56">
        <f t="shared" si="613"/>
        <v>2</v>
      </c>
      <c r="DD62" s="35" t="str">
        <f t="shared" si="614"/>
        <v>2.0</v>
      </c>
      <c r="DE62" s="53">
        <v>3</v>
      </c>
      <c r="DF62" s="63">
        <v>3</v>
      </c>
      <c r="DG62" s="19">
        <v>6</v>
      </c>
      <c r="DH62" s="22">
        <v>8</v>
      </c>
      <c r="DI62" s="23"/>
      <c r="DJ62" s="25">
        <f t="shared" si="615"/>
        <v>7.2</v>
      </c>
      <c r="DK62" s="26">
        <f t="shared" si="616"/>
        <v>7.2</v>
      </c>
      <c r="DL62" s="26" t="str">
        <f t="shared" si="617"/>
        <v>7.2</v>
      </c>
      <c r="DM62" s="30" t="str">
        <f t="shared" si="618"/>
        <v>B</v>
      </c>
      <c r="DN62" s="56">
        <f t="shared" si="619"/>
        <v>3</v>
      </c>
      <c r="DO62" s="35" t="str">
        <f t="shared" si="620"/>
        <v>3.0</v>
      </c>
      <c r="DP62" s="53">
        <v>3</v>
      </c>
      <c r="DQ62" s="63">
        <v>3</v>
      </c>
      <c r="DR62" s="19">
        <v>8.4</v>
      </c>
      <c r="DS62" s="22">
        <v>1</v>
      </c>
      <c r="DT62" s="187">
        <v>7</v>
      </c>
      <c r="DU62" s="25">
        <f t="shared" si="621"/>
        <v>4</v>
      </c>
      <c r="DV62" s="26">
        <f t="shared" si="622"/>
        <v>7.6</v>
      </c>
      <c r="DW62" s="26" t="str">
        <f t="shared" si="623"/>
        <v>7.6</v>
      </c>
      <c r="DX62" s="30" t="str">
        <f t="shared" si="624"/>
        <v>B</v>
      </c>
      <c r="DY62" s="28">
        <f t="shared" si="625"/>
        <v>3</v>
      </c>
      <c r="DZ62" s="35" t="str">
        <f t="shared" si="626"/>
        <v>3.0</v>
      </c>
      <c r="EA62" s="53">
        <v>3</v>
      </c>
      <c r="EB62" s="63">
        <v>3</v>
      </c>
      <c r="EC62" s="19">
        <v>7.3</v>
      </c>
      <c r="ED62" s="22">
        <v>6</v>
      </c>
      <c r="EE62" s="23"/>
      <c r="EF62" s="25">
        <f t="shared" si="627"/>
        <v>6.5</v>
      </c>
      <c r="EG62" s="26">
        <f t="shared" si="628"/>
        <v>6.5</v>
      </c>
      <c r="EH62" s="26" t="str">
        <f t="shared" si="736"/>
        <v>6.5</v>
      </c>
      <c r="EI62" s="30" t="str">
        <f t="shared" si="630"/>
        <v>C+</v>
      </c>
      <c r="EJ62" s="28">
        <f t="shared" si="631"/>
        <v>2.5</v>
      </c>
      <c r="EK62" s="35" t="str">
        <f t="shared" si="632"/>
        <v>2.5</v>
      </c>
      <c r="EL62" s="53">
        <v>2</v>
      </c>
      <c r="EM62" s="63">
        <v>2</v>
      </c>
      <c r="EN62" s="19">
        <v>8.4</v>
      </c>
      <c r="EO62" s="22">
        <v>9</v>
      </c>
      <c r="EP62" s="23"/>
      <c r="EQ62" s="25">
        <f t="shared" si="633"/>
        <v>8.8000000000000007</v>
      </c>
      <c r="ER62" s="26">
        <f t="shared" si="634"/>
        <v>8.8000000000000007</v>
      </c>
      <c r="ES62" s="24" t="str">
        <f t="shared" si="635"/>
        <v>8.8</v>
      </c>
      <c r="ET62" s="30" t="str">
        <f t="shared" si="636"/>
        <v>A</v>
      </c>
      <c r="EU62" s="28">
        <f t="shared" si="637"/>
        <v>4</v>
      </c>
      <c r="EV62" s="35" t="str">
        <f t="shared" si="638"/>
        <v>4.0</v>
      </c>
      <c r="EW62" s="53">
        <v>2</v>
      </c>
      <c r="EX62" s="63">
        <v>2</v>
      </c>
      <c r="EY62" s="19">
        <v>8.1999999999999993</v>
      </c>
      <c r="EZ62" s="22">
        <v>5</v>
      </c>
      <c r="FA62" s="23"/>
      <c r="FB62" s="25">
        <f t="shared" si="639"/>
        <v>6.3</v>
      </c>
      <c r="FC62" s="26">
        <f t="shared" si="640"/>
        <v>6.3</v>
      </c>
      <c r="FD62" s="26" t="str">
        <f t="shared" si="641"/>
        <v>6.3</v>
      </c>
      <c r="FE62" s="30" t="str">
        <f t="shared" si="642"/>
        <v>C</v>
      </c>
      <c r="FF62" s="28">
        <f t="shared" si="643"/>
        <v>2</v>
      </c>
      <c r="FG62" s="35" t="str">
        <f t="shared" si="644"/>
        <v>2.0</v>
      </c>
      <c r="FH62" s="53">
        <v>3</v>
      </c>
      <c r="FI62" s="63">
        <v>3</v>
      </c>
      <c r="FJ62" s="19">
        <v>7.7</v>
      </c>
      <c r="FK62" s="22">
        <v>9</v>
      </c>
      <c r="FL62" s="23"/>
      <c r="FM62" s="25">
        <f t="shared" si="378"/>
        <v>8.5</v>
      </c>
      <c r="FN62" s="26">
        <f t="shared" si="379"/>
        <v>8.5</v>
      </c>
      <c r="FO62" s="26" t="str">
        <f t="shared" si="645"/>
        <v>8.5</v>
      </c>
      <c r="FP62" s="30" t="str">
        <f t="shared" si="381"/>
        <v>A</v>
      </c>
      <c r="FQ62" s="28">
        <f t="shared" si="382"/>
        <v>4</v>
      </c>
      <c r="FR62" s="35" t="str">
        <f t="shared" si="383"/>
        <v>4.0</v>
      </c>
      <c r="FS62" s="53">
        <v>2</v>
      </c>
      <c r="FT62" s="63">
        <v>2</v>
      </c>
      <c r="FU62" s="19">
        <v>7.5</v>
      </c>
      <c r="FV62" s="22">
        <v>4</v>
      </c>
      <c r="FW62" s="23"/>
      <c r="FX62" s="25">
        <f t="shared" si="384"/>
        <v>5.4</v>
      </c>
      <c r="FY62" s="26">
        <f t="shared" si="385"/>
        <v>5.4</v>
      </c>
      <c r="FZ62" s="24" t="str">
        <f t="shared" si="646"/>
        <v>5.4</v>
      </c>
      <c r="GA62" s="30" t="str">
        <f t="shared" si="387"/>
        <v>D+</v>
      </c>
      <c r="GB62" s="28">
        <f t="shared" si="388"/>
        <v>1.5</v>
      </c>
      <c r="GC62" s="35" t="str">
        <f t="shared" si="389"/>
        <v>1.5</v>
      </c>
      <c r="GD62" s="53">
        <v>2</v>
      </c>
      <c r="GE62" s="63">
        <v>2</v>
      </c>
      <c r="GF62" s="181">
        <f t="shared" si="647"/>
        <v>20</v>
      </c>
      <c r="GG62" s="217">
        <f t="shared" si="648"/>
        <v>6.9850000000000012</v>
      </c>
      <c r="GH62" s="182">
        <f t="shared" si="649"/>
        <v>2.7</v>
      </c>
      <c r="GI62" s="183" t="str">
        <f t="shared" si="650"/>
        <v>2.70</v>
      </c>
      <c r="GJ62" s="135" t="str">
        <f t="shared" si="651"/>
        <v>Lên lớp</v>
      </c>
      <c r="GK62" s="136">
        <f t="shared" si="652"/>
        <v>20</v>
      </c>
      <c r="GL62" s="239">
        <f t="shared" si="653"/>
        <v>6.9850000000000012</v>
      </c>
      <c r="GM62" s="137">
        <f t="shared" si="654"/>
        <v>2.7</v>
      </c>
      <c r="GN62" s="192">
        <f t="shared" si="655"/>
        <v>37</v>
      </c>
      <c r="GO62" s="193">
        <f t="shared" si="656"/>
        <v>37</v>
      </c>
      <c r="GP62" s="183">
        <f t="shared" si="657"/>
        <v>6.8432432432432426</v>
      </c>
      <c r="GQ62" s="182">
        <f t="shared" si="658"/>
        <v>2.6756756756756759</v>
      </c>
      <c r="GR62" s="183" t="str">
        <f t="shared" si="659"/>
        <v>2.68</v>
      </c>
      <c r="GS62" s="135" t="str">
        <f t="shared" si="660"/>
        <v>Lên lớp</v>
      </c>
      <c r="GT62" s="135" t="s">
        <v>648</v>
      </c>
      <c r="GU62" s="19">
        <v>8.6</v>
      </c>
      <c r="GV62" s="22">
        <v>8</v>
      </c>
      <c r="GW62" s="23"/>
      <c r="GX62" s="17">
        <f t="shared" si="661"/>
        <v>8.1999999999999993</v>
      </c>
      <c r="GY62" s="24">
        <f t="shared" si="662"/>
        <v>8.1999999999999993</v>
      </c>
      <c r="GZ62" s="24" t="str">
        <f t="shared" si="697"/>
        <v>8.2</v>
      </c>
      <c r="HA62" s="30" t="str">
        <f t="shared" si="663"/>
        <v>B+</v>
      </c>
      <c r="HB62" s="28">
        <f t="shared" si="664"/>
        <v>3.5</v>
      </c>
      <c r="HC62" s="35" t="str">
        <f t="shared" si="665"/>
        <v>3.5</v>
      </c>
      <c r="HD62" s="53">
        <v>3</v>
      </c>
      <c r="HE62" s="63">
        <v>3</v>
      </c>
      <c r="HF62" s="19">
        <v>6.6</v>
      </c>
      <c r="HG62" s="22">
        <v>9</v>
      </c>
      <c r="HH62" s="23"/>
      <c r="HI62" s="25">
        <f t="shared" si="410"/>
        <v>8</v>
      </c>
      <c r="HJ62" s="26">
        <f t="shared" si="411"/>
        <v>8</v>
      </c>
      <c r="HK62" s="24" t="str">
        <f t="shared" si="666"/>
        <v>8.0</v>
      </c>
      <c r="HL62" s="30" t="str">
        <f t="shared" si="413"/>
        <v>B+</v>
      </c>
      <c r="HM62" s="28">
        <f t="shared" si="414"/>
        <v>3.5</v>
      </c>
      <c r="HN62" s="35" t="str">
        <f t="shared" si="415"/>
        <v>3.5</v>
      </c>
      <c r="HO62" s="53">
        <v>2</v>
      </c>
      <c r="HP62" s="63">
        <v>2</v>
      </c>
      <c r="HQ62" s="19">
        <v>8.6999999999999993</v>
      </c>
      <c r="HR62" s="22">
        <v>5</v>
      </c>
      <c r="HS62" s="23"/>
      <c r="HT62" s="25">
        <f t="shared" si="416"/>
        <v>6.5</v>
      </c>
      <c r="HU62" s="147">
        <f t="shared" si="417"/>
        <v>6.5</v>
      </c>
      <c r="HV62" s="24" t="str">
        <f t="shared" si="734"/>
        <v>6.5</v>
      </c>
      <c r="HW62" s="218" t="str">
        <f t="shared" si="418"/>
        <v>C+</v>
      </c>
      <c r="HX62" s="149">
        <f t="shared" si="419"/>
        <v>2.5</v>
      </c>
      <c r="HY62" s="40" t="str">
        <f t="shared" si="420"/>
        <v>2.5</v>
      </c>
      <c r="HZ62" s="53">
        <v>3</v>
      </c>
      <c r="IA62" s="63">
        <v>3</v>
      </c>
      <c r="IB62" s="19">
        <v>9.3000000000000007</v>
      </c>
      <c r="IC62" s="22">
        <v>6</v>
      </c>
      <c r="ID62" s="23"/>
      <c r="IE62" s="25">
        <f t="shared" si="421"/>
        <v>7.3</v>
      </c>
      <c r="IF62" s="147">
        <f t="shared" si="422"/>
        <v>7.3</v>
      </c>
      <c r="IG62" s="24" t="str">
        <f t="shared" si="735"/>
        <v>7.3</v>
      </c>
      <c r="IH62" s="218" t="str">
        <f t="shared" si="423"/>
        <v>B</v>
      </c>
      <c r="II62" s="149">
        <f t="shared" si="424"/>
        <v>3</v>
      </c>
      <c r="IJ62" s="40" t="str">
        <f t="shared" si="425"/>
        <v>3.0</v>
      </c>
      <c r="IK62" s="53">
        <v>1</v>
      </c>
      <c r="IL62" s="63">
        <v>1</v>
      </c>
      <c r="IM62" s="19">
        <v>6.2</v>
      </c>
      <c r="IN62" s="22">
        <v>8</v>
      </c>
      <c r="IO62" s="23"/>
      <c r="IP62" s="17">
        <f t="shared" si="426"/>
        <v>7.3</v>
      </c>
      <c r="IQ62" s="24">
        <f t="shared" si="427"/>
        <v>7.3</v>
      </c>
      <c r="IR62" s="24" t="str">
        <f t="shared" si="669"/>
        <v>7.3</v>
      </c>
      <c r="IS62" s="30" t="str">
        <f t="shared" si="727"/>
        <v>B</v>
      </c>
      <c r="IT62" s="28">
        <f t="shared" si="430"/>
        <v>3</v>
      </c>
      <c r="IU62" s="35" t="str">
        <f t="shared" si="431"/>
        <v>3.0</v>
      </c>
      <c r="IV62" s="53">
        <v>2</v>
      </c>
      <c r="IW62" s="63">
        <v>2</v>
      </c>
      <c r="IX62" s="19">
        <v>8</v>
      </c>
      <c r="IY62" s="22">
        <v>5</v>
      </c>
      <c r="IZ62" s="23"/>
      <c r="JA62" s="25">
        <f t="shared" si="432"/>
        <v>6.2</v>
      </c>
      <c r="JB62" s="26">
        <f t="shared" si="433"/>
        <v>6.2</v>
      </c>
      <c r="JC62" s="24" t="str">
        <f t="shared" si="670"/>
        <v>6.2</v>
      </c>
      <c r="JD62" s="30" t="str">
        <f t="shared" si="435"/>
        <v>C</v>
      </c>
      <c r="JE62" s="28">
        <f t="shared" si="436"/>
        <v>2</v>
      </c>
      <c r="JF62" s="35" t="str">
        <f t="shared" si="437"/>
        <v>2.0</v>
      </c>
      <c r="JG62" s="53">
        <v>2</v>
      </c>
      <c r="JH62" s="63">
        <v>2</v>
      </c>
      <c r="JI62" s="19">
        <v>9.1999999999999993</v>
      </c>
      <c r="JJ62" s="22">
        <v>8</v>
      </c>
      <c r="JK62" s="23"/>
      <c r="JL62" s="17">
        <f t="shared" si="438"/>
        <v>8.5</v>
      </c>
      <c r="JM62" s="24">
        <f t="shared" si="439"/>
        <v>8.5</v>
      </c>
      <c r="JN62" s="24" t="str">
        <f t="shared" si="671"/>
        <v>8.5</v>
      </c>
      <c r="JO62" s="30" t="str">
        <f t="shared" si="728"/>
        <v>A</v>
      </c>
      <c r="JP62" s="28">
        <f t="shared" si="442"/>
        <v>4</v>
      </c>
      <c r="JQ62" s="35" t="str">
        <f t="shared" si="443"/>
        <v>4.0</v>
      </c>
      <c r="JR62" s="53">
        <v>2</v>
      </c>
      <c r="JS62" s="63">
        <v>2</v>
      </c>
      <c r="JT62" s="19">
        <v>7.2</v>
      </c>
      <c r="JU62" s="22">
        <v>5</v>
      </c>
      <c r="JV62" s="23"/>
      <c r="JW62" s="25">
        <f t="shared" si="444"/>
        <v>5.9</v>
      </c>
      <c r="JX62" s="26">
        <f t="shared" si="445"/>
        <v>5.9</v>
      </c>
      <c r="JY62" s="26" t="str">
        <f t="shared" si="672"/>
        <v>5.9</v>
      </c>
      <c r="JZ62" s="30" t="str">
        <f t="shared" si="729"/>
        <v>C</v>
      </c>
      <c r="KA62" s="28">
        <f t="shared" si="448"/>
        <v>2</v>
      </c>
      <c r="KB62" s="35" t="str">
        <f t="shared" si="449"/>
        <v>2.0</v>
      </c>
      <c r="KC62" s="53">
        <v>1</v>
      </c>
      <c r="KD62" s="63">
        <v>1</v>
      </c>
      <c r="KE62" s="19">
        <v>9.3000000000000007</v>
      </c>
      <c r="KF62" s="22">
        <v>5</v>
      </c>
      <c r="KG62" s="23"/>
      <c r="KH62" s="17">
        <f t="shared" si="450"/>
        <v>6.7</v>
      </c>
      <c r="KI62" s="24">
        <f t="shared" si="451"/>
        <v>6.7</v>
      </c>
      <c r="KJ62" s="24" t="str">
        <f t="shared" si="673"/>
        <v>6.7</v>
      </c>
      <c r="KK62" s="30" t="str">
        <f t="shared" si="453"/>
        <v>C+</v>
      </c>
      <c r="KL62" s="28">
        <f t="shared" si="454"/>
        <v>2.5</v>
      </c>
      <c r="KM62" s="35" t="str">
        <f t="shared" si="455"/>
        <v>2.5</v>
      </c>
      <c r="KN62" s="53">
        <v>2</v>
      </c>
      <c r="KO62" s="63">
        <v>2</v>
      </c>
      <c r="KP62" s="181">
        <f t="shared" si="674"/>
        <v>18</v>
      </c>
      <c r="KQ62" s="217">
        <f t="shared" si="675"/>
        <v>7.2611111111111102</v>
      </c>
      <c r="KR62" s="182">
        <f t="shared" si="676"/>
        <v>2.9444444444444446</v>
      </c>
      <c r="KS62" s="183" t="str">
        <f t="shared" si="677"/>
        <v>2.94</v>
      </c>
      <c r="KT62" s="135" t="str">
        <f t="shared" si="678"/>
        <v>Lên lớp</v>
      </c>
      <c r="KU62" s="136">
        <f t="shared" si="679"/>
        <v>18</v>
      </c>
      <c r="KV62" s="217">
        <f t="shared" si="680"/>
        <v>7.2611111111111102</v>
      </c>
      <c r="KW62" s="236">
        <f t="shared" si="681"/>
        <v>2.9444444444444446</v>
      </c>
      <c r="KX62" s="192">
        <f t="shared" si="682"/>
        <v>55</v>
      </c>
      <c r="KY62" s="193">
        <f t="shared" si="683"/>
        <v>55</v>
      </c>
      <c r="KZ62" s="183">
        <f t="shared" si="684"/>
        <v>6.9799999999999995</v>
      </c>
      <c r="LA62" s="182">
        <f t="shared" si="685"/>
        <v>2.7636363636363637</v>
      </c>
      <c r="LB62" s="183" t="str">
        <f t="shared" si="686"/>
        <v>2.76</v>
      </c>
      <c r="LC62" s="135" t="str">
        <f t="shared" si="687"/>
        <v>Lên lớp</v>
      </c>
      <c r="LD62" s="135" t="s">
        <v>648</v>
      </c>
      <c r="LE62" s="19">
        <v>8.1999999999999993</v>
      </c>
      <c r="LF62" s="22">
        <v>7</v>
      </c>
      <c r="LG62" s="23"/>
      <c r="LH62" s="25">
        <f t="shared" si="470"/>
        <v>7.5</v>
      </c>
      <c r="LI62" s="147">
        <f t="shared" si="471"/>
        <v>7.5</v>
      </c>
      <c r="LJ62" s="26" t="str">
        <f t="shared" si="688"/>
        <v>7.5</v>
      </c>
      <c r="LK62" s="148" t="str">
        <f t="shared" si="473"/>
        <v>B</v>
      </c>
      <c r="LL62" s="149">
        <f t="shared" si="474"/>
        <v>3</v>
      </c>
      <c r="LM62" s="40" t="str">
        <f t="shared" si="475"/>
        <v>3.0</v>
      </c>
      <c r="LN62" s="53">
        <v>1</v>
      </c>
      <c r="LO62" s="63">
        <v>1</v>
      </c>
      <c r="LP62" s="19">
        <v>8.6</v>
      </c>
      <c r="LQ62" s="22">
        <v>8</v>
      </c>
      <c r="LR62" s="23"/>
      <c r="LS62" s="25">
        <f t="shared" si="476"/>
        <v>8.1999999999999993</v>
      </c>
      <c r="LT62" s="147">
        <f t="shared" si="477"/>
        <v>8.1999999999999993</v>
      </c>
      <c r="LU62" s="26" t="str">
        <f t="shared" si="689"/>
        <v>8.2</v>
      </c>
      <c r="LV62" s="148" t="str">
        <f t="shared" si="479"/>
        <v>B+</v>
      </c>
      <c r="LW62" s="149">
        <f t="shared" si="480"/>
        <v>3.5</v>
      </c>
      <c r="LX62" s="40" t="str">
        <f t="shared" si="481"/>
        <v>3.5</v>
      </c>
      <c r="LY62" s="53">
        <v>1</v>
      </c>
      <c r="LZ62" s="63">
        <v>1</v>
      </c>
      <c r="MA62" s="19">
        <v>7.6</v>
      </c>
      <c r="MB62" s="22">
        <v>7</v>
      </c>
      <c r="MC62" s="23"/>
      <c r="MD62" s="25">
        <f t="shared" si="482"/>
        <v>7.2</v>
      </c>
      <c r="ME62" s="26">
        <f t="shared" si="483"/>
        <v>7.2</v>
      </c>
      <c r="MF62" s="26" t="str">
        <f t="shared" si="690"/>
        <v>7.2</v>
      </c>
      <c r="MG62" s="30" t="str">
        <f t="shared" si="698"/>
        <v>B</v>
      </c>
      <c r="MH62" s="28">
        <f t="shared" si="486"/>
        <v>3</v>
      </c>
      <c r="MI62" s="35" t="str">
        <f t="shared" si="487"/>
        <v>3.0</v>
      </c>
      <c r="MJ62" s="53">
        <v>1</v>
      </c>
      <c r="MK62" s="63">
        <v>1</v>
      </c>
      <c r="ML62" s="19">
        <v>8</v>
      </c>
      <c r="MM62" s="51">
        <v>7.5</v>
      </c>
      <c r="MN62" s="23"/>
      <c r="MO62" s="25">
        <f t="shared" si="538"/>
        <v>7.7</v>
      </c>
      <c r="MP62" s="26">
        <f t="shared" si="539"/>
        <v>7.7</v>
      </c>
      <c r="MQ62" s="26" t="str">
        <f t="shared" si="691"/>
        <v>7.7</v>
      </c>
      <c r="MR62" s="30" t="str">
        <f t="shared" si="730"/>
        <v>B</v>
      </c>
      <c r="MS62" s="28">
        <f t="shared" si="540"/>
        <v>3</v>
      </c>
      <c r="MT62" s="35" t="str">
        <f t="shared" si="541"/>
        <v>3.0</v>
      </c>
      <c r="MU62" s="53">
        <v>1</v>
      </c>
      <c r="MV62" s="63">
        <v>1</v>
      </c>
      <c r="MW62" s="19">
        <v>8</v>
      </c>
      <c r="MX62" s="51">
        <v>7.5</v>
      </c>
      <c r="MY62" s="23"/>
      <c r="MZ62" s="25">
        <f t="shared" si="542"/>
        <v>7.7</v>
      </c>
      <c r="NA62" s="26">
        <f t="shared" si="543"/>
        <v>7.7</v>
      </c>
      <c r="NB62" s="26" t="str">
        <f t="shared" si="692"/>
        <v>7.7</v>
      </c>
      <c r="NC62" s="30" t="str">
        <f t="shared" si="731"/>
        <v>B</v>
      </c>
      <c r="ND62" s="28">
        <f t="shared" si="544"/>
        <v>3</v>
      </c>
      <c r="NE62" s="35" t="str">
        <f t="shared" si="545"/>
        <v>3.0</v>
      </c>
      <c r="NF62" s="53">
        <v>1</v>
      </c>
      <c r="NG62" s="63">
        <v>1</v>
      </c>
      <c r="NH62" s="19">
        <v>7</v>
      </c>
      <c r="NI62" s="51">
        <v>6.5</v>
      </c>
      <c r="NJ62" s="23"/>
      <c r="NK62" s="25">
        <f t="shared" si="546"/>
        <v>6.7</v>
      </c>
      <c r="NL62" s="26">
        <f t="shared" si="547"/>
        <v>6.7</v>
      </c>
      <c r="NM62" s="26" t="str">
        <f t="shared" si="693"/>
        <v>6.7</v>
      </c>
      <c r="NN62" s="30" t="str">
        <f t="shared" si="732"/>
        <v>C+</v>
      </c>
      <c r="NO62" s="28">
        <f t="shared" si="548"/>
        <v>2.5</v>
      </c>
      <c r="NP62" s="35" t="str">
        <f t="shared" si="549"/>
        <v>2.5</v>
      </c>
      <c r="NQ62" s="53">
        <v>2</v>
      </c>
      <c r="NR62" s="63">
        <v>2</v>
      </c>
      <c r="NS62" s="19">
        <v>8</v>
      </c>
      <c r="NT62" s="51">
        <v>7.5</v>
      </c>
      <c r="NU62" s="23"/>
      <c r="NV62" s="25">
        <f t="shared" si="550"/>
        <v>7.7</v>
      </c>
      <c r="NW62" s="26">
        <f t="shared" si="551"/>
        <v>7.7</v>
      </c>
      <c r="NX62" s="26" t="str">
        <f t="shared" si="694"/>
        <v>7.7</v>
      </c>
      <c r="NY62" s="30" t="str">
        <f t="shared" si="733"/>
        <v>B</v>
      </c>
      <c r="NZ62" s="28">
        <f t="shared" si="552"/>
        <v>3</v>
      </c>
      <c r="OA62" s="35" t="str">
        <f t="shared" si="553"/>
        <v>3.0</v>
      </c>
      <c r="OB62" s="53">
        <v>1</v>
      </c>
      <c r="OC62" s="63">
        <v>1</v>
      </c>
      <c r="OD62" s="57">
        <v>7</v>
      </c>
      <c r="OE62" s="51">
        <v>6.8</v>
      </c>
      <c r="OF62" s="23"/>
      <c r="OG62" s="25">
        <f t="shared" si="737"/>
        <v>6.9</v>
      </c>
      <c r="OH62" s="26">
        <f t="shared" si="738"/>
        <v>6.9</v>
      </c>
      <c r="OI62" s="26" t="str">
        <f t="shared" si="739"/>
        <v>6.9</v>
      </c>
      <c r="OJ62" s="30" t="str">
        <f t="shared" si="740"/>
        <v>C+</v>
      </c>
      <c r="OK62" s="28">
        <f t="shared" si="741"/>
        <v>2.5</v>
      </c>
      <c r="OL62" s="35" t="str">
        <f t="shared" si="742"/>
        <v>2.5</v>
      </c>
      <c r="OM62" s="53">
        <v>4</v>
      </c>
      <c r="ON62" s="70">
        <v>4</v>
      </c>
      <c r="OO62" s="264">
        <f t="shared" si="256"/>
        <v>12</v>
      </c>
      <c r="OP62" s="217">
        <f t="shared" si="257"/>
        <v>7.25</v>
      </c>
      <c r="OQ62" s="182">
        <f t="shared" si="258"/>
        <v>2.7916666666666665</v>
      </c>
      <c r="OR62" s="183" t="str">
        <f t="shared" si="259"/>
        <v>2.79</v>
      </c>
      <c r="OS62" s="135" t="str">
        <f t="shared" si="260"/>
        <v>Lên lớp</v>
      </c>
      <c r="OT62" s="136">
        <f t="shared" si="261"/>
        <v>12</v>
      </c>
      <c r="OU62" s="217">
        <f t="shared" si="262"/>
        <v>7.25</v>
      </c>
      <c r="OV62" s="236">
        <f t="shared" si="263"/>
        <v>2.7916666666666665</v>
      </c>
      <c r="OW62" s="192">
        <f t="shared" si="264"/>
        <v>67</v>
      </c>
      <c r="OX62" s="193">
        <f t="shared" si="265"/>
        <v>67</v>
      </c>
      <c r="OY62" s="183">
        <f t="shared" si="266"/>
        <v>7.0283582089552237</v>
      </c>
      <c r="OZ62" s="182">
        <f t="shared" si="267"/>
        <v>2.7686567164179103</v>
      </c>
      <c r="PA62" s="183" t="str">
        <f t="shared" si="268"/>
        <v>2.77</v>
      </c>
      <c r="PB62" s="135" t="str">
        <f t="shared" si="269"/>
        <v>Lên lớp</v>
      </c>
      <c r="PC62" s="135" t="s">
        <v>648</v>
      </c>
      <c r="PD62" s="57">
        <v>8</v>
      </c>
      <c r="PE62" s="22">
        <v>8</v>
      </c>
      <c r="PF62" s="23"/>
      <c r="PG62" s="25">
        <f t="shared" si="273"/>
        <v>8</v>
      </c>
      <c r="PH62" s="26">
        <f t="shared" si="274"/>
        <v>8</v>
      </c>
      <c r="PI62" s="26" t="str">
        <f t="shared" si="275"/>
        <v>8.0</v>
      </c>
      <c r="PJ62" s="30" t="str">
        <f t="shared" si="276"/>
        <v>B+</v>
      </c>
      <c r="PK62" s="28">
        <f t="shared" si="277"/>
        <v>3.5</v>
      </c>
      <c r="PL62" s="35" t="str">
        <f t="shared" si="278"/>
        <v>3.5</v>
      </c>
      <c r="PM62" s="53">
        <v>6</v>
      </c>
      <c r="PN62" s="63">
        <v>6</v>
      </c>
      <c r="PO62" s="19">
        <v>7.2</v>
      </c>
      <c r="PP62" s="22">
        <v>7</v>
      </c>
      <c r="PQ62" s="23"/>
      <c r="PR62" s="25">
        <f t="shared" si="558"/>
        <v>7.1</v>
      </c>
      <c r="PS62" s="26">
        <f t="shared" si="559"/>
        <v>7.1</v>
      </c>
      <c r="PT62" s="26" t="str">
        <f t="shared" si="696"/>
        <v>7.1</v>
      </c>
      <c r="PU62" s="30" t="str">
        <f t="shared" si="700"/>
        <v>B</v>
      </c>
      <c r="PV62" s="28">
        <f t="shared" si="560"/>
        <v>3</v>
      </c>
      <c r="PW62" s="35" t="str">
        <f t="shared" si="561"/>
        <v>3.0</v>
      </c>
      <c r="PX62" s="53">
        <v>6</v>
      </c>
      <c r="PY62" s="63">
        <v>6</v>
      </c>
      <c r="PZ62" s="59">
        <v>8.1</v>
      </c>
      <c r="QA62" s="259">
        <v>8</v>
      </c>
      <c r="QB62" s="129">
        <f t="shared" si="270"/>
        <v>8</v>
      </c>
      <c r="QC62" s="24" t="str">
        <f t="shared" si="280"/>
        <v>8.0</v>
      </c>
      <c r="QD62" s="30" t="str">
        <f t="shared" si="281"/>
        <v>B+</v>
      </c>
      <c r="QE62" s="28">
        <f t="shared" si="282"/>
        <v>3.5</v>
      </c>
      <c r="QF62" s="35" t="str">
        <f t="shared" si="283"/>
        <v>3.5</v>
      </c>
      <c r="QG62" s="260">
        <v>5</v>
      </c>
      <c r="QH62" s="261">
        <v>5</v>
      </c>
      <c r="QI62" s="262">
        <f t="shared" si="532"/>
        <v>17</v>
      </c>
      <c r="QJ62" s="217">
        <f t="shared" si="533"/>
        <v>7.6823529411764699</v>
      </c>
      <c r="QK62" s="182">
        <f t="shared" si="534"/>
        <v>3.3235294117647061</v>
      </c>
      <c r="QL62" s="183" t="str">
        <f t="shared" si="284"/>
        <v>3.32</v>
      </c>
      <c r="QM62" s="135" t="str">
        <f t="shared" si="285"/>
        <v>Lên lớp</v>
      </c>
    </row>
    <row r="63" spans="1:455" ht="18">
      <c r="A63" s="10">
        <v>27</v>
      </c>
      <c r="B63" s="10">
        <v>63</v>
      </c>
      <c r="C63" s="90" t="s">
        <v>271</v>
      </c>
      <c r="D63" s="91" t="s">
        <v>342</v>
      </c>
      <c r="E63" s="93" t="s">
        <v>214</v>
      </c>
      <c r="F63" s="307" t="s">
        <v>343</v>
      </c>
      <c r="G63" s="42"/>
      <c r="H63" s="104" t="s">
        <v>530</v>
      </c>
      <c r="I63" s="42" t="s">
        <v>18</v>
      </c>
      <c r="J63" s="98" t="s">
        <v>536</v>
      </c>
      <c r="K63" s="12">
        <v>5.5</v>
      </c>
      <c r="L63" s="24" t="str">
        <f t="shared" si="562"/>
        <v>5.5</v>
      </c>
      <c r="M63" s="30" t="str">
        <f t="shared" si="701"/>
        <v>C</v>
      </c>
      <c r="N63" s="37">
        <f t="shared" si="702"/>
        <v>2</v>
      </c>
      <c r="O63" s="35" t="str">
        <f t="shared" si="703"/>
        <v>2.0</v>
      </c>
      <c r="P63" s="11">
        <v>2</v>
      </c>
      <c r="Q63" s="14">
        <v>6.3</v>
      </c>
      <c r="R63" s="24" t="str">
        <f t="shared" si="566"/>
        <v>6.3</v>
      </c>
      <c r="S63" s="30" t="str">
        <f t="shared" si="704"/>
        <v>C</v>
      </c>
      <c r="T63" s="37">
        <f t="shared" si="705"/>
        <v>2</v>
      </c>
      <c r="U63" s="35" t="str">
        <f t="shared" si="706"/>
        <v>2.0</v>
      </c>
      <c r="V63" s="11">
        <v>3</v>
      </c>
      <c r="W63" s="19">
        <v>6.3</v>
      </c>
      <c r="X63" s="22">
        <v>2</v>
      </c>
      <c r="Y63" s="23">
        <v>8</v>
      </c>
      <c r="Z63" s="17">
        <f t="shared" si="570"/>
        <v>3.7</v>
      </c>
      <c r="AA63" s="24">
        <f t="shared" si="571"/>
        <v>7.3</v>
      </c>
      <c r="AB63" s="24" t="str">
        <f t="shared" si="572"/>
        <v>7.3</v>
      </c>
      <c r="AC63" s="30" t="str">
        <f t="shared" si="573"/>
        <v>B</v>
      </c>
      <c r="AD63" s="28">
        <f t="shared" si="574"/>
        <v>3</v>
      </c>
      <c r="AE63" s="35" t="str">
        <f t="shared" si="575"/>
        <v>3.0</v>
      </c>
      <c r="AF63" s="53">
        <v>4</v>
      </c>
      <c r="AG63" s="63">
        <v>4</v>
      </c>
      <c r="AH63" s="19">
        <v>7.3</v>
      </c>
      <c r="AI63" s="22">
        <v>7</v>
      </c>
      <c r="AJ63" s="23"/>
      <c r="AK63" s="25">
        <f t="shared" si="707"/>
        <v>7.1</v>
      </c>
      <c r="AL63" s="26">
        <f t="shared" si="708"/>
        <v>7.1</v>
      </c>
      <c r="AM63" s="24" t="str">
        <f t="shared" si="577"/>
        <v>7.1</v>
      </c>
      <c r="AN63" s="30" t="str">
        <f t="shared" si="709"/>
        <v>B</v>
      </c>
      <c r="AO63" s="28">
        <f t="shared" si="710"/>
        <v>3</v>
      </c>
      <c r="AP63" s="35" t="str">
        <f t="shared" si="711"/>
        <v>3.0</v>
      </c>
      <c r="AQ63" s="66">
        <v>2</v>
      </c>
      <c r="AR63" s="68">
        <v>2</v>
      </c>
      <c r="AS63" s="19">
        <v>6.2</v>
      </c>
      <c r="AT63" s="22">
        <v>4</v>
      </c>
      <c r="AU63" s="23"/>
      <c r="AV63" s="25">
        <f t="shared" si="712"/>
        <v>4.9000000000000004</v>
      </c>
      <c r="AW63" s="26">
        <f t="shared" si="713"/>
        <v>4.9000000000000004</v>
      </c>
      <c r="AX63" s="24" t="str">
        <f t="shared" si="581"/>
        <v>4.9</v>
      </c>
      <c r="AY63" s="30" t="str">
        <f t="shared" si="714"/>
        <v>D</v>
      </c>
      <c r="AZ63" s="28">
        <f t="shared" si="715"/>
        <v>1</v>
      </c>
      <c r="BA63" s="35" t="str">
        <f t="shared" si="716"/>
        <v>1.0</v>
      </c>
      <c r="BB63" s="53">
        <v>3</v>
      </c>
      <c r="BC63" s="63">
        <v>3</v>
      </c>
      <c r="BD63" s="19">
        <v>5</v>
      </c>
      <c r="BE63" s="22">
        <v>5</v>
      </c>
      <c r="BF63" s="23"/>
      <c r="BG63" s="17">
        <f t="shared" si="717"/>
        <v>5</v>
      </c>
      <c r="BH63" s="24">
        <f t="shared" si="718"/>
        <v>5</v>
      </c>
      <c r="BI63" s="24" t="str">
        <f t="shared" si="585"/>
        <v>5.0</v>
      </c>
      <c r="BJ63" s="30" t="str">
        <f t="shared" si="719"/>
        <v>D+</v>
      </c>
      <c r="BK63" s="28">
        <f t="shared" si="720"/>
        <v>1.5</v>
      </c>
      <c r="BL63" s="35" t="str">
        <f t="shared" si="721"/>
        <v>1.5</v>
      </c>
      <c r="BM63" s="53">
        <v>3</v>
      </c>
      <c r="BN63" s="63">
        <v>3</v>
      </c>
      <c r="BO63" s="19">
        <v>6.6</v>
      </c>
      <c r="BP63" s="22">
        <v>6</v>
      </c>
      <c r="BQ63" s="23"/>
      <c r="BR63" s="25">
        <f t="shared" si="589"/>
        <v>6.2</v>
      </c>
      <c r="BS63" s="26">
        <f t="shared" si="590"/>
        <v>6.2</v>
      </c>
      <c r="BT63" s="24" t="str">
        <f t="shared" si="591"/>
        <v>6.2</v>
      </c>
      <c r="BU63" s="30" t="str">
        <f t="shared" si="592"/>
        <v>C</v>
      </c>
      <c r="BV63" s="56">
        <f t="shared" si="593"/>
        <v>2</v>
      </c>
      <c r="BW63" s="35" t="str">
        <f t="shared" si="594"/>
        <v>2.0</v>
      </c>
      <c r="BX63" s="53">
        <v>2</v>
      </c>
      <c r="BY63" s="70">
        <v>2</v>
      </c>
      <c r="BZ63" s="19">
        <v>5.8</v>
      </c>
      <c r="CA63" s="22">
        <v>4</v>
      </c>
      <c r="CB63" s="23"/>
      <c r="CC63" s="25">
        <f t="shared" si="722"/>
        <v>4.7</v>
      </c>
      <c r="CD63" s="26">
        <f t="shared" si="723"/>
        <v>4.7</v>
      </c>
      <c r="CE63" s="24" t="str">
        <f t="shared" si="595"/>
        <v>4.7</v>
      </c>
      <c r="CF63" s="30" t="str">
        <f t="shared" si="724"/>
        <v>D</v>
      </c>
      <c r="CG63" s="28">
        <f t="shared" si="725"/>
        <v>1</v>
      </c>
      <c r="CH63" s="35" t="str">
        <f t="shared" si="726"/>
        <v>1.0</v>
      </c>
      <c r="CI63" s="53">
        <v>3</v>
      </c>
      <c r="CJ63" s="63">
        <v>3</v>
      </c>
      <c r="CK63" s="193">
        <f t="shared" si="599"/>
        <v>17</v>
      </c>
      <c r="CL63" s="217">
        <f t="shared" si="600"/>
        <v>5.8588235294117643</v>
      </c>
      <c r="CM63" s="182">
        <f t="shared" si="601"/>
        <v>1.911764705882353</v>
      </c>
      <c r="CN63" s="183" t="str">
        <f t="shared" si="602"/>
        <v>1.91</v>
      </c>
      <c r="CO63" s="135" t="str">
        <f t="shared" si="603"/>
        <v>Lên lớp</v>
      </c>
      <c r="CP63" s="136">
        <f t="shared" si="604"/>
        <v>17</v>
      </c>
      <c r="CQ63" s="241">
        <f t="shared" si="605"/>
        <v>5.8588235294117643</v>
      </c>
      <c r="CR63" s="137">
        <f t="shared" si="606"/>
        <v>1.911764705882353</v>
      </c>
      <c r="CS63" s="140" t="str">
        <f t="shared" si="607"/>
        <v>1.91</v>
      </c>
      <c r="CT63" s="135" t="str">
        <f t="shared" si="608"/>
        <v>Lên lớp</v>
      </c>
      <c r="CU63" s="138" t="s">
        <v>648</v>
      </c>
      <c r="CV63" s="185">
        <v>6.1</v>
      </c>
      <c r="CW63" s="121">
        <v>4</v>
      </c>
      <c r="CX63" s="122"/>
      <c r="CY63" s="123">
        <f t="shared" si="609"/>
        <v>4.8</v>
      </c>
      <c r="CZ63" s="124">
        <f t="shared" si="610"/>
        <v>4.8</v>
      </c>
      <c r="DA63" s="124" t="str">
        <f t="shared" si="611"/>
        <v>4.8</v>
      </c>
      <c r="DB63" s="125" t="str">
        <f t="shared" si="612"/>
        <v>D</v>
      </c>
      <c r="DC63" s="126">
        <f t="shared" si="613"/>
        <v>1</v>
      </c>
      <c r="DD63" s="127" t="str">
        <f t="shared" si="614"/>
        <v>1.0</v>
      </c>
      <c r="DE63" s="144">
        <v>3</v>
      </c>
      <c r="DF63" s="145">
        <v>3</v>
      </c>
      <c r="DG63" s="185">
        <v>6.3</v>
      </c>
      <c r="DH63" s="121">
        <v>3</v>
      </c>
      <c r="DI63" s="122"/>
      <c r="DJ63" s="123">
        <f t="shared" si="615"/>
        <v>4.3</v>
      </c>
      <c r="DK63" s="124">
        <f t="shared" si="616"/>
        <v>4.3</v>
      </c>
      <c r="DL63" s="124" t="str">
        <f t="shared" si="617"/>
        <v>4.3</v>
      </c>
      <c r="DM63" s="125" t="str">
        <f t="shared" si="618"/>
        <v>D</v>
      </c>
      <c r="DN63" s="126">
        <f t="shared" si="619"/>
        <v>1</v>
      </c>
      <c r="DO63" s="127" t="str">
        <f t="shared" si="620"/>
        <v>1.0</v>
      </c>
      <c r="DP63" s="144">
        <v>3</v>
      </c>
      <c r="DQ63" s="145">
        <v>3</v>
      </c>
      <c r="DR63" s="43">
        <v>0.6</v>
      </c>
      <c r="DS63" s="22"/>
      <c r="DT63" s="23"/>
      <c r="DU63" s="17">
        <f t="shared" si="621"/>
        <v>0.2</v>
      </c>
      <c r="DV63" s="24">
        <f t="shared" si="622"/>
        <v>0.2</v>
      </c>
      <c r="DW63" s="24" t="str">
        <f t="shared" si="623"/>
        <v>0.2</v>
      </c>
      <c r="DX63" s="30" t="str">
        <f t="shared" si="624"/>
        <v>F</v>
      </c>
      <c r="DY63" s="28">
        <f t="shared" si="625"/>
        <v>0</v>
      </c>
      <c r="DZ63" s="35" t="str">
        <f t="shared" si="626"/>
        <v>0.0</v>
      </c>
      <c r="EA63" s="53">
        <v>3</v>
      </c>
      <c r="EB63" s="63"/>
      <c r="EC63" s="43">
        <v>0</v>
      </c>
      <c r="ED63" s="22"/>
      <c r="EE63" s="23"/>
      <c r="EF63" s="17">
        <f t="shared" si="627"/>
        <v>0</v>
      </c>
      <c r="EG63" s="24">
        <f t="shared" si="628"/>
        <v>0</v>
      </c>
      <c r="EH63" s="24" t="str">
        <f t="shared" si="736"/>
        <v>0.0</v>
      </c>
      <c r="EI63" s="30" t="str">
        <f t="shared" si="630"/>
        <v>F</v>
      </c>
      <c r="EJ63" s="28">
        <f t="shared" si="631"/>
        <v>0</v>
      </c>
      <c r="EK63" s="35" t="str">
        <f t="shared" si="632"/>
        <v>0.0</v>
      </c>
      <c r="EL63" s="53">
        <v>2</v>
      </c>
      <c r="EM63" s="63"/>
      <c r="EN63" s="185">
        <v>7</v>
      </c>
      <c r="EO63" s="121">
        <v>8</v>
      </c>
      <c r="EP63" s="122"/>
      <c r="EQ63" s="129">
        <f t="shared" si="633"/>
        <v>7.6</v>
      </c>
      <c r="ER63" s="130">
        <f t="shared" si="634"/>
        <v>7.6</v>
      </c>
      <c r="ES63" s="130" t="str">
        <f t="shared" si="635"/>
        <v>7.6</v>
      </c>
      <c r="ET63" s="125" t="str">
        <f t="shared" si="636"/>
        <v>B</v>
      </c>
      <c r="EU63" s="126">
        <f t="shared" si="637"/>
        <v>3</v>
      </c>
      <c r="EV63" s="127" t="str">
        <f t="shared" si="638"/>
        <v>3.0</v>
      </c>
      <c r="EW63" s="144">
        <v>2</v>
      </c>
      <c r="EX63" s="145">
        <v>2</v>
      </c>
      <c r="EY63" s="19"/>
      <c r="EZ63" s="22"/>
      <c r="FA63" s="23"/>
      <c r="FB63" s="17">
        <f t="shared" si="639"/>
        <v>0</v>
      </c>
      <c r="FC63" s="24">
        <f t="shared" si="640"/>
        <v>0</v>
      </c>
      <c r="FD63" s="24" t="str">
        <f t="shared" si="641"/>
        <v>0.0</v>
      </c>
      <c r="FE63" s="30" t="str">
        <f t="shared" si="642"/>
        <v>F</v>
      </c>
      <c r="FF63" s="28">
        <f t="shared" si="643"/>
        <v>0</v>
      </c>
      <c r="FG63" s="35" t="str">
        <f t="shared" si="644"/>
        <v>0.0</v>
      </c>
      <c r="FH63" s="53"/>
      <c r="FI63" s="63"/>
      <c r="FJ63" s="185">
        <v>7.3</v>
      </c>
      <c r="FK63" s="121">
        <v>9</v>
      </c>
      <c r="FL63" s="122"/>
      <c r="FM63" s="129">
        <f t="shared" si="378"/>
        <v>8.3000000000000007</v>
      </c>
      <c r="FN63" s="130">
        <f t="shared" si="379"/>
        <v>8.3000000000000007</v>
      </c>
      <c r="FO63" s="130" t="str">
        <f t="shared" si="645"/>
        <v>8.3</v>
      </c>
      <c r="FP63" s="125" t="str">
        <f t="shared" si="381"/>
        <v>B+</v>
      </c>
      <c r="FQ63" s="126">
        <f t="shared" si="382"/>
        <v>3.5</v>
      </c>
      <c r="FR63" s="127" t="str">
        <f t="shared" si="383"/>
        <v>3.5</v>
      </c>
      <c r="FS63" s="144">
        <v>2</v>
      </c>
      <c r="FT63" s="145">
        <v>2</v>
      </c>
      <c r="FU63" s="185">
        <v>5.7</v>
      </c>
      <c r="FV63" s="121">
        <v>1</v>
      </c>
      <c r="FW63" s="122">
        <v>4</v>
      </c>
      <c r="FX63" s="129">
        <f t="shared" si="384"/>
        <v>2.9</v>
      </c>
      <c r="FY63" s="130">
        <f t="shared" si="385"/>
        <v>4.7</v>
      </c>
      <c r="FZ63" s="130" t="str">
        <f t="shared" si="646"/>
        <v>4.7</v>
      </c>
      <c r="GA63" s="125" t="str">
        <f t="shared" si="387"/>
        <v>D</v>
      </c>
      <c r="GB63" s="126">
        <f t="shared" si="388"/>
        <v>1</v>
      </c>
      <c r="GC63" s="127" t="str">
        <f t="shared" si="389"/>
        <v>1.0</v>
      </c>
      <c r="GD63" s="144">
        <v>2</v>
      </c>
      <c r="GE63" s="145">
        <v>2</v>
      </c>
      <c r="GF63" s="181">
        <f t="shared" si="647"/>
        <v>17</v>
      </c>
      <c r="GG63" s="217">
        <f t="shared" si="648"/>
        <v>4.0647058823529409</v>
      </c>
      <c r="GH63" s="182">
        <f t="shared" si="649"/>
        <v>1.2352941176470589</v>
      </c>
      <c r="GI63" s="183" t="str">
        <f t="shared" si="650"/>
        <v>1.24</v>
      </c>
      <c r="GJ63" s="135" t="str">
        <f t="shared" si="651"/>
        <v>Lên lớp</v>
      </c>
      <c r="GK63" s="136">
        <f t="shared" si="652"/>
        <v>12</v>
      </c>
      <c r="GL63" s="239">
        <f t="shared" si="653"/>
        <v>5.708333333333333</v>
      </c>
      <c r="GM63" s="137">
        <f t="shared" si="654"/>
        <v>1.75</v>
      </c>
      <c r="GN63" s="192">
        <f t="shared" si="655"/>
        <v>34</v>
      </c>
      <c r="GO63" s="193">
        <f t="shared" si="656"/>
        <v>29</v>
      </c>
      <c r="GP63" s="183">
        <f t="shared" si="657"/>
        <v>5.796551724137931</v>
      </c>
      <c r="GQ63" s="182">
        <f t="shared" si="658"/>
        <v>1.8448275862068966</v>
      </c>
      <c r="GR63" s="183" t="str">
        <f t="shared" si="659"/>
        <v>1.84</v>
      </c>
      <c r="GS63" s="135" t="str">
        <f t="shared" si="660"/>
        <v>Lên lớp</v>
      </c>
      <c r="GT63" s="215" t="s">
        <v>644</v>
      </c>
      <c r="GU63" s="19">
        <v>5.7</v>
      </c>
      <c r="GV63" s="22">
        <v>5</v>
      </c>
      <c r="GW63" s="23"/>
      <c r="GX63" s="17">
        <f t="shared" si="661"/>
        <v>5.3</v>
      </c>
      <c r="GY63" s="24">
        <f t="shared" si="662"/>
        <v>5.3</v>
      </c>
      <c r="GZ63" s="24" t="str">
        <f t="shared" si="697"/>
        <v>5.3</v>
      </c>
      <c r="HA63" s="30" t="str">
        <f t="shared" si="663"/>
        <v>D+</v>
      </c>
      <c r="HB63" s="28">
        <f t="shared" si="664"/>
        <v>1.5</v>
      </c>
      <c r="HC63" s="35" t="str">
        <f t="shared" si="665"/>
        <v>1.5</v>
      </c>
      <c r="HD63" s="53">
        <v>3</v>
      </c>
      <c r="HE63" s="63">
        <v>3</v>
      </c>
      <c r="HF63" s="19">
        <v>6.6</v>
      </c>
      <c r="HG63" s="22">
        <v>6</v>
      </c>
      <c r="HH63" s="23"/>
      <c r="HI63" s="25">
        <f t="shared" si="410"/>
        <v>6.2</v>
      </c>
      <c r="HJ63" s="26">
        <f t="shared" si="411"/>
        <v>6.2</v>
      </c>
      <c r="HK63" s="24" t="str">
        <f t="shared" si="666"/>
        <v>6.2</v>
      </c>
      <c r="HL63" s="30" t="str">
        <f t="shared" si="413"/>
        <v>C</v>
      </c>
      <c r="HM63" s="28">
        <f t="shared" si="414"/>
        <v>2</v>
      </c>
      <c r="HN63" s="35" t="str">
        <f t="shared" si="415"/>
        <v>2.0</v>
      </c>
      <c r="HO63" s="53">
        <v>2</v>
      </c>
      <c r="HP63" s="63">
        <v>2</v>
      </c>
      <c r="HQ63" s="19">
        <v>5.4</v>
      </c>
      <c r="HR63" s="22">
        <v>1</v>
      </c>
      <c r="HS63" s="23">
        <v>3</v>
      </c>
      <c r="HT63" s="25">
        <f t="shared" si="416"/>
        <v>2.8</v>
      </c>
      <c r="HU63" s="147">
        <f t="shared" si="417"/>
        <v>4</v>
      </c>
      <c r="HV63" s="26" t="str">
        <f t="shared" si="734"/>
        <v>4.0</v>
      </c>
      <c r="HW63" s="218" t="str">
        <f t="shared" si="418"/>
        <v>D</v>
      </c>
      <c r="HX63" s="149">
        <f t="shared" si="419"/>
        <v>1</v>
      </c>
      <c r="HY63" s="40" t="str">
        <f t="shared" si="420"/>
        <v>1.0</v>
      </c>
      <c r="HZ63" s="53">
        <v>3</v>
      </c>
      <c r="IA63" s="63">
        <v>3</v>
      </c>
      <c r="IB63" s="19">
        <v>7</v>
      </c>
      <c r="IC63" s="22">
        <v>4</v>
      </c>
      <c r="ID63" s="23"/>
      <c r="IE63" s="25">
        <f t="shared" si="421"/>
        <v>5.2</v>
      </c>
      <c r="IF63" s="147">
        <f t="shared" si="422"/>
        <v>5.2</v>
      </c>
      <c r="IG63" s="26" t="str">
        <f t="shared" si="735"/>
        <v>5.2</v>
      </c>
      <c r="IH63" s="218" t="str">
        <f t="shared" si="423"/>
        <v>D+</v>
      </c>
      <c r="II63" s="149">
        <f t="shared" si="424"/>
        <v>1.5</v>
      </c>
      <c r="IJ63" s="40" t="str">
        <f t="shared" si="425"/>
        <v>1.5</v>
      </c>
      <c r="IK63" s="53">
        <v>1</v>
      </c>
      <c r="IL63" s="63">
        <v>1</v>
      </c>
      <c r="IM63" s="19">
        <v>6.2</v>
      </c>
      <c r="IN63" s="22">
        <v>8</v>
      </c>
      <c r="IO63" s="23"/>
      <c r="IP63" s="25">
        <f t="shared" si="426"/>
        <v>7.3</v>
      </c>
      <c r="IQ63" s="26">
        <f t="shared" si="427"/>
        <v>7.3</v>
      </c>
      <c r="IR63" s="24" t="str">
        <f t="shared" si="669"/>
        <v>7.3</v>
      </c>
      <c r="IS63" s="30" t="str">
        <f t="shared" si="727"/>
        <v>B</v>
      </c>
      <c r="IT63" s="28">
        <f t="shared" si="430"/>
        <v>3</v>
      </c>
      <c r="IU63" s="35" t="str">
        <f t="shared" si="431"/>
        <v>3.0</v>
      </c>
      <c r="IV63" s="53">
        <v>2</v>
      </c>
      <c r="IW63" s="63">
        <v>2</v>
      </c>
      <c r="IX63" s="19">
        <v>6.8</v>
      </c>
      <c r="IY63" s="22">
        <v>6</v>
      </c>
      <c r="IZ63" s="23"/>
      <c r="JA63" s="25">
        <f t="shared" si="432"/>
        <v>6.3</v>
      </c>
      <c r="JB63" s="26">
        <f t="shared" si="433"/>
        <v>6.3</v>
      </c>
      <c r="JC63" s="24" t="str">
        <f t="shared" si="670"/>
        <v>6.3</v>
      </c>
      <c r="JD63" s="30" t="str">
        <f t="shared" si="435"/>
        <v>C</v>
      </c>
      <c r="JE63" s="28">
        <f t="shared" si="436"/>
        <v>2</v>
      </c>
      <c r="JF63" s="35" t="str">
        <f t="shared" si="437"/>
        <v>2.0</v>
      </c>
      <c r="JG63" s="53">
        <v>2</v>
      </c>
      <c r="JH63" s="63">
        <v>2</v>
      </c>
      <c r="JI63" s="19">
        <v>6.6</v>
      </c>
      <c r="JJ63" s="22">
        <v>4</v>
      </c>
      <c r="JK63" s="23"/>
      <c r="JL63" s="25">
        <f t="shared" si="438"/>
        <v>5</v>
      </c>
      <c r="JM63" s="26">
        <f t="shared" si="439"/>
        <v>5</v>
      </c>
      <c r="JN63" s="24" t="str">
        <f t="shared" si="671"/>
        <v>5.0</v>
      </c>
      <c r="JO63" s="30" t="str">
        <f t="shared" si="728"/>
        <v>D+</v>
      </c>
      <c r="JP63" s="28">
        <f t="shared" si="442"/>
        <v>1.5</v>
      </c>
      <c r="JQ63" s="35" t="str">
        <f t="shared" si="443"/>
        <v>1.5</v>
      </c>
      <c r="JR63" s="53">
        <v>2</v>
      </c>
      <c r="JS63" s="63">
        <v>2</v>
      </c>
      <c r="JT63" s="185">
        <v>8</v>
      </c>
      <c r="JU63" s="121">
        <v>9</v>
      </c>
      <c r="JV63" s="122"/>
      <c r="JW63" s="129">
        <f t="shared" si="444"/>
        <v>8.6</v>
      </c>
      <c r="JX63" s="130">
        <f t="shared" si="445"/>
        <v>8.6</v>
      </c>
      <c r="JY63" s="124" t="str">
        <f t="shared" si="672"/>
        <v>8.6</v>
      </c>
      <c r="JZ63" s="125" t="str">
        <f t="shared" si="729"/>
        <v>A</v>
      </c>
      <c r="KA63" s="126">
        <f t="shared" si="448"/>
        <v>4</v>
      </c>
      <c r="KB63" s="127" t="str">
        <f t="shared" si="449"/>
        <v>4.0</v>
      </c>
      <c r="KC63" s="144">
        <v>1</v>
      </c>
      <c r="KD63" s="145">
        <v>1</v>
      </c>
      <c r="KE63" s="19">
        <v>7</v>
      </c>
      <c r="KF63" s="22">
        <v>4</v>
      </c>
      <c r="KG63" s="23"/>
      <c r="KH63" s="25">
        <f t="shared" si="450"/>
        <v>5.2</v>
      </c>
      <c r="KI63" s="26">
        <f t="shared" si="451"/>
        <v>5.2</v>
      </c>
      <c r="KJ63" s="24" t="str">
        <f t="shared" si="673"/>
        <v>5.2</v>
      </c>
      <c r="KK63" s="30" t="str">
        <f t="shared" si="453"/>
        <v>D+</v>
      </c>
      <c r="KL63" s="28">
        <f t="shared" si="454"/>
        <v>1.5</v>
      </c>
      <c r="KM63" s="35" t="str">
        <f t="shared" si="455"/>
        <v>1.5</v>
      </c>
      <c r="KN63" s="53">
        <v>2</v>
      </c>
      <c r="KO63" s="63">
        <v>2</v>
      </c>
      <c r="KP63" s="181">
        <f t="shared" si="674"/>
        <v>18</v>
      </c>
      <c r="KQ63" s="217">
        <f t="shared" si="675"/>
        <v>5.65</v>
      </c>
      <c r="KR63" s="182">
        <f t="shared" si="676"/>
        <v>1.8333333333333333</v>
      </c>
      <c r="KS63" s="183" t="str">
        <f t="shared" si="677"/>
        <v>1.83</v>
      </c>
      <c r="KT63" s="135" t="str">
        <f t="shared" si="678"/>
        <v>Lên lớp</v>
      </c>
      <c r="KU63" s="136">
        <f t="shared" si="679"/>
        <v>18</v>
      </c>
      <c r="KV63" s="217">
        <f t="shared" si="680"/>
        <v>5.65</v>
      </c>
      <c r="KW63" s="236">
        <f t="shared" si="681"/>
        <v>1.8333333333333333</v>
      </c>
      <c r="KX63" s="192">
        <f t="shared" si="682"/>
        <v>52</v>
      </c>
      <c r="KY63" s="193">
        <f t="shared" si="683"/>
        <v>47</v>
      </c>
      <c r="KZ63" s="183">
        <f t="shared" si="684"/>
        <v>5.7404255319148936</v>
      </c>
      <c r="LA63" s="182">
        <f t="shared" si="685"/>
        <v>1.8404255319148937</v>
      </c>
      <c r="LB63" s="183" t="str">
        <f t="shared" si="686"/>
        <v>1.84</v>
      </c>
      <c r="LC63" s="135" t="str">
        <f t="shared" si="687"/>
        <v>Lên lớp</v>
      </c>
      <c r="LD63" s="135" t="s">
        <v>648</v>
      </c>
      <c r="LE63" s="19">
        <v>5.8</v>
      </c>
      <c r="LF63" s="22">
        <v>5</v>
      </c>
      <c r="LG63" s="23"/>
      <c r="LH63" s="25">
        <f t="shared" si="470"/>
        <v>5.3</v>
      </c>
      <c r="LI63" s="147">
        <f t="shared" si="471"/>
        <v>5.3</v>
      </c>
      <c r="LJ63" s="26" t="str">
        <f t="shared" si="688"/>
        <v>5.3</v>
      </c>
      <c r="LK63" s="148" t="str">
        <f t="shared" si="473"/>
        <v>D+</v>
      </c>
      <c r="LL63" s="149">
        <f t="shared" si="474"/>
        <v>1.5</v>
      </c>
      <c r="LM63" s="40" t="str">
        <f t="shared" si="475"/>
        <v>1.5</v>
      </c>
      <c r="LN63" s="53">
        <v>1</v>
      </c>
      <c r="LO63" s="63">
        <v>1</v>
      </c>
      <c r="LP63" s="19">
        <v>5.7</v>
      </c>
      <c r="LQ63" s="22">
        <v>1</v>
      </c>
      <c r="LR63" s="23">
        <v>5</v>
      </c>
      <c r="LS63" s="25">
        <f t="shared" si="476"/>
        <v>2.9</v>
      </c>
      <c r="LT63" s="147">
        <f t="shared" si="477"/>
        <v>5.3</v>
      </c>
      <c r="LU63" s="26" t="str">
        <f t="shared" si="689"/>
        <v>5.3</v>
      </c>
      <c r="LV63" s="148" t="str">
        <f t="shared" si="479"/>
        <v>D+</v>
      </c>
      <c r="LW63" s="149">
        <f t="shared" si="480"/>
        <v>1.5</v>
      </c>
      <c r="LX63" s="40" t="str">
        <f t="shared" si="481"/>
        <v>1.5</v>
      </c>
      <c r="LY63" s="53">
        <v>1</v>
      </c>
      <c r="LZ63" s="63">
        <v>1</v>
      </c>
      <c r="MA63" s="19">
        <v>6.7</v>
      </c>
      <c r="MB63" s="22">
        <v>6</v>
      </c>
      <c r="MC63" s="23"/>
      <c r="MD63" s="25">
        <f t="shared" si="482"/>
        <v>6.3</v>
      </c>
      <c r="ME63" s="26">
        <f t="shared" si="483"/>
        <v>6.3</v>
      </c>
      <c r="MF63" s="26" t="str">
        <f t="shared" si="690"/>
        <v>6.3</v>
      </c>
      <c r="MG63" s="30" t="str">
        <f t="shared" si="698"/>
        <v>C</v>
      </c>
      <c r="MH63" s="28">
        <f t="shared" si="486"/>
        <v>2</v>
      </c>
      <c r="MI63" s="35" t="str">
        <f t="shared" si="487"/>
        <v>2.0</v>
      </c>
      <c r="MJ63" s="53">
        <v>1</v>
      </c>
      <c r="MK63" s="63">
        <v>1</v>
      </c>
      <c r="ML63" s="19">
        <v>6</v>
      </c>
      <c r="MM63" s="51">
        <v>6</v>
      </c>
      <c r="MN63" s="23"/>
      <c r="MO63" s="25">
        <f t="shared" si="538"/>
        <v>6</v>
      </c>
      <c r="MP63" s="26">
        <f t="shared" si="539"/>
        <v>6</v>
      </c>
      <c r="MQ63" s="26" t="str">
        <f t="shared" si="691"/>
        <v>6.0</v>
      </c>
      <c r="MR63" s="30" t="str">
        <f t="shared" si="730"/>
        <v>C</v>
      </c>
      <c r="MS63" s="28">
        <f t="shared" si="540"/>
        <v>2</v>
      </c>
      <c r="MT63" s="35" t="str">
        <f t="shared" si="541"/>
        <v>2.0</v>
      </c>
      <c r="MU63" s="53">
        <v>1</v>
      </c>
      <c r="MV63" s="63">
        <v>1</v>
      </c>
      <c r="MW63" s="19">
        <v>6.5</v>
      </c>
      <c r="MX63" s="51">
        <v>6.5</v>
      </c>
      <c r="MY63" s="23"/>
      <c r="MZ63" s="25">
        <f t="shared" si="542"/>
        <v>6.5</v>
      </c>
      <c r="NA63" s="26">
        <f t="shared" si="543"/>
        <v>6.5</v>
      </c>
      <c r="NB63" s="26" t="str">
        <f t="shared" si="692"/>
        <v>6.5</v>
      </c>
      <c r="NC63" s="30" t="str">
        <f t="shared" si="731"/>
        <v>C+</v>
      </c>
      <c r="ND63" s="28">
        <f t="shared" si="544"/>
        <v>2.5</v>
      </c>
      <c r="NE63" s="35" t="str">
        <f t="shared" si="545"/>
        <v>2.5</v>
      </c>
      <c r="NF63" s="53">
        <v>1</v>
      </c>
      <c r="NG63" s="63">
        <v>1</v>
      </c>
      <c r="NH63" s="19">
        <v>6.5</v>
      </c>
      <c r="NI63" s="51">
        <v>7.5</v>
      </c>
      <c r="NJ63" s="23"/>
      <c r="NK63" s="25">
        <f t="shared" si="546"/>
        <v>7.1</v>
      </c>
      <c r="NL63" s="26">
        <f t="shared" si="547"/>
        <v>7.1</v>
      </c>
      <c r="NM63" s="26" t="str">
        <f t="shared" si="693"/>
        <v>7.1</v>
      </c>
      <c r="NN63" s="30" t="str">
        <f t="shared" si="732"/>
        <v>B</v>
      </c>
      <c r="NO63" s="28">
        <f t="shared" si="548"/>
        <v>3</v>
      </c>
      <c r="NP63" s="35" t="str">
        <f t="shared" si="549"/>
        <v>3.0</v>
      </c>
      <c r="NQ63" s="53">
        <v>2</v>
      </c>
      <c r="NR63" s="63">
        <v>2</v>
      </c>
      <c r="NS63" s="19">
        <v>8</v>
      </c>
      <c r="NT63" s="51">
        <v>7</v>
      </c>
      <c r="NU63" s="23"/>
      <c r="NV63" s="25">
        <f t="shared" si="550"/>
        <v>7.4</v>
      </c>
      <c r="NW63" s="26">
        <f t="shared" si="551"/>
        <v>7.4</v>
      </c>
      <c r="NX63" s="26" t="str">
        <f t="shared" si="694"/>
        <v>7.4</v>
      </c>
      <c r="NY63" s="30" t="str">
        <f t="shared" si="733"/>
        <v>B</v>
      </c>
      <c r="NZ63" s="28">
        <f t="shared" si="552"/>
        <v>3</v>
      </c>
      <c r="OA63" s="35" t="str">
        <f t="shared" si="553"/>
        <v>3.0</v>
      </c>
      <c r="OB63" s="53">
        <v>1</v>
      </c>
      <c r="OC63" s="63">
        <v>1</v>
      </c>
      <c r="OD63" s="57">
        <v>7.5</v>
      </c>
      <c r="OE63" s="51">
        <v>7.8</v>
      </c>
      <c r="OF63" s="23"/>
      <c r="OG63" s="25">
        <f t="shared" si="737"/>
        <v>7.7</v>
      </c>
      <c r="OH63" s="26">
        <f t="shared" si="738"/>
        <v>7.7</v>
      </c>
      <c r="OI63" s="26" t="str">
        <f t="shared" si="739"/>
        <v>7.7</v>
      </c>
      <c r="OJ63" s="30" t="str">
        <f t="shared" si="740"/>
        <v>B</v>
      </c>
      <c r="OK63" s="28">
        <f t="shared" si="741"/>
        <v>3</v>
      </c>
      <c r="OL63" s="35" t="str">
        <f t="shared" si="742"/>
        <v>3.0</v>
      </c>
      <c r="OM63" s="53">
        <v>4</v>
      </c>
      <c r="ON63" s="70">
        <v>4</v>
      </c>
      <c r="OO63" s="264">
        <f t="shared" si="256"/>
        <v>12</v>
      </c>
      <c r="OP63" s="217">
        <f t="shared" si="257"/>
        <v>6.8166666666666664</v>
      </c>
      <c r="OQ63" s="182">
        <f t="shared" si="258"/>
        <v>2.5416666666666665</v>
      </c>
      <c r="OR63" s="183" t="str">
        <f t="shared" si="259"/>
        <v>2.54</v>
      </c>
      <c r="OS63" s="135" t="str">
        <f t="shared" si="260"/>
        <v>Lên lớp</v>
      </c>
      <c r="OT63" s="136">
        <f t="shared" si="261"/>
        <v>12</v>
      </c>
      <c r="OU63" s="217">
        <f t="shared" si="262"/>
        <v>6.8166666666666664</v>
      </c>
      <c r="OV63" s="236">
        <f t="shared" si="263"/>
        <v>2.5416666666666665</v>
      </c>
      <c r="OW63" s="192">
        <f t="shared" si="264"/>
        <v>64</v>
      </c>
      <c r="OX63" s="193">
        <f t="shared" si="265"/>
        <v>59</v>
      </c>
      <c r="OY63" s="183">
        <f t="shared" si="266"/>
        <v>5.9593220338983057</v>
      </c>
      <c r="OZ63" s="182">
        <f t="shared" si="267"/>
        <v>1.9830508474576272</v>
      </c>
      <c r="PA63" s="183" t="str">
        <f t="shared" si="268"/>
        <v>1.98</v>
      </c>
      <c r="PB63" s="135" t="str">
        <f t="shared" si="269"/>
        <v>Lên lớp</v>
      </c>
      <c r="PC63" s="135" t="s">
        <v>648</v>
      </c>
      <c r="PD63" s="57">
        <v>7</v>
      </c>
      <c r="PE63" s="22">
        <v>2</v>
      </c>
      <c r="PF63" s="23"/>
      <c r="PG63" s="25">
        <f t="shared" si="273"/>
        <v>4</v>
      </c>
      <c r="PH63" s="26">
        <f t="shared" si="274"/>
        <v>4</v>
      </c>
      <c r="PI63" s="26" t="str">
        <f t="shared" si="275"/>
        <v>4.0</v>
      </c>
      <c r="PJ63" s="30" t="str">
        <f t="shared" si="276"/>
        <v>D</v>
      </c>
      <c r="PK63" s="28">
        <f t="shared" si="277"/>
        <v>1</v>
      </c>
      <c r="PL63" s="35" t="str">
        <f t="shared" si="278"/>
        <v>1.0</v>
      </c>
      <c r="PM63" s="53">
        <v>6</v>
      </c>
      <c r="PN63" s="63">
        <v>6</v>
      </c>
      <c r="PO63" s="19">
        <v>5.5</v>
      </c>
      <c r="PP63" s="22">
        <v>5</v>
      </c>
      <c r="PQ63" s="23"/>
      <c r="PR63" s="25">
        <f t="shared" si="558"/>
        <v>5.2</v>
      </c>
      <c r="PS63" s="26">
        <f t="shared" si="559"/>
        <v>5.2</v>
      </c>
      <c r="PT63" s="26" t="str">
        <f t="shared" si="696"/>
        <v>5.2</v>
      </c>
      <c r="PU63" s="30" t="str">
        <f t="shared" si="700"/>
        <v>D+</v>
      </c>
      <c r="PV63" s="28">
        <f t="shared" si="560"/>
        <v>1.5</v>
      </c>
      <c r="PW63" s="35" t="str">
        <f t="shared" si="561"/>
        <v>1.5</v>
      </c>
      <c r="PX63" s="53">
        <v>6</v>
      </c>
      <c r="PY63" s="63">
        <v>6</v>
      </c>
      <c r="PZ63" s="59"/>
      <c r="QA63" s="259"/>
      <c r="QB63" s="129">
        <f t="shared" si="270"/>
        <v>0</v>
      </c>
      <c r="QC63" s="24" t="str">
        <f t="shared" si="280"/>
        <v>0.0</v>
      </c>
      <c r="QD63" s="30" t="str">
        <f t="shared" si="281"/>
        <v>F</v>
      </c>
      <c r="QE63" s="28">
        <f t="shared" si="282"/>
        <v>0</v>
      </c>
      <c r="QF63" s="35" t="str">
        <f t="shared" si="283"/>
        <v>0.0</v>
      </c>
      <c r="QG63" s="260"/>
      <c r="QH63" s="261"/>
      <c r="QI63" s="262">
        <f t="shared" si="532"/>
        <v>12</v>
      </c>
      <c r="QJ63" s="217">
        <f t="shared" si="533"/>
        <v>4.6000000000000005</v>
      </c>
      <c r="QK63" s="182">
        <f t="shared" si="534"/>
        <v>1.25</v>
      </c>
      <c r="QL63" s="183" t="str">
        <f t="shared" si="284"/>
        <v>1.25</v>
      </c>
      <c r="QM63" s="135" t="str">
        <f t="shared" si="285"/>
        <v>Lên lớp</v>
      </c>
    </row>
    <row r="64" spans="1:455" ht="18">
      <c r="A64" s="71">
        <v>28</v>
      </c>
      <c r="B64" s="10">
        <v>64</v>
      </c>
      <c r="C64" s="90" t="s">
        <v>271</v>
      </c>
      <c r="D64" s="91" t="s">
        <v>344</v>
      </c>
      <c r="E64" s="93" t="s">
        <v>345</v>
      </c>
      <c r="F64" s="308" t="s">
        <v>346</v>
      </c>
      <c r="G64" s="42"/>
      <c r="H64" s="104" t="s">
        <v>531</v>
      </c>
      <c r="I64" s="42" t="s">
        <v>18</v>
      </c>
      <c r="J64" s="98" t="s">
        <v>77</v>
      </c>
      <c r="K64" s="12">
        <v>5.5</v>
      </c>
      <c r="L64" s="24" t="str">
        <f t="shared" si="562"/>
        <v>5.5</v>
      </c>
      <c r="M64" s="30" t="str">
        <f t="shared" si="701"/>
        <v>C</v>
      </c>
      <c r="N64" s="37">
        <f t="shared" si="702"/>
        <v>2</v>
      </c>
      <c r="O64" s="35" t="str">
        <f t="shared" si="703"/>
        <v>2.0</v>
      </c>
      <c r="P64" s="11">
        <v>2</v>
      </c>
      <c r="Q64" s="14">
        <v>7</v>
      </c>
      <c r="R64" s="24" t="str">
        <f t="shared" si="566"/>
        <v>7.0</v>
      </c>
      <c r="S64" s="30" t="str">
        <f t="shared" si="704"/>
        <v>B</v>
      </c>
      <c r="T64" s="37">
        <f t="shared" si="705"/>
        <v>3</v>
      </c>
      <c r="U64" s="35" t="str">
        <f t="shared" si="706"/>
        <v>3.0</v>
      </c>
      <c r="V64" s="11">
        <v>3</v>
      </c>
      <c r="W64" s="19">
        <v>8</v>
      </c>
      <c r="X64" s="22">
        <v>7</v>
      </c>
      <c r="Y64" s="23"/>
      <c r="Z64" s="17">
        <f t="shared" si="570"/>
        <v>7.4</v>
      </c>
      <c r="AA64" s="24">
        <f t="shared" si="571"/>
        <v>7.4</v>
      </c>
      <c r="AB64" s="24" t="str">
        <f t="shared" si="572"/>
        <v>7.4</v>
      </c>
      <c r="AC64" s="30" t="str">
        <f t="shared" si="573"/>
        <v>B</v>
      </c>
      <c r="AD64" s="28">
        <f t="shared" si="574"/>
        <v>3</v>
      </c>
      <c r="AE64" s="35" t="str">
        <f t="shared" si="575"/>
        <v>3.0</v>
      </c>
      <c r="AF64" s="53">
        <v>4</v>
      </c>
      <c r="AG64" s="63">
        <v>4</v>
      </c>
      <c r="AH64" s="19">
        <v>8</v>
      </c>
      <c r="AI64" s="22">
        <v>7</v>
      </c>
      <c r="AJ64" s="23"/>
      <c r="AK64" s="25">
        <f t="shared" si="707"/>
        <v>7.4</v>
      </c>
      <c r="AL64" s="26">
        <f t="shared" si="708"/>
        <v>7.4</v>
      </c>
      <c r="AM64" s="24" t="str">
        <f t="shared" si="577"/>
        <v>7.4</v>
      </c>
      <c r="AN64" s="30" t="str">
        <f t="shared" si="709"/>
        <v>B</v>
      </c>
      <c r="AO64" s="28">
        <f t="shared" si="710"/>
        <v>3</v>
      </c>
      <c r="AP64" s="35" t="str">
        <f t="shared" si="711"/>
        <v>3.0</v>
      </c>
      <c r="AQ64" s="66">
        <v>2</v>
      </c>
      <c r="AR64" s="68">
        <v>2</v>
      </c>
      <c r="AS64" s="19">
        <v>5.3</v>
      </c>
      <c r="AT64" s="22">
        <v>4</v>
      </c>
      <c r="AU64" s="23"/>
      <c r="AV64" s="25">
        <f t="shared" si="712"/>
        <v>4.5</v>
      </c>
      <c r="AW64" s="26">
        <f t="shared" si="713"/>
        <v>4.5</v>
      </c>
      <c r="AX64" s="24" t="str">
        <f t="shared" si="581"/>
        <v>4.5</v>
      </c>
      <c r="AY64" s="30" t="str">
        <f t="shared" si="714"/>
        <v>D</v>
      </c>
      <c r="AZ64" s="28">
        <f t="shared" si="715"/>
        <v>1</v>
      </c>
      <c r="BA64" s="35" t="str">
        <f t="shared" si="716"/>
        <v>1.0</v>
      </c>
      <c r="BB64" s="53">
        <v>3</v>
      </c>
      <c r="BC64" s="63">
        <v>3</v>
      </c>
      <c r="BD64" s="19">
        <v>6.6</v>
      </c>
      <c r="BE64" s="22">
        <v>4</v>
      </c>
      <c r="BF64" s="23"/>
      <c r="BG64" s="17">
        <f t="shared" si="717"/>
        <v>5</v>
      </c>
      <c r="BH64" s="24">
        <f t="shared" si="718"/>
        <v>5</v>
      </c>
      <c r="BI64" s="24" t="str">
        <f t="shared" si="585"/>
        <v>5.0</v>
      </c>
      <c r="BJ64" s="30" t="str">
        <f t="shared" si="719"/>
        <v>D+</v>
      </c>
      <c r="BK64" s="28">
        <f t="shared" si="720"/>
        <v>1.5</v>
      </c>
      <c r="BL64" s="35" t="str">
        <f t="shared" si="721"/>
        <v>1.5</v>
      </c>
      <c r="BM64" s="53">
        <v>3</v>
      </c>
      <c r="BN64" s="63">
        <v>3</v>
      </c>
      <c r="BO64" s="19">
        <v>6.6</v>
      </c>
      <c r="BP64" s="22">
        <v>5</v>
      </c>
      <c r="BQ64" s="23"/>
      <c r="BR64" s="17">
        <f t="shared" si="589"/>
        <v>5.6</v>
      </c>
      <c r="BS64" s="24">
        <f t="shared" si="590"/>
        <v>5.6</v>
      </c>
      <c r="BT64" s="24" t="str">
        <f t="shared" si="591"/>
        <v>5.6</v>
      </c>
      <c r="BU64" s="30" t="str">
        <f t="shared" si="592"/>
        <v>C</v>
      </c>
      <c r="BV64" s="56">
        <f t="shared" si="593"/>
        <v>2</v>
      </c>
      <c r="BW64" s="35" t="str">
        <f t="shared" si="594"/>
        <v>2.0</v>
      </c>
      <c r="BX64" s="53">
        <v>2</v>
      </c>
      <c r="BY64" s="70">
        <v>2</v>
      </c>
      <c r="BZ64" s="19">
        <v>6</v>
      </c>
      <c r="CA64" s="22">
        <v>3</v>
      </c>
      <c r="CB64" s="23"/>
      <c r="CC64" s="25">
        <f t="shared" si="722"/>
        <v>4.2</v>
      </c>
      <c r="CD64" s="26">
        <f t="shared" si="723"/>
        <v>4.2</v>
      </c>
      <c r="CE64" s="24" t="str">
        <f t="shared" si="595"/>
        <v>4.2</v>
      </c>
      <c r="CF64" s="30" t="str">
        <f t="shared" si="724"/>
        <v>D</v>
      </c>
      <c r="CG64" s="28">
        <f t="shared" si="725"/>
        <v>1</v>
      </c>
      <c r="CH64" s="35" t="str">
        <f t="shared" si="726"/>
        <v>1.0</v>
      </c>
      <c r="CI64" s="53">
        <v>3</v>
      </c>
      <c r="CJ64" s="63">
        <v>3</v>
      </c>
      <c r="CK64" s="193">
        <f t="shared" si="599"/>
        <v>17</v>
      </c>
      <c r="CL64" s="217">
        <f t="shared" si="600"/>
        <v>5.6882352941176482</v>
      </c>
      <c r="CM64" s="182">
        <f t="shared" si="601"/>
        <v>1.911764705882353</v>
      </c>
      <c r="CN64" s="183" t="str">
        <f t="shared" si="602"/>
        <v>1.91</v>
      </c>
      <c r="CO64" s="135" t="str">
        <f t="shared" si="603"/>
        <v>Lên lớp</v>
      </c>
      <c r="CP64" s="136">
        <f t="shared" si="604"/>
        <v>17</v>
      </c>
      <c r="CQ64" s="241">
        <f t="shared" si="605"/>
        <v>5.6882352941176482</v>
      </c>
      <c r="CR64" s="137">
        <f t="shared" si="606"/>
        <v>1.911764705882353</v>
      </c>
      <c r="CS64" s="140" t="str">
        <f t="shared" si="607"/>
        <v>1.91</v>
      </c>
      <c r="CT64" s="135" t="str">
        <f t="shared" si="608"/>
        <v>Lên lớp</v>
      </c>
      <c r="CU64" s="138" t="s">
        <v>648</v>
      </c>
      <c r="CV64" s="19">
        <v>6.7</v>
      </c>
      <c r="CW64" s="22">
        <v>7</v>
      </c>
      <c r="CX64" s="23"/>
      <c r="CY64" s="25">
        <f t="shared" si="609"/>
        <v>6.9</v>
      </c>
      <c r="CZ64" s="26">
        <f t="shared" si="610"/>
        <v>6.9</v>
      </c>
      <c r="DA64" s="24" t="str">
        <f t="shared" si="611"/>
        <v>6.9</v>
      </c>
      <c r="DB64" s="30" t="str">
        <f t="shared" si="612"/>
        <v>C+</v>
      </c>
      <c r="DC64" s="56">
        <f t="shared" si="613"/>
        <v>2.5</v>
      </c>
      <c r="DD64" s="35" t="str">
        <f t="shared" si="614"/>
        <v>2.5</v>
      </c>
      <c r="DE64" s="53">
        <v>3</v>
      </c>
      <c r="DF64" s="63">
        <v>3</v>
      </c>
      <c r="DG64" s="185">
        <v>5.4</v>
      </c>
      <c r="DH64" s="121">
        <v>5</v>
      </c>
      <c r="DI64" s="122"/>
      <c r="DJ64" s="129">
        <f t="shared" si="615"/>
        <v>5.2</v>
      </c>
      <c r="DK64" s="130">
        <f t="shared" si="616"/>
        <v>5.2</v>
      </c>
      <c r="DL64" s="124" t="str">
        <f t="shared" si="617"/>
        <v>5.2</v>
      </c>
      <c r="DM64" s="125" t="str">
        <f t="shared" si="618"/>
        <v>D+</v>
      </c>
      <c r="DN64" s="126">
        <f t="shared" si="619"/>
        <v>1.5</v>
      </c>
      <c r="DO64" s="127" t="str">
        <f t="shared" si="620"/>
        <v>1.5</v>
      </c>
      <c r="DP64" s="144">
        <v>3</v>
      </c>
      <c r="DQ64" s="145">
        <v>3</v>
      </c>
      <c r="DR64" s="19">
        <v>7.4</v>
      </c>
      <c r="DS64" s="22">
        <v>1</v>
      </c>
      <c r="DT64" s="23">
        <v>6</v>
      </c>
      <c r="DU64" s="25">
        <f t="shared" si="621"/>
        <v>3.6</v>
      </c>
      <c r="DV64" s="26">
        <f t="shared" si="622"/>
        <v>6.6</v>
      </c>
      <c r="DW64" s="24" t="str">
        <f t="shared" si="623"/>
        <v>6.6</v>
      </c>
      <c r="DX64" s="30" t="str">
        <f t="shared" si="624"/>
        <v>C+</v>
      </c>
      <c r="DY64" s="28">
        <f t="shared" si="625"/>
        <v>2.5</v>
      </c>
      <c r="DZ64" s="35" t="str">
        <f t="shared" si="626"/>
        <v>2.5</v>
      </c>
      <c r="EA64" s="53">
        <v>3</v>
      </c>
      <c r="EB64" s="63">
        <v>3</v>
      </c>
      <c r="EC64" s="19">
        <v>6.3</v>
      </c>
      <c r="ED64" s="22">
        <v>7</v>
      </c>
      <c r="EE64" s="23"/>
      <c r="EF64" s="25">
        <f t="shared" si="627"/>
        <v>6.7</v>
      </c>
      <c r="EG64" s="26">
        <f t="shared" si="628"/>
        <v>6.7</v>
      </c>
      <c r="EH64" s="24" t="str">
        <f t="shared" si="736"/>
        <v>6.7</v>
      </c>
      <c r="EI64" s="30" t="str">
        <f t="shared" si="630"/>
        <v>C+</v>
      </c>
      <c r="EJ64" s="28">
        <f t="shared" si="631"/>
        <v>2.5</v>
      </c>
      <c r="EK64" s="35" t="str">
        <f t="shared" si="632"/>
        <v>2.5</v>
      </c>
      <c r="EL64" s="53">
        <v>2</v>
      </c>
      <c r="EM64" s="63">
        <v>2</v>
      </c>
      <c r="EN64" s="19">
        <v>8</v>
      </c>
      <c r="EO64" s="22">
        <v>9</v>
      </c>
      <c r="EP64" s="23"/>
      <c r="EQ64" s="25">
        <f t="shared" si="633"/>
        <v>8.6</v>
      </c>
      <c r="ER64" s="26">
        <f t="shared" si="634"/>
        <v>8.6</v>
      </c>
      <c r="ES64" s="26" t="str">
        <f t="shared" si="635"/>
        <v>8.6</v>
      </c>
      <c r="ET64" s="30" t="str">
        <f t="shared" si="636"/>
        <v>A</v>
      </c>
      <c r="EU64" s="28">
        <f t="shared" si="637"/>
        <v>4</v>
      </c>
      <c r="EV64" s="35" t="str">
        <f t="shared" si="638"/>
        <v>4.0</v>
      </c>
      <c r="EW64" s="53">
        <v>2</v>
      </c>
      <c r="EX64" s="63">
        <v>2</v>
      </c>
      <c r="EY64" s="19">
        <v>5.9</v>
      </c>
      <c r="EZ64" s="22">
        <v>5</v>
      </c>
      <c r="FA64" s="23"/>
      <c r="FB64" s="25">
        <f t="shared" si="639"/>
        <v>5.4</v>
      </c>
      <c r="FC64" s="26">
        <f t="shared" si="640"/>
        <v>5.4</v>
      </c>
      <c r="FD64" s="24" t="str">
        <f t="shared" si="641"/>
        <v>5.4</v>
      </c>
      <c r="FE64" s="30" t="str">
        <f t="shared" si="642"/>
        <v>D+</v>
      </c>
      <c r="FF64" s="28">
        <f t="shared" si="643"/>
        <v>1.5</v>
      </c>
      <c r="FG64" s="35" t="str">
        <f t="shared" si="644"/>
        <v>1.5</v>
      </c>
      <c r="FH64" s="53">
        <v>3</v>
      </c>
      <c r="FI64" s="63">
        <v>3</v>
      </c>
      <c r="FJ64" s="19">
        <v>7.7</v>
      </c>
      <c r="FK64" s="22">
        <v>8</v>
      </c>
      <c r="FL64" s="23"/>
      <c r="FM64" s="25">
        <f t="shared" ref="FM64:FM73" si="743">ROUND((FJ64*0.4+FK64*0.6),1)</f>
        <v>7.9</v>
      </c>
      <c r="FN64" s="26">
        <f t="shared" ref="FN64:FN73" si="744">ROUND(MAX((FJ64*0.4+FK64*0.6),(FJ64*0.4+FL64*0.6)),1)</f>
        <v>7.9</v>
      </c>
      <c r="FO64" s="26" t="str">
        <f t="shared" si="645"/>
        <v>7.9</v>
      </c>
      <c r="FP64" s="30" t="str">
        <f t="shared" ref="FP64:FP73" si="745">IF(FN64&gt;=8.5,"A",IF(FN64&gt;=8,"B+",IF(FN64&gt;=7,"B",IF(FN64&gt;=6.5,"C+",IF(FN64&gt;=5.5,"C",IF(FN64&gt;=5,"D+",IF(FN64&gt;=4,"D","F")))))))</f>
        <v>B</v>
      </c>
      <c r="FQ64" s="28">
        <f t="shared" ref="FQ64:FQ73" si="746">IF(FP64="A",4,IF(FP64="B+",3.5,IF(FP64="B",3,IF(FP64="C+",2.5,IF(FP64="C",2,IF(FP64="D+",1.5,IF(FP64="D",1,0)))))))</f>
        <v>3</v>
      </c>
      <c r="FR64" s="35" t="str">
        <f t="shared" ref="FR64:FR73" si="747">TEXT(FQ64,"0.0")</f>
        <v>3.0</v>
      </c>
      <c r="FS64" s="53">
        <v>2</v>
      </c>
      <c r="FT64" s="63">
        <v>2</v>
      </c>
      <c r="FU64" s="19">
        <v>5.7</v>
      </c>
      <c r="FV64" s="22">
        <v>6</v>
      </c>
      <c r="FW64" s="23"/>
      <c r="FX64" s="25">
        <f t="shared" ref="FX64:FX73" si="748">ROUND((FU64*0.4+FV64*0.6),1)</f>
        <v>5.9</v>
      </c>
      <c r="FY64" s="26">
        <f t="shared" ref="FY64:FY73" si="749">ROUND(MAX((FU64*0.4+FV64*0.6),(FU64*0.4+FW64*0.6)),1)</f>
        <v>5.9</v>
      </c>
      <c r="FZ64" s="26" t="str">
        <f t="shared" si="646"/>
        <v>5.9</v>
      </c>
      <c r="GA64" s="30" t="str">
        <f t="shared" ref="GA64:GA73" si="750">IF(FY64&gt;=8.5,"A",IF(FY64&gt;=8,"B+",IF(FY64&gt;=7,"B",IF(FY64&gt;=6.5,"C+",IF(FY64&gt;=5.5,"C",IF(FY64&gt;=5,"D+",IF(FY64&gt;=4,"D","F")))))))</f>
        <v>C</v>
      </c>
      <c r="GB64" s="28">
        <f t="shared" ref="GB64:GB73" si="751">IF(GA64="A",4,IF(GA64="B+",3.5,IF(GA64="B",3,IF(GA64="C+",2.5,IF(GA64="C",2,IF(GA64="D+",1.5,IF(GA64="D",1,0)))))))</f>
        <v>2</v>
      </c>
      <c r="GC64" s="35" t="str">
        <f t="shared" ref="GC64:GC73" si="752">TEXT(GB64,"0.0")</f>
        <v>2.0</v>
      </c>
      <c r="GD64" s="53">
        <v>2</v>
      </c>
      <c r="GE64" s="63">
        <v>2</v>
      </c>
      <c r="GF64" s="181">
        <f t="shared" si="647"/>
        <v>20</v>
      </c>
      <c r="GG64" s="217">
        <f t="shared" si="648"/>
        <v>6.5250000000000004</v>
      </c>
      <c r="GH64" s="182">
        <f t="shared" si="649"/>
        <v>2.35</v>
      </c>
      <c r="GI64" s="183" t="str">
        <f t="shared" si="650"/>
        <v>2.35</v>
      </c>
      <c r="GJ64" s="135" t="str">
        <f t="shared" si="651"/>
        <v>Lên lớp</v>
      </c>
      <c r="GK64" s="136">
        <f t="shared" si="652"/>
        <v>20</v>
      </c>
      <c r="GL64" s="239">
        <f t="shared" si="653"/>
        <v>6.5250000000000004</v>
      </c>
      <c r="GM64" s="137">
        <f t="shared" si="654"/>
        <v>2.35</v>
      </c>
      <c r="GN64" s="192">
        <f t="shared" si="655"/>
        <v>37</v>
      </c>
      <c r="GO64" s="193">
        <f t="shared" si="656"/>
        <v>37</v>
      </c>
      <c r="GP64" s="183">
        <f t="shared" si="657"/>
        <v>6.1405405405405409</v>
      </c>
      <c r="GQ64" s="182">
        <f t="shared" si="658"/>
        <v>2.1486486486486487</v>
      </c>
      <c r="GR64" s="183" t="str">
        <f t="shared" si="659"/>
        <v>2.15</v>
      </c>
      <c r="GS64" s="135" t="str">
        <f t="shared" si="660"/>
        <v>Lên lớp</v>
      </c>
      <c r="GT64" s="135" t="s">
        <v>648</v>
      </c>
      <c r="GU64" s="19">
        <v>7.6</v>
      </c>
      <c r="GV64" s="22">
        <v>6</v>
      </c>
      <c r="GW64" s="23"/>
      <c r="GX64" s="17">
        <f t="shared" si="661"/>
        <v>6.6</v>
      </c>
      <c r="GY64" s="24">
        <f t="shared" si="662"/>
        <v>6.6</v>
      </c>
      <c r="GZ64" s="24" t="str">
        <f t="shared" si="697"/>
        <v>6.6</v>
      </c>
      <c r="HA64" s="30" t="str">
        <f t="shared" si="663"/>
        <v>C+</v>
      </c>
      <c r="HB64" s="28">
        <f t="shared" si="664"/>
        <v>2.5</v>
      </c>
      <c r="HC64" s="35" t="str">
        <f t="shared" si="665"/>
        <v>2.5</v>
      </c>
      <c r="HD64" s="53">
        <v>3</v>
      </c>
      <c r="HE64" s="63">
        <v>3</v>
      </c>
      <c r="HF64" s="19">
        <v>7</v>
      </c>
      <c r="HG64" s="22">
        <v>8</v>
      </c>
      <c r="HH64" s="23"/>
      <c r="HI64" s="25">
        <f t="shared" ref="HI64:HI94" si="753">ROUND((HF64*0.4+HG64*0.6),1)</f>
        <v>7.6</v>
      </c>
      <c r="HJ64" s="26">
        <f t="shared" ref="HJ64:HJ94" si="754">ROUND(MAX((HF64*0.4+HG64*0.6),(HF64*0.4+HH64*0.6)),1)</f>
        <v>7.6</v>
      </c>
      <c r="HK64" s="26" t="str">
        <f t="shared" si="666"/>
        <v>7.6</v>
      </c>
      <c r="HL64" s="30" t="str">
        <f t="shared" ref="HL64:HL94" si="755">IF(HJ64&gt;=8.5,"A",IF(HJ64&gt;=8,"B+",IF(HJ64&gt;=7,"B",IF(HJ64&gt;=6.5,"C+",IF(HJ64&gt;=5.5,"C",IF(HJ64&gt;=5,"D+",IF(HJ64&gt;=4,"D","F")))))))</f>
        <v>B</v>
      </c>
      <c r="HM64" s="28">
        <f t="shared" ref="HM64:HM94" si="756">IF(HL64="A",4,IF(HL64="B+",3.5,IF(HL64="B",3,IF(HL64="C+",2.5,IF(HL64="C",2,IF(HL64="D+",1.5,IF(HL64="D",1,0)))))))</f>
        <v>3</v>
      </c>
      <c r="HN64" s="35" t="str">
        <f t="shared" ref="HN64:HN94" si="757">TEXT(HM64,"0.0")</f>
        <v>3.0</v>
      </c>
      <c r="HO64" s="53">
        <v>2</v>
      </c>
      <c r="HP64" s="63">
        <v>2</v>
      </c>
      <c r="HQ64" s="19">
        <v>8.3000000000000007</v>
      </c>
      <c r="HR64" s="22">
        <v>5</v>
      </c>
      <c r="HS64" s="23"/>
      <c r="HT64" s="25">
        <f t="shared" ref="HT64:HT94" si="758">ROUND((HQ64*0.4+HR64*0.6),1)</f>
        <v>6.3</v>
      </c>
      <c r="HU64" s="147">
        <f t="shared" ref="HU64:HU94" si="759">ROUND(MAX((HQ64*0.4+HR64*0.6),(HQ64*0.4+HS64*0.6)),1)</f>
        <v>6.3</v>
      </c>
      <c r="HV64" s="24" t="str">
        <f t="shared" si="734"/>
        <v>6.3</v>
      </c>
      <c r="HW64" s="218" t="str">
        <f t="shared" ref="HW64:HW94" si="760">IF(HU64&gt;=8.5,"A",IF(HU64&gt;=8,"B+",IF(HU64&gt;=7,"B",IF(HU64&gt;=6.5,"C+",IF(HU64&gt;=5.5,"C",IF(HU64&gt;=5,"D+",IF(HU64&gt;=4,"D","F")))))))</f>
        <v>C</v>
      </c>
      <c r="HX64" s="149">
        <f t="shared" ref="HX64:HX94" si="761">IF(HW64="A",4,IF(HW64="B+",3.5,IF(HW64="B",3,IF(HW64="C+",2.5,IF(HW64="C",2,IF(HW64="D+",1.5,IF(HW64="D",1,0)))))))</f>
        <v>2</v>
      </c>
      <c r="HY64" s="40" t="str">
        <f t="shared" ref="HY64:HY94" si="762">TEXT(HX64,"0.0")</f>
        <v>2.0</v>
      </c>
      <c r="HZ64" s="53">
        <v>3</v>
      </c>
      <c r="IA64" s="63">
        <v>3</v>
      </c>
      <c r="IB64" s="19">
        <v>8</v>
      </c>
      <c r="IC64" s="110">
        <v>2</v>
      </c>
      <c r="ID64" s="23">
        <v>6</v>
      </c>
      <c r="IE64" s="25">
        <f t="shared" ref="IE64:IE94" si="763">ROUND((IB64*0.4+IC64*0.6),1)</f>
        <v>4.4000000000000004</v>
      </c>
      <c r="IF64" s="147">
        <f t="shared" ref="IF64:IF94" si="764">ROUND(MAX((IB64*0.4+IC64*0.6),(IB64*0.4+ID64*0.6)),1)</f>
        <v>6.8</v>
      </c>
      <c r="IG64" s="24" t="str">
        <f t="shared" si="735"/>
        <v>6.8</v>
      </c>
      <c r="IH64" s="218" t="str">
        <f t="shared" ref="IH64:IH94" si="765">IF(IF64&gt;=8.5,"A",IF(IF64&gt;=8,"B+",IF(IF64&gt;=7,"B",IF(IF64&gt;=6.5,"C+",IF(IF64&gt;=5.5,"C",IF(IF64&gt;=5,"D+",IF(IF64&gt;=4,"D","F")))))))</f>
        <v>C+</v>
      </c>
      <c r="II64" s="149">
        <f t="shared" ref="II64:II94" si="766">IF(IH64="A",4,IF(IH64="B+",3.5,IF(IH64="B",3,IF(IH64="C+",2.5,IF(IH64="C",2,IF(IH64="D+",1.5,IF(IH64="D",1,0)))))))</f>
        <v>2.5</v>
      </c>
      <c r="IJ64" s="40" t="str">
        <f t="shared" ref="IJ64:IJ94" si="767">TEXT(II64,"0.0")</f>
        <v>2.5</v>
      </c>
      <c r="IK64" s="53">
        <v>1</v>
      </c>
      <c r="IL64" s="63">
        <v>1</v>
      </c>
      <c r="IM64" s="19">
        <v>5.4</v>
      </c>
      <c r="IN64" s="22">
        <v>9</v>
      </c>
      <c r="IO64" s="23"/>
      <c r="IP64" s="25">
        <f t="shared" ref="IP64:IP94" si="768">ROUND((IM64*0.4+IN64*0.6),1)</f>
        <v>7.6</v>
      </c>
      <c r="IQ64" s="26">
        <f t="shared" ref="IQ64:IQ94" si="769">ROUND(MAX((IM64*0.4+IN64*0.6),(IM64*0.4+IO64*0.6)),1)</f>
        <v>7.6</v>
      </c>
      <c r="IR64" s="26" t="str">
        <f t="shared" si="669"/>
        <v>7.6</v>
      </c>
      <c r="IS64" s="30" t="str">
        <f t="shared" si="727"/>
        <v>B</v>
      </c>
      <c r="IT64" s="28">
        <f t="shared" ref="IT64:IT94" si="770">IF(IS64="A",4,IF(IS64="B+",3.5,IF(IS64="B",3,IF(IS64="C+",2.5,IF(IS64="C",2,IF(IS64="D+",1.5,IF(IS64="D",1,0)))))))</f>
        <v>3</v>
      </c>
      <c r="IU64" s="35" t="str">
        <f t="shared" ref="IU64:IU94" si="771">TEXT(IT64,"0.0")</f>
        <v>3.0</v>
      </c>
      <c r="IV64" s="53">
        <v>2</v>
      </c>
      <c r="IW64" s="63">
        <v>2</v>
      </c>
      <c r="IX64" s="19">
        <v>8</v>
      </c>
      <c r="IY64" s="22">
        <v>9</v>
      </c>
      <c r="IZ64" s="23"/>
      <c r="JA64" s="25">
        <f t="shared" ref="JA64:JA94" si="772">ROUND((IX64*0.4+IY64*0.6),1)</f>
        <v>8.6</v>
      </c>
      <c r="JB64" s="26">
        <f t="shared" ref="JB64:JB94" si="773">ROUND(MAX((IX64*0.4+IY64*0.6),(IX64*0.4+IZ64*0.6)),1)</f>
        <v>8.6</v>
      </c>
      <c r="JC64" s="26" t="str">
        <f t="shared" si="670"/>
        <v>8.6</v>
      </c>
      <c r="JD64" s="30" t="str">
        <f t="shared" ref="JD64:JD94" si="774">IF(JB64&gt;=8.5,"A",IF(JB64&gt;=8,"B+",IF(JB64&gt;=7,"B",IF(JB64&gt;=6.5,"C+",IF(JB64&gt;=5.5,"C",IF(JB64&gt;=5,"D+",IF(JB64&gt;=4,"D","F")))))))</f>
        <v>A</v>
      </c>
      <c r="JE64" s="28">
        <f t="shared" ref="JE64:JE94" si="775">IF(JD64="A",4,IF(JD64="B+",3.5,IF(JD64="B",3,IF(JD64="C+",2.5,IF(JD64="C",2,IF(JD64="D+",1.5,IF(JD64="D",1,0)))))))</f>
        <v>4</v>
      </c>
      <c r="JF64" s="35" t="str">
        <f t="shared" ref="JF64:JF94" si="776">TEXT(JE64,"0.0")</f>
        <v>4.0</v>
      </c>
      <c r="JG64" s="53">
        <v>2</v>
      </c>
      <c r="JH64" s="63">
        <v>2</v>
      </c>
      <c r="JI64" s="19">
        <v>8.6</v>
      </c>
      <c r="JJ64" s="22">
        <v>7</v>
      </c>
      <c r="JK64" s="23"/>
      <c r="JL64" s="25">
        <f t="shared" ref="JL64:JL76" si="777">ROUND((JI64*0.4+JJ64*0.6),1)</f>
        <v>7.6</v>
      </c>
      <c r="JM64" s="26">
        <f t="shared" ref="JM64:JM76" si="778">ROUND(MAX((JI64*0.4+JJ64*0.6),(JI64*0.4+JK64*0.6)),1)</f>
        <v>7.6</v>
      </c>
      <c r="JN64" s="26" t="str">
        <f t="shared" si="671"/>
        <v>7.6</v>
      </c>
      <c r="JO64" s="30" t="str">
        <f t="shared" si="728"/>
        <v>B</v>
      </c>
      <c r="JP64" s="28">
        <f t="shared" ref="JP64:JP76" si="779">IF(JO64="A",4,IF(JO64="B+",3.5,IF(JO64="B",3,IF(JO64="C+",2.5,IF(JO64="C",2,IF(JO64="D+",1.5,IF(JO64="D",1,0)))))))</f>
        <v>3</v>
      </c>
      <c r="JQ64" s="35" t="str">
        <f t="shared" ref="JQ64:JQ76" si="780">TEXT(JP64,"0.0")</f>
        <v>3.0</v>
      </c>
      <c r="JR64" s="53">
        <v>2</v>
      </c>
      <c r="JS64" s="63">
        <v>2</v>
      </c>
      <c r="JT64" s="19">
        <v>6.2</v>
      </c>
      <c r="JU64" s="22">
        <v>4</v>
      </c>
      <c r="JV64" s="23"/>
      <c r="JW64" s="25">
        <f t="shared" ref="JW64:JW94" si="781">ROUND((JT64*0.4+JU64*0.6),1)</f>
        <v>4.9000000000000004</v>
      </c>
      <c r="JX64" s="26">
        <f t="shared" ref="JX64:JX94" si="782">ROUND(MAX((JT64*0.4+JU64*0.6),(JT64*0.4+JV64*0.6)),1)</f>
        <v>4.9000000000000004</v>
      </c>
      <c r="JY64" s="26" t="str">
        <f t="shared" si="672"/>
        <v>4.9</v>
      </c>
      <c r="JZ64" s="30" t="str">
        <f t="shared" si="729"/>
        <v>D</v>
      </c>
      <c r="KA64" s="28">
        <f t="shared" ref="KA64:KA94" si="783">IF(JZ64="A",4,IF(JZ64="B+",3.5,IF(JZ64="B",3,IF(JZ64="C+",2.5,IF(JZ64="C",2,IF(JZ64="D+",1.5,IF(JZ64="D",1,0)))))))</f>
        <v>1</v>
      </c>
      <c r="KB64" s="35" t="str">
        <f t="shared" ref="KB64:KB94" si="784">TEXT(KA64,"0.0")</f>
        <v>1.0</v>
      </c>
      <c r="KC64" s="53">
        <v>1</v>
      </c>
      <c r="KD64" s="63">
        <v>1</v>
      </c>
      <c r="KE64" s="19">
        <v>7.3</v>
      </c>
      <c r="KF64" s="22">
        <v>5</v>
      </c>
      <c r="KG64" s="23"/>
      <c r="KH64" s="25">
        <f t="shared" ref="KH64:KH76" si="785">ROUND((KE64*0.4+KF64*0.6),1)</f>
        <v>5.9</v>
      </c>
      <c r="KI64" s="26">
        <f t="shared" ref="KI64:KI76" si="786">ROUND(MAX((KE64*0.4+KF64*0.6),(KE64*0.4+KG64*0.6)),1)</f>
        <v>5.9</v>
      </c>
      <c r="KJ64" s="26" t="str">
        <f t="shared" si="673"/>
        <v>5.9</v>
      </c>
      <c r="KK64" s="30" t="str">
        <f t="shared" ref="KK64:KK76" si="787">IF(KI64&gt;=8.5,"A",IF(KI64&gt;=8,"B+",IF(KI64&gt;=7,"B",IF(KI64&gt;=6.5,"C+",IF(KI64&gt;=5.5,"C",IF(KI64&gt;=5,"D+",IF(KI64&gt;=4,"D","F")))))))</f>
        <v>C</v>
      </c>
      <c r="KL64" s="28">
        <f t="shared" ref="KL64:KL76" si="788">IF(KK64="A",4,IF(KK64="B+",3.5,IF(KK64="B",3,IF(KK64="C+",2.5,IF(KK64="C",2,IF(KK64="D+",1.5,IF(KK64="D",1,0)))))))</f>
        <v>2</v>
      </c>
      <c r="KM64" s="35" t="str">
        <f t="shared" ref="KM64:KM76" si="789">TEXT(KL64,"0.0")</f>
        <v>2.0</v>
      </c>
      <c r="KN64" s="53">
        <v>2</v>
      </c>
      <c r="KO64" s="63">
        <v>2</v>
      </c>
      <c r="KP64" s="181">
        <f t="shared" si="674"/>
        <v>18</v>
      </c>
      <c r="KQ64" s="217">
        <f t="shared" si="675"/>
        <v>6.9444444444444446</v>
      </c>
      <c r="KR64" s="182">
        <f t="shared" si="676"/>
        <v>2.6111111111111112</v>
      </c>
      <c r="KS64" s="183" t="str">
        <f t="shared" si="677"/>
        <v>2.61</v>
      </c>
      <c r="KT64" s="135" t="str">
        <f t="shared" si="678"/>
        <v>Lên lớp</v>
      </c>
      <c r="KU64" s="136">
        <f t="shared" si="679"/>
        <v>18</v>
      </c>
      <c r="KV64" s="217">
        <f t="shared" si="680"/>
        <v>6.9444444444444446</v>
      </c>
      <c r="KW64" s="236">
        <f t="shared" si="681"/>
        <v>2.6111111111111112</v>
      </c>
      <c r="KX64" s="192">
        <f t="shared" si="682"/>
        <v>55</v>
      </c>
      <c r="KY64" s="193">
        <f t="shared" si="683"/>
        <v>55</v>
      </c>
      <c r="KZ64" s="183">
        <f t="shared" si="684"/>
        <v>6.4036363636363642</v>
      </c>
      <c r="LA64" s="182">
        <f t="shared" si="685"/>
        <v>2.2999999999999998</v>
      </c>
      <c r="LB64" s="183" t="str">
        <f t="shared" si="686"/>
        <v>2.30</v>
      </c>
      <c r="LC64" s="135" t="str">
        <f t="shared" si="687"/>
        <v>Lên lớp</v>
      </c>
      <c r="LD64" s="135" t="s">
        <v>648</v>
      </c>
      <c r="LE64" s="19">
        <v>7.8</v>
      </c>
      <c r="LF64" s="22">
        <v>6</v>
      </c>
      <c r="LG64" s="23"/>
      <c r="LH64" s="25">
        <f t="shared" ref="LH64:LH94" si="790">ROUND((LE64*0.4+LF64*0.6),1)</f>
        <v>6.7</v>
      </c>
      <c r="LI64" s="147">
        <f t="shared" ref="LI64:LI94" si="791">ROUND(MAX((LE64*0.4+LF64*0.6),(LE64*0.4+LG64*0.6)),1)</f>
        <v>6.7</v>
      </c>
      <c r="LJ64" s="26" t="str">
        <f t="shared" si="688"/>
        <v>6.7</v>
      </c>
      <c r="LK64" s="148" t="str">
        <f t="shared" ref="LK64:LK94" si="792">IF(LI64&gt;=8.5,"A",IF(LI64&gt;=8,"B+",IF(LI64&gt;=7,"B",IF(LI64&gt;=6.5,"C+",IF(LI64&gt;=5.5,"C",IF(LI64&gt;=5,"D+",IF(LI64&gt;=4,"D","F")))))))</f>
        <v>C+</v>
      </c>
      <c r="LL64" s="149">
        <f t="shared" ref="LL64:LL94" si="793">IF(LK64="A",4,IF(LK64="B+",3.5,IF(LK64="B",3,IF(LK64="C+",2.5,IF(LK64="C",2,IF(LK64="D+",1.5,IF(LK64="D",1,0)))))))</f>
        <v>2.5</v>
      </c>
      <c r="LM64" s="40" t="str">
        <f t="shared" ref="LM64:LM94" si="794">TEXT(LL64,"0.0")</f>
        <v>2.5</v>
      </c>
      <c r="LN64" s="53">
        <v>1</v>
      </c>
      <c r="LO64" s="63">
        <v>1</v>
      </c>
      <c r="LP64" s="19">
        <v>8</v>
      </c>
      <c r="LQ64" s="22">
        <v>7</v>
      </c>
      <c r="LR64" s="23"/>
      <c r="LS64" s="25">
        <f t="shared" ref="LS64:LS94" si="795">ROUND((LP64*0.4+LQ64*0.6),1)</f>
        <v>7.4</v>
      </c>
      <c r="LT64" s="147">
        <f t="shared" ref="LT64:LT80" si="796">ROUND(MAX((LP64*0.4+LQ64*0.6),(LP64*0.4+LR64*0.6)),1)</f>
        <v>7.4</v>
      </c>
      <c r="LU64" s="26" t="str">
        <f t="shared" si="689"/>
        <v>7.4</v>
      </c>
      <c r="LV64" s="148" t="str">
        <f t="shared" ref="LV64:LV94" si="797">IF(LT64&gt;=8.5,"A",IF(LT64&gt;=8,"B+",IF(LT64&gt;=7,"B",IF(LT64&gt;=6.5,"C+",IF(LT64&gt;=5.5,"C",IF(LT64&gt;=5,"D+",IF(LT64&gt;=4,"D","F")))))))</f>
        <v>B</v>
      </c>
      <c r="LW64" s="149">
        <f t="shared" ref="LW64:LW94" si="798">IF(LV64="A",4,IF(LV64="B+",3.5,IF(LV64="B",3,IF(LV64="C+",2.5,IF(LV64="C",2,IF(LV64="D+",1.5,IF(LV64="D",1,0)))))))</f>
        <v>3</v>
      </c>
      <c r="LX64" s="40" t="str">
        <f t="shared" ref="LX64:LX94" si="799">TEXT(LW64,"0.0")</f>
        <v>3.0</v>
      </c>
      <c r="LY64" s="53">
        <v>1</v>
      </c>
      <c r="LZ64" s="63">
        <v>1</v>
      </c>
      <c r="MA64" s="19">
        <v>7</v>
      </c>
      <c r="MB64" s="22">
        <v>5</v>
      </c>
      <c r="MC64" s="23"/>
      <c r="MD64" s="25">
        <f t="shared" ref="MD64:MD94" si="800">ROUND((MA64*0.4+MB64*0.6),1)</f>
        <v>5.8</v>
      </c>
      <c r="ME64" s="26">
        <f t="shared" ref="ME64:ME94" si="801">ROUND(MAX((MA64*0.4+MB64*0.6),(MA64*0.4+MC64*0.6)),1)</f>
        <v>5.8</v>
      </c>
      <c r="MF64" s="26" t="str">
        <f t="shared" si="690"/>
        <v>5.8</v>
      </c>
      <c r="MG64" s="30" t="str">
        <f t="shared" si="698"/>
        <v>C</v>
      </c>
      <c r="MH64" s="28">
        <f t="shared" ref="MH64:MH94" si="802">IF(MG64="A",4,IF(MG64="B+",3.5,IF(MG64="B",3,IF(MG64="C+",2.5,IF(MG64="C",2,IF(MG64="D+",1.5,IF(MG64="D",1,0)))))))</f>
        <v>2</v>
      </c>
      <c r="MI64" s="35" t="str">
        <f t="shared" ref="MI64:MI94" si="803">TEXT(MH64,"0.0")</f>
        <v>2.0</v>
      </c>
      <c r="MJ64" s="53">
        <v>1</v>
      </c>
      <c r="MK64" s="63">
        <v>1</v>
      </c>
      <c r="ML64" s="19">
        <v>8</v>
      </c>
      <c r="MM64" s="51">
        <v>7.5</v>
      </c>
      <c r="MN64" s="23"/>
      <c r="MO64" s="25">
        <f t="shared" si="538"/>
        <v>7.7</v>
      </c>
      <c r="MP64" s="26">
        <f t="shared" si="539"/>
        <v>7.7</v>
      </c>
      <c r="MQ64" s="26" t="str">
        <f t="shared" si="691"/>
        <v>7.7</v>
      </c>
      <c r="MR64" s="30" t="str">
        <f t="shared" si="730"/>
        <v>B</v>
      </c>
      <c r="MS64" s="28">
        <f t="shared" si="540"/>
        <v>3</v>
      </c>
      <c r="MT64" s="35" t="str">
        <f t="shared" si="541"/>
        <v>3.0</v>
      </c>
      <c r="MU64" s="53">
        <v>1</v>
      </c>
      <c r="MV64" s="63">
        <v>1</v>
      </c>
      <c r="MW64" s="19">
        <v>8</v>
      </c>
      <c r="MX64" s="51">
        <v>7.5</v>
      </c>
      <c r="MY64" s="23"/>
      <c r="MZ64" s="25">
        <f t="shared" si="542"/>
        <v>7.7</v>
      </c>
      <c r="NA64" s="26">
        <f t="shared" si="543"/>
        <v>7.7</v>
      </c>
      <c r="NB64" s="26" t="str">
        <f t="shared" si="692"/>
        <v>7.7</v>
      </c>
      <c r="NC64" s="30" t="str">
        <f t="shared" si="731"/>
        <v>B</v>
      </c>
      <c r="ND64" s="28">
        <f t="shared" si="544"/>
        <v>3</v>
      </c>
      <c r="NE64" s="35" t="str">
        <f t="shared" si="545"/>
        <v>3.0</v>
      </c>
      <c r="NF64" s="53">
        <v>1</v>
      </c>
      <c r="NG64" s="63">
        <v>1</v>
      </c>
      <c r="NH64" s="19">
        <v>7</v>
      </c>
      <c r="NI64" s="51">
        <v>7</v>
      </c>
      <c r="NJ64" s="23"/>
      <c r="NK64" s="25">
        <f t="shared" si="546"/>
        <v>7</v>
      </c>
      <c r="NL64" s="26">
        <f t="shared" si="547"/>
        <v>7</v>
      </c>
      <c r="NM64" s="26" t="str">
        <f t="shared" si="693"/>
        <v>7.0</v>
      </c>
      <c r="NN64" s="30" t="str">
        <f t="shared" si="732"/>
        <v>B</v>
      </c>
      <c r="NO64" s="28">
        <f t="shared" si="548"/>
        <v>3</v>
      </c>
      <c r="NP64" s="35" t="str">
        <f t="shared" si="549"/>
        <v>3.0</v>
      </c>
      <c r="NQ64" s="53">
        <v>2</v>
      </c>
      <c r="NR64" s="63">
        <v>2</v>
      </c>
      <c r="NS64" s="19">
        <v>8</v>
      </c>
      <c r="NT64" s="51">
        <v>7.5</v>
      </c>
      <c r="NU64" s="23"/>
      <c r="NV64" s="25">
        <f t="shared" si="550"/>
        <v>7.7</v>
      </c>
      <c r="NW64" s="26">
        <f t="shared" si="551"/>
        <v>7.7</v>
      </c>
      <c r="NX64" s="26" t="str">
        <f t="shared" si="694"/>
        <v>7.7</v>
      </c>
      <c r="NY64" s="30" t="str">
        <f t="shared" si="733"/>
        <v>B</v>
      </c>
      <c r="NZ64" s="28">
        <f t="shared" si="552"/>
        <v>3</v>
      </c>
      <c r="OA64" s="35" t="str">
        <f t="shared" si="553"/>
        <v>3.0</v>
      </c>
      <c r="OB64" s="53">
        <v>1</v>
      </c>
      <c r="OC64" s="63">
        <v>1</v>
      </c>
      <c r="OD64" s="57">
        <v>7.4</v>
      </c>
      <c r="OE64" s="51">
        <v>7.6</v>
      </c>
      <c r="OF64" s="23"/>
      <c r="OG64" s="25">
        <f t="shared" si="737"/>
        <v>7.5</v>
      </c>
      <c r="OH64" s="26">
        <f t="shared" si="738"/>
        <v>7.5</v>
      </c>
      <c r="OI64" s="26" t="str">
        <f t="shared" si="739"/>
        <v>7.5</v>
      </c>
      <c r="OJ64" s="30" t="str">
        <f t="shared" si="740"/>
        <v>B</v>
      </c>
      <c r="OK64" s="28">
        <f t="shared" si="741"/>
        <v>3</v>
      </c>
      <c r="OL64" s="35" t="str">
        <f t="shared" si="742"/>
        <v>3.0</v>
      </c>
      <c r="OM64" s="53">
        <v>4</v>
      </c>
      <c r="ON64" s="70">
        <v>4</v>
      </c>
      <c r="OO64" s="264">
        <f t="shared" si="256"/>
        <v>12</v>
      </c>
      <c r="OP64" s="217">
        <f t="shared" si="257"/>
        <v>7.25</v>
      </c>
      <c r="OQ64" s="182">
        <f t="shared" si="258"/>
        <v>2.875</v>
      </c>
      <c r="OR64" s="183" t="str">
        <f t="shared" si="259"/>
        <v>2.88</v>
      </c>
      <c r="OS64" s="135" t="str">
        <f t="shared" si="260"/>
        <v>Lên lớp</v>
      </c>
      <c r="OT64" s="136">
        <f t="shared" si="261"/>
        <v>12</v>
      </c>
      <c r="OU64" s="217">
        <f t="shared" si="262"/>
        <v>7.25</v>
      </c>
      <c r="OV64" s="236">
        <f t="shared" si="263"/>
        <v>2.875</v>
      </c>
      <c r="OW64" s="192">
        <f t="shared" si="264"/>
        <v>67</v>
      </c>
      <c r="OX64" s="193">
        <f t="shared" si="265"/>
        <v>67</v>
      </c>
      <c r="OY64" s="183">
        <f t="shared" si="266"/>
        <v>6.5552238805970156</v>
      </c>
      <c r="OZ64" s="182">
        <f t="shared" si="267"/>
        <v>2.4029850746268657</v>
      </c>
      <c r="PA64" s="183" t="str">
        <f t="shared" si="268"/>
        <v>2.40</v>
      </c>
      <c r="PB64" s="135" t="str">
        <f t="shared" si="269"/>
        <v>Lên lớp</v>
      </c>
      <c r="PC64" s="135" t="s">
        <v>648</v>
      </c>
      <c r="PD64" s="57">
        <v>6.9</v>
      </c>
      <c r="PE64" s="51">
        <v>6.5</v>
      </c>
      <c r="PF64" s="23"/>
      <c r="PG64" s="25">
        <f t="shared" si="273"/>
        <v>6.7</v>
      </c>
      <c r="PH64" s="26">
        <f t="shared" si="274"/>
        <v>6.7</v>
      </c>
      <c r="PI64" s="26" t="str">
        <f t="shared" si="275"/>
        <v>6.7</v>
      </c>
      <c r="PJ64" s="30" t="str">
        <f t="shared" si="276"/>
        <v>C+</v>
      </c>
      <c r="PK64" s="28">
        <f t="shared" si="277"/>
        <v>2.5</v>
      </c>
      <c r="PL64" s="35" t="str">
        <f t="shared" si="278"/>
        <v>2.5</v>
      </c>
      <c r="PM64" s="53">
        <v>6</v>
      </c>
      <c r="PN64" s="63">
        <v>6</v>
      </c>
      <c r="PO64" s="19">
        <v>6.3</v>
      </c>
      <c r="PP64" s="22">
        <v>7</v>
      </c>
      <c r="PQ64" s="23"/>
      <c r="PR64" s="25">
        <f t="shared" si="558"/>
        <v>6.7</v>
      </c>
      <c r="PS64" s="26">
        <f t="shared" si="559"/>
        <v>6.7</v>
      </c>
      <c r="PT64" s="26" t="str">
        <f t="shared" si="696"/>
        <v>6.7</v>
      </c>
      <c r="PU64" s="30" t="str">
        <f t="shared" si="700"/>
        <v>C+</v>
      </c>
      <c r="PV64" s="28">
        <f t="shared" si="560"/>
        <v>2.5</v>
      </c>
      <c r="PW64" s="35" t="str">
        <f t="shared" si="561"/>
        <v>2.5</v>
      </c>
      <c r="PX64" s="53">
        <v>6</v>
      </c>
      <c r="PY64" s="63">
        <v>6</v>
      </c>
      <c r="PZ64" s="59">
        <v>7.5</v>
      </c>
      <c r="QA64" s="259">
        <v>7.3</v>
      </c>
      <c r="QB64" s="129">
        <f t="shared" si="270"/>
        <v>7.4</v>
      </c>
      <c r="QC64" s="24" t="str">
        <f t="shared" si="280"/>
        <v>7.4</v>
      </c>
      <c r="QD64" s="30" t="str">
        <f t="shared" si="281"/>
        <v>B</v>
      </c>
      <c r="QE64" s="28">
        <f t="shared" si="282"/>
        <v>3</v>
      </c>
      <c r="QF64" s="35" t="str">
        <f t="shared" si="283"/>
        <v>3.0</v>
      </c>
      <c r="QG64" s="260">
        <v>5</v>
      </c>
      <c r="QH64" s="261">
        <v>5</v>
      </c>
      <c r="QI64" s="262">
        <f t="shared" si="532"/>
        <v>17</v>
      </c>
      <c r="QJ64" s="217">
        <f t="shared" si="533"/>
        <v>6.9058823529411768</v>
      </c>
      <c r="QK64" s="182">
        <f t="shared" si="534"/>
        <v>2.6470588235294117</v>
      </c>
      <c r="QL64" s="183" t="str">
        <f t="shared" si="284"/>
        <v>2.65</v>
      </c>
      <c r="QM64" s="135" t="str">
        <f t="shared" si="285"/>
        <v>Lên lớp</v>
      </c>
    </row>
    <row r="65" spans="1:455" ht="18">
      <c r="A65" s="10">
        <v>29</v>
      </c>
      <c r="B65" s="10">
        <v>65</v>
      </c>
      <c r="C65" s="90" t="s">
        <v>271</v>
      </c>
      <c r="D65" s="91" t="s">
        <v>349</v>
      </c>
      <c r="E65" s="93" t="s">
        <v>350</v>
      </c>
      <c r="F65" s="308" t="s">
        <v>215</v>
      </c>
      <c r="G65" s="42"/>
      <c r="H65" s="104" t="s">
        <v>533</v>
      </c>
      <c r="I65" s="42" t="s">
        <v>18</v>
      </c>
      <c r="J65" s="98" t="s">
        <v>74</v>
      </c>
      <c r="K65" s="12">
        <v>6.3</v>
      </c>
      <c r="L65" s="124" t="str">
        <f t="shared" si="562"/>
        <v>6.3</v>
      </c>
      <c r="M65" s="125" t="str">
        <f t="shared" si="701"/>
        <v>C</v>
      </c>
      <c r="N65" s="125">
        <f t="shared" si="702"/>
        <v>2</v>
      </c>
      <c r="O65" s="127" t="str">
        <f t="shared" si="703"/>
        <v>2.0</v>
      </c>
      <c r="P65" s="186">
        <v>2</v>
      </c>
      <c r="Q65" s="14">
        <v>6.7</v>
      </c>
      <c r="R65" s="24" t="str">
        <f t="shared" si="566"/>
        <v>6.7</v>
      </c>
      <c r="S65" s="30" t="str">
        <f t="shared" si="704"/>
        <v>C+</v>
      </c>
      <c r="T65" s="37">
        <f t="shared" si="705"/>
        <v>2.5</v>
      </c>
      <c r="U65" s="35" t="str">
        <f t="shared" si="706"/>
        <v>2.5</v>
      </c>
      <c r="V65" s="11">
        <v>3</v>
      </c>
      <c r="W65" s="19">
        <v>7.2</v>
      </c>
      <c r="X65" s="22">
        <v>5</v>
      </c>
      <c r="Y65" s="23"/>
      <c r="Z65" s="25">
        <f t="shared" si="570"/>
        <v>5.9</v>
      </c>
      <c r="AA65" s="26">
        <f t="shared" si="571"/>
        <v>5.9</v>
      </c>
      <c r="AB65" s="24" t="str">
        <f t="shared" si="572"/>
        <v>5.9</v>
      </c>
      <c r="AC65" s="30" t="str">
        <f t="shared" si="573"/>
        <v>C</v>
      </c>
      <c r="AD65" s="28">
        <f t="shared" si="574"/>
        <v>2</v>
      </c>
      <c r="AE65" s="35" t="str">
        <f t="shared" si="575"/>
        <v>2.0</v>
      </c>
      <c r="AF65" s="53">
        <v>4</v>
      </c>
      <c r="AG65" s="63">
        <v>4</v>
      </c>
      <c r="AH65" s="19">
        <v>7</v>
      </c>
      <c r="AI65" s="22">
        <v>9</v>
      </c>
      <c r="AJ65" s="23"/>
      <c r="AK65" s="25">
        <f t="shared" si="707"/>
        <v>8.1999999999999993</v>
      </c>
      <c r="AL65" s="26">
        <f t="shared" si="708"/>
        <v>8.1999999999999993</v>
      </c>
      <c r="AM65" s="24" t="str">
        <f t="shared" si="577"/>
        <v>8.2</v>
      </c>
      <c r="AN65" s="30" t="str">
        <f t="shared" si="709"/>
        <v>B+</v>
      </c>
      <c r="AO65" s="28">
        <f t="shared" si="710"/>
        <v>3.5</v>
      </c>
      <c r="AP65" s="35" t="str">
        <f t="shared" si="711"/>
        <v>3.5</v>
      </c>
      <c r="AQ65" s="66">
        <v>2</v>
      </c>
      <c r="AR65" s="68">
        <v>2</v>
      </c>
      <c r="AS65" s="19">
        <v>6</v>
      </c>
      <c r="AT65" s="22">
        <v>3</v>
      </c>
      <c r="AU65" s="23"/>
      <c r="AV65" s="25">
        <f t="shared" si="712"/>
        <v>4.2</v>
      </c>
      <c r="AW65" s="26">
        <f t="shared" si="713"/>
        <v>4.2</v>
      </c>
      <c r="AX65" s="24" t="str">
        <f t="shared" si="581"/>
        <v>4.2</v>
      </c>
      <c r="AY65" s="30" t="str">
        <f t="shared" si="714"/>
        <v>D</v>
      </c>
      <c r="AZ65" s="28">
        <f t="shared" si="715"/>
        <v>1</v>
      </c>
      <c r="BA65" s="35" t="str">
        <f t="shared" si="716"/>
        <v>1.0</v>
      </c>
      <c r="BB65" s="53">
        <v>3</v>
      </c>
      <c r="BC65" s="63">
        <v>3</v>
      </c>
      <c r="BD65" s="19">
        <v>5.8</v>
      </c>
      <c r="BE65" s="22">
        <v>4</v>
      </c>
      <c r="BF65" s="23"/>
      <c r="BG65" s="25">
        <f t="shared" si="717"/>
        <v>4.7</v>
      </c>
      <c r="BH65" s="26">
        <f t="shared" si="718"/>
        <v>4.7</v>
      </c>
      <c r="BI65" s="24" t="str">
        <f t="shared" si="585"/>
        <v>4.7</v>
      </c>
      <c r="BJ65" s="30" t="str">
        <f t="shared" si="719"/>
        <v>D</v>
      </c>
      <c r="BK65" s="28">
        <f t="shared" si="720"/>
        <v>1</v>
      </c>
      <c r="BL65" s="35" t="str">
        <f t="shared" si="721"/>
        <v>1.0</v>
      </c>
      <c r="BM65" s="53">
        <v>3</v>
      </c>
      <c r="BN65" s="63">
        <v>3</v>
      </c>
      <c r="BO65" s="19">
        <v>6.8</v>
      </c>
      <c r="BP65" s="22">
        <v>6</v>
      </c>
      <c r="BQ65" s="23"/>
      <c r="BR65" s="25">
        <f t="shared" si="589"/>
        <v>6.3</v>
      </c>
      <c r="BS65" s="26">
        <f t="shared" si="590"/>
        <v>6.3</v>
      </c>
      <c r="BT65" s="24" t="str">
        <f t="shared" si="591"/>
        <v>6.3</v>
      </c>
      <c r="BU65" s="30" t="str">
        <f t="shared" si="592"/>
        <v>C</v>
      </c>
      <c r="BV65" s="56">
        <f t="shared" si="593"/>
        <v>2</v>
      </c>
      <c r="BW65" s="35" t="str">
        <f t="shared" si="594"/>
        <v>2.0</v>
      </c>
      <c r="BX65" s="53">
        <v>2</v>
      </c>
      <c r="BY65" s="70">
        <v>2</v>
      </c>
      <c r="BZ65" s="19">
        <v>7.2</v>
      </c>
      <c r="CA65" s="22">
        <v>4</v>
      </c>
      <c r="CB65" s="23"/>
      <c r="CC65" s="25">
        <f t="shared" si="722"/>
        <v>5.3</v>
      </c>
      <c r="CD65" s="26">
        <f t="shared" si="723"/>
        <v>5.3</v>
      </c>
      <c r="CE65" s="24" t="str">
        <f t="shared" si="595"/>
        <v>5.3</v>
      </c>
      <c r="CF65" s="30" t="str">
        <f t="shared" si="724"/>
        <v>D+</v>
      </c>
      <c r="CG65" s="28">
        <f t="shared" si="725"/>
        <v>1.5</v>
      </c>
      <c r="CH65" s="35" t="str">
        <f t="shared" si="726"/>
        <v>1.5</v>
      </c>
      <c r="CI65" s="53">
        <v>3</v>
      </c>
      <c r="CJ65" s="63">
        <v>3</v>
      </c>
      <c r="CK65" s="193">
        <f t="shared" si="599"/>
        <v>17</v>
      </c>
      <c r="CL65" s="217">
        <f t="shared" si="600"/>
        <v>5.6</v>
      </c>
      <c r="CM65" s="182">
        <f t="shared" si="601"/>
        <v>1.7352941176470589</v>
      </c>
      <c r="CN65" s="183" t="str">
        <f t="shared" si="602"/>
        <v>1.74</v>
      </c>
      <c r="CO65" s="135" t="str">
        <f t="shared" si="603"/>
        <v>Lên lớp</v>
      </c>
      <c r="CP65" s="136">
        <f t="shared" si="604"/>
        <v>17</v>
      </c>
      <c r="CQ65" s="241">
        <f t="shared" si="605"/>
        <v>5.6</v>
      </c>
      <c r="CR65" s="137">
        <f t="shared" si="606"/>
        <v>1.7352941176470589</v>
      </c>
      <c r="CS65" s="140" t="str">
        <f t="shared" si="607"/>
        <v>1.74</v>
      </c>
      <c r="CT65" s="135" t="str">
        <f t="shared" si="608"/>
        <v>Lên lớp</v>
      </c>
      <c r="CU65" s="184" t="s">
        <v>648</v>
      </c>
      <c r="CV65" s="19">
        <v>7.4</v>
      </c>
      <c r="CW65" s="22">
        <v>6</v>
      </c>
      <c r="CX65" s="23"/>
      <c r="CY65" s="25">
        <f t="shared" si="609"/>
        <v>6.6</v>
      </c>
      <c r="CZ65" s="26">
        <f t="shared" si="610"/>
        <v>6.6</v>
      </c>
      <c r="DA65" s="26" t="str">
        <f t="shared" si="611"/>
        <v>6.6</v>
      </c>
      <c r="DB65" s="30" t="str">
        <f t="shared" si="612"/>
        <v>C+</v>
      </c>
      <c r="DC65" s="56">
        <f t="shared" si="613"/>
        <v>2.5</v>
      </c>
      <c r="DD65" s="35" t="str">
        <f t="shared" si="614"/>
        <v>2.5</v>
      </c>
      <c r="DE65" s="53">
        <v>3</v>
      </c>
      <c r="DF65" s="63">
        <v>3</v>
      </c>
      <c r="DG65" s="19">
        <v>5.7</v>
      </c>
      <c r="DH65" s="22">
        <v>5</v>
      </c>
      <c r="DI65" s="23"/>
      <c r="DJ65" s="25">
        <f t="shared" si="615"/>
        <v>5.3</v>
      </c>
      <c r="DK65" s="26">
        <f t="shared" si="616"/>
        <v>5.3</v>
      </c>
      <c r="DL65" s="26" t="str">
        <f t="shared" si="617"/>
        <v>5.3</v>
      </c>
      <c r="DM65" s="30" t="str">
        <f t="shared" si="618"/>
        <v>D+</v>
      </c>
      <c r="DN65" s="56">
        <f t="shared" si="619"/>
        <v>1.5</v>
      </c>
      <c r="DO65" s="35" t="str">
        <f t="shared" si="620"/>
        <v>1.5</v>
      </c>
      <c r="DP65" s="53">
        <v>3</v>
      </c>
      <c r="DQ65" s="63">
        <v>3</v>
      </c>
      <c r="DR65" s="19">
        <v>5.0999999999999996</v>
      </c>
      <c r="DS65" s="22">
        <v>5</v>
      </c>
      <c r="DT65" s="23"/>
      <c r="DU65" s="25">
        <f t="shared" si="621"/>
        <v>5</v>
      </c>
      <c r="DV65" s="26">
        <f t="shared" si="622"/>
        <v>5</v>
      </c>
      <c r="DW65" s="26" t="str">
        <f t="shared" si="623"/>
        <v>5.0</v>
      </c>
      <c r="DX65" s="30" t="str">
        <f t="shared" si="624"/>
        <v>D+</v>
      </c>
      <c r="DY65" s="28">
        <f t="shared" si="625"/>
        <v>1.5</v>
      </c>
      <c r="DZ65" s="35" t="str">
        <f t="shared" si="626"/>
        <v>1.5</v>
      </c>
      <c r="EA65" s="53">
        <v>3</v>
      </c>
      <c r="EB65" s="63">
        <v>3</v>
      </c>
      <c r="EC65" s="19">
        <v>8</v>
      </c>
      <c r="ED65" s="22">
        <v>7</v>
      </c>
      <c r="EE65" s="23"/>
      <c r="EF65" s="25">
        <f t="shared" si="627"/>
        <v>7.4</v>
      </c>
      <c r="EG65" s="26">
        <f t="shared" si="628"/>
        <v>7.4</v>
      </c>
      <c r="EH65" s="26" t="str">
        <f t="shared" si="736"/>
        <v>7.4</v>
      </c>
      <c r="EI65" s="30" t="str">
        <f t="shared" si="630"/>
        <v>B</v>
      </c>
      <c r="EJ65" s="28">
        <f t="shared" si="631"/>
        <v>3</v>
      </c>
      <c r="EK65" s="35" t="str">
        <f t="shared" si="632"/>
        <v>3.0</v>
      </c>
      <c r="EL65" s="53">
        <v>2</v>
      </c>
      <c r="EM65" s="63">
        <v>2</v>
      </c>
      <c r="EN65" s="19">
        <v>8.3000000000000007</v>
      </c>
      <c r="EO65" s="22">
        <v>9</v>
      </c>
      <c r="EP65" s="23"/>
      <c r="EQ65" s="25">
        <f t="shared" si="633"/>
        <v>8.6999999999999993</v>
      </c>
      <c r="ER65" s="26">
        <f t="shared" si="634"/>
        <v>8.6999999999999993</v>
      </c>
      <c r="ES65" s="26" t="str">
        <f t="shared" si="635"/>
        <v>8.7</v>
      </c>
      <c r="ET65" s="30" t="str">
        <f t="shared" si="636"/>
        <v>A</v>
      </c>
      <c r="EU65" s="28">
        <f t="shared" si="637"/>
        <v>4</v>
      </c>
      <c r="EV65" s="35" t="str">
        <f t="shared" si="638"/>
        <v>4.0</v>
      </c>
      <c r="EW65" s="53">
        <v>2</v>
      </c>
      <c r="EX65" s="63">
        <v>2</v>
      </c>
      <c r="EY65" s="19">
        <v>7.6</v>
      </c>
      <c r="EZ65" s="22">
        <v>7</v>
      </c>
      <c r="FA65" s="23"/>
      <c r="FB65" s="25">
        <f t="shared" si="639"/>
        <v>7.2</v>
      </c>
      <c r="FC65" s="26">
        <f t="shared" si="640"/>
        <v>7.2</v>
      </c>
      <c r="FD65" s="26" t="str">
        <f t="shared" si="641"/>
        <v>7.2</v>
      </c>
      <c r="FE65" s="30" t="str">
        <f t="shared" si="642"/>
        <v>B</v>
      </c>
      <c r="FF65" s="28">
        <f t="shared" si="643"/>
        <v>3</v>
      </c>
      <c r="FG65" s="35" t="str">
        <f t="shared" si="644"/>
        <v>3.0</v>
      </c>
      <c r="FH65" s="53">
        <v>3</v>
      </c>
      <c r="FI65" s="63">
        <v>3</v>
      </c>
      <c r="FJ65" s="19">
        <v>8</v>
      </c>
      <c r="FK65" s="22">
        <v>6</v>
      </c>
      <c r="FL65" s="23"/>
      <c r="FM65" s="25">
        <f t="shared" si="743"/>
        <v>6.8</v>
      </c>
      <c r="FN65" s="26">
        <f t="shared" si="744"/>
        <v>6.8</v>
      </c>
      <c r="FO65" s="26" t="str">
        <f t="shared" si="645"/>
        <v>6.8</v>
      </c>
      <c r="FP65" s="30" t="str">
        <f t="shared" si="745"/>
        <v>C+</v>
      </c>
      <c r="FQ65" s="28">
        <f t="shared" si="746"/>
        <v>2.5</v>
      </c>
      <c r="FR65" s="35" t="str">
        <f t="shared" si="747"/>
        <v>2.5</v>
      </c>
      <c r="FS65" s="53">
        <v>2</v>
      </c>
      <c r="FT65" s="63">
        <v>2</v>
      </c>
      <c r="FU65" s="19">
        <v>5.7</v>
      </c>
      <c r="FV65" s="22">
        <v>5</v>
      </c>
      <c r="FW65" s="23"/>
      <c r="FX65" s="25">
        <f t="shared" si="748"/>
        <v>5.3</v>
      </c>
      <c r="FY65" s="26">
        <f t="shared" si="749"/>
        <v>5.3</v>
      </c>
      <c r="FZ65" s="26" t="str">
        <f t="shared" si="646"/>
        <v>5.3</v>
      </c>
      <c r="GA65" s="30" t="str">
        <f t="shared" si="750"/>
        <v>D+</v>
      </c>
      <c r="GB65" s="28">
        <f t="shared" si="751"/>
        <v>1.5</v>
      </c>
      <c r="GC65" s="35" t="str">
        <f t="shared" si="752"/>
        <v>1.5</v>
      </c>
      <c r="GD65" s="53">
        <v>2</v>
      </c>
      <c r="GE65" s="63">
        <v>2</v>
      </c>
      <c r="GF65" s="181">
        <f t="shared" si="647"/>
        <v>20</v>
      </c>
      <c r="GG65" s="217">
        <f t="shared" si="648"/>
        <v>6.4349999999999996</v>
      </c>
      <c r="GH65" s="182">
        <f t="shared" si="649"/>
        <v>2.375</v>
      </c>
      <c r="GI65" s="183" t="str">
        <f t="shared" si="650"/>
        <v>2.38</v>
      </c>
      <c r="GJ65" s="135" t="str">
        <f t="shared" si="651"/>
        <v>Lên lớp</v>
      </c>
      <c r="GK65" s="136">
        <f t="shared" si="652"/>
        <v>20</v>
      </c>
      <c r="GL65" s="239">
        <f t="shared" si="653"/>
        <v>6.4349999999999996</v>
      </c>
      <c r="GM65" s="137">
        <f t="shared" si="654"/>
        <v>2.375</v>
      </c>
      <c r="GN65" s="192">
        <f t="shared" si="655"/>
        <v>37</v>
      </c>
      <c r="GO65" s="193">
        <f t="shared" si="656"/>
        <v>37</v>
      </c>
      <c r="GP65" s="183">
        <f t="shared" si="657"/>
        <v>6.051351351351351</v>
      </c>
      <c r="GQ65" s="182">
        <f t="shared" si="658"/>
        <v>2.0810810810810811</v>
      </c>
      <c r="GR65" s="183" t="str">
        <f t="shared" si="659"/>
        <v>2.08</v>
      </c>
      <c r="GS65" s="135" t="str">
        <f t="shared" si="660"/>
        <v>Lên lớp</v>
      </c>
      <c r="GT65" s="135" t="s">
        <v>648</v>
      </c>
      <c r="GU65" s="19">
        <v>6.3</v>
      </c>
      <c r="GV65" s="22">
        <v>6</v>
      </c>
      <c r="GW65" s="23"/>
      <c r="GX65" s="25">
        <f t="shared" si="661"/>
        <v>6.1</v>
      </c>
      <c r="GY65" s="26">
        <f t="shared" si="662"/>
        <v>6.1</v>
      </c>
      <c r="GZ65" s="26" t="str">
        <f t="shared" si="697"/>
        <v>6.1</v>
      </c>
      <c r="HA65" s="30" t="str">
        <f t="shared" si="663"/>
        <v>C</v>
      </c>
      <c r="HB65" s="28">
        <f t="shared" si="664"/>
        <v>2</v>
      </c>
      <c r="HC65" s="35" t="str">
        <f t="shared" si="665"/>
        <v>2.0</v>
      </c>
      <c r="HD65" s="53">
        <v>3</v>
      </c>
      <c r="HE65" s="63">
        <v>3</v>
      </c>
      <c r="HF65" s="19">
        <v>7</v>
      </c>
      <c r="HG65" s="22">
        <v>8</v>
      </c>
      <c r="HH65" s="23"/>
      <c r="HI65" s="25">
        <f t="shared" si="753"/>
        <v>7.6</v>
      </c>
      <c r="HJ65" s="26">
        <f t="shared" si="754"/>
        <v>7.6</v>
      </c>
      <c r="HK65" s="26" t="str">
        <f t="shared" si="666"/>
        <v>7.6</v>
      </c>
      <c r="HL65" s="30" t="str">
        <f t="shared" si="755"/>
        <v>B</v>
      </c>
      <c r="HM65" s="28">
        <f t="shared" si="756"/>
        <v>3</v>
      </c>
      <c r="HN65" s="35" t="str">
        <f t="shared" si="757"/>
        <v>3.0</v>
      </c>
      <c r="HO65" s="53">
        <v>2</v>
      </c>
      <c r="HP65" s="63">
        <v>2</v>
      </c>
      <c r="HQ65" s="19">
        <v>7.7</v>
      </c>
      <c r="HR65" s="22">
        <v>3</v>
      </c>
      <c r="HS65" s="23"/>
      <c r="HT65" s="25">
        <f t="shared" si="758"/>
        <v>4.9000000000000004</v>
      </c>
      <c r="HU65" s="147">
        <f t="shared" si="759"/>
        <v>4.9000000000000004</v>
      </c>
      <c r="HV65" s="26" t="str">
        <f t="shared" si="734"/>
        <v>4.9</v>
      </c>
      <c r="HW65" s="218" t="str">
        <f t="shared" si="760"/>
        <v>D</v>
      </c>
      <c r="HX65" s="149">
        <f t="shared" si="761"/>
        <v>1</v>
      </c>
      <c r="HY65" s="40" t="str">
        <f t="shared" si="762"/>
        <v>1.0</v>
      </c>
      <c r="HZ65" s="53">
        <v>3</v>
      </c>
      <c r="IA65" s="63">
        <v>3</v>
      </c>
      <c r="IB65" s="19">
        <v>7</v>
      </c>
      <c r="IC65" s="110">
        <v>3</v>
      </c>
      <c r="ID65" s="23">
        <v>6</v>
      </c>
      <c r="IE65" s="25">
        <f t="shared" si="763"/>
        <v>4.5999999999999996</v>
      </c>
      <c r="IF65" s="147">
        <f t="shared" si="764"/>
        <v>6.4</v>
      </c>
      <c r="IG65" s="26" t="str">
        <f t="shared" si="735"/>
        <v>6.4</v>
      </c>
      <c r="IH65" s="218" t="str">
        <f t="shared" si="765"/>
        <v>C</v>
      </c>
      <c r="II65" s="149">
        <f t="shared" si="766"/>
        <v>2</v>
      </c>
      <c r="IJ65" s="40" t="str">
        <f t="shared" si="767"/>
        <v>2.0</v>
      </c>
      <c r="IK65" s="53">
        <v>1</v>
      </c>
      <c r="IL65" s="63">
        <v>1</v>
      </c>
      <c r="IM65" s="19">
        <v>6.6</v>
      </c>
      <c r="IN65" s="22">
        <v>5</v>
      </c>
      <c r="IO65" s="23"/>
      <c r="IP65" s="25">
        <f t="shared" si="768"/>
        <v>5.6</v>
      </c>
      <c r="IQ65" s="26">
        <f t="shared" si="769"/>
        <v>5.6</v>
      </c>
      <c r="IR65" s="26" t="str">
        <f t="shared" si="669"/>
        <v>5.6</v>
      </c>
      <c r="IS65" s="30" t="str">
        <f t="shared" si="727"/>
        <v>C</v>
      </c>
      <c r="IT65" s="28">
        <f t="shared" si="770"/>
        <v>2</v>
      </c>
      <c r="IU65" s="35" t="str">
        <f t="shared" si="771"/>
        <v>2.0</v>
      </c>
      <c r="IV65" s="53">
        <v>2</v>
      </c>
      <c r="IW65" s="63">
        <v>2</v>
      </c>
      <c r="IX65" s="19">
        <v>8</v>
      </c>
      <c r="IY65" s="22">
        <v>5</v>
      </c>
      <c r="IZ65" s="23"/>
      <c r="JA65" s="25">
        <f t="shared" si="772"/>
        <v>6.2</v>
      </c>
      <c r="JB65" s="26">
        <f t="shared" si="773"/>
        <v>6.2</v>
      </c>
      <c r="JC65" s="24" t="str">
        <f t="shared" si="670"/>
        <v>6.2</v>
      </c>
      <c r="JD65" s="30" t="str">
        <f t="shared" si="774"/>
        <v>C</v>
      </c>
      <c r="JE65" s="28">
        <f t="shared" si="775"/>
        <v>2</v>
      </c>
      <c r="JF65" s="35" t="str">
        <f t="shared" si="776"/>
        <v>2.0</v>
      </c>
      <c r="JG65" s="53">
        <v>2</v>
      </c>
      <c r="JH65" s="63">
        <v>2</v>
      </c>
      <c r="JI65" s="19">
        <v>8.4</v>
      </c>
      <c r="JJ65" s="22">
        <v>7</v>
      </c>
      <c r="JK65" s="23"/>
      <c r="JL65" s="17">
        <f t="shared" si="777"/>
        <v>7.6</v>
      </c>
      <c r="JM65" s="24">
        <f t="shared" si="778"/>
        <v>7.6</v>
      </c>
      <c r="JN65" s="24" t="str">
        <f t="shared" si="671"/>
        <v>7.6</v>
      </c>
      <c r="JO65" s="30" t="str">
        <f t="shared" si="728"/>
        <v>B</v>
      </c>
      <c r="JP65" s="28">
        <f t="shared" si="779"/>
        <v>3</v>
      </c>
      <c r="JQ65" s="35" t="str">
        <f t="shared" si="780"/>
        <v>3.0</v>
      </c>
      <c r="JR65" s="53">
        <v>2</v>
      </c>
      <c r="JS65" s="63">
        <v>2</v>
      </c>
      <c r="JT65" s="19">
        <v>8.4</v>
      </c>
      <c r="JU65" s="22">
        <v>5</v>
      </c>
      <c r="JV65" s="23"/>
      <c r="JW65" s="25">
        <f t="shared" si="781"/>
        <v>6.4</v>
      </c>
      <c r="JX65" s="26">
        <f t="shared" si="782"/>
        <v>6.4</v>
      </c>
      <c r="JY65" s="26" t="str">
        <f t="shared" si="672"/>
        <v>6.4</v>
      </c>
      <c r="JZ65" s="30" t="str">
        <f t="shared" si="729"/>
        <v>C</v>
      </c>
      <c r="KA65" s="28">
        <f t="shared" si="783"/>
        <v>2</v>
      </c>
      <c r="KB65" s="35" t="str">
        <f t="shared" si="784"/>
        <v>2.0</v>
      </c>
      <c r="KC65" s="53">
        <v>1</v>
      </c>
      <c r="KD65" s="63">
        <v>1</v>
      </c>
      <c r="KE65" s="19">
        <v>6</v>
      </c>
      <c r="KF65" s="22">
        <v>5</v>
      </c>
      <c r="KG65" s="23"/>
      <c r="KH65" s="17">
        <f t="shared" si="785"/>
        <v>5.4</v>
      </c>
      <c r="KI65" s="24">
        <f t="shared" si="786"/>
        <v>5.4</v>
      </c>
      <c r="KJ65" s="24" t="str">
        <f t="shared" si="673"/>
        <v>5.4</v>
      </c>
      <c r="KK65" s="30" t="str">
        <f t="shared" si="787"/>
        <v>D+</v>
      </c>
      <c r="KL65" s="28">
        <f t="shared" si="788"/>
        <v>1.5</v>
      </c>
      <c r="KM65" s="35" t="str">
        <f t="shared" si="789"/>
        <v>1.5</v>
      </c>
      <c r="KN65" s="53">
        <v>2</v>
      </c>
      <c r="KO65" s="63">
        <v>2</v>
      </c>
      <c r="KP65" s="181">
        <f t="shared" si="674"/>
        <v>18</v>
      </c>
      <c r="KQ65" s="217">
        <f t="shared" si="675"/>
        <v>6.1444444444444448</v>
      </c>
      <c r="KR65" s="182">
        <f t="shared" si="676"/>
        <v>2</v>
      </c>
      <c r="KS65" s="183" t="str">
        <f t="shared" si="677"/>
        <v>2.00</v>
      </c>
      <c r="KT65" s="135" t="str">
        <f t="shared" si="678"/>
        <v>Lên lớp</v>
      </c>
      <c r="KU65" s="136">
        <f t="shared" si="679"/>
        <v>18</v>
      </c>
      <c r="KV65" s="217">
        <f t="shared" si="680"/>
        <v>6.1444444444444448</v>
      </c>
      <c r="KW65" s="236">
        <f t="shared" si="681"/>
        <v>2</v>
      </c>
      <c r="KX65" s="192">
        <f t="shared" si="682"/>
        <v>55</v>
      </c>
      <c r="KY65" s="193">
        <f t="shared" si="683"/>
        <v>55</v>
      </c>
      <c r="KZ65" s="183">
        <f t="shared" si="684"/>
        <v>6.081818181818182</v>
      </c>
      <c r="LA65" s="182">
        <f t="shared" si="685"/>
        <v>2.0545454545454547</v>
      </c>
      <c r="LB65" s="183" t="str">
        <f t="shared" si="686"/>
        <v>2.05</v>
      </c>
      <c r="LC65" s="135" t="str">
        <f t="shared" si="687"/>
        <v>Lên lớp</v>
      </c>
      <c r="LD65" s="135" t="s">
        <v>648</v>
      </c>
      <c r="LE65" s="19">
        <v>8.4</v>
      </c>
      <c r="LF65" s="22">
        <v>6</v>
      </c>
      <c r="LG65" s="23"/>
      <c r="LH65" s="25">
        <f t="shared" si="790"/>
        <v>7</v>
      </c>
      <c r="LI65" s="147">
        <f t="shared" si="791"/>
        <v>7</v>
      </c>
      <c r="LJ65" s="26" t="str">
        <f t="shared" si="688"/>
        <v>7.0</v>
      </c>
      <c r="LK65" s="148" t="str">
        <f t="shared" si="792"/>
        <v>B</v>
      </c>
      <c r="LL65" s="149">
        <f t="shared" si="793"/>
        <v>3</v>
      </c>
      <c r="LM65" s="40" t="str">
        <f t="shared" si="794"/>
        <v>3.0</v>
      </c>
      <c r="LN65" s="53">
        <v>1</v>
      </c>
      <c r="LO65" s="63">
        <v>1</v>
      </c>
      <c r="LP65" s="19">
        <v>8.6</v>
      </c>
      <c r="LQ65" s="22">
        <v>7</v>
      </c>
      <c r="LR65" s="23"/>
      <c r="LS65" s="25">
        <f t="shared" si="795"/>
        <v>7.6</v>
      </c>
      <c r="LT65" s="147">
        <f t="shared" si="796"/>
        <v>7.6</v>
      </c>
      <c r="LU65" s="26" t="str">
        <f t="shared" si="689"/>
        <v>7.6</v>
      </c>
      <c r="LV65" s="148" t="str">
        <f t="shared" si="797"/>
        <v>B</v>
      </c>
      <c r="LW65" s="149">
        <f t="shared" si="798"/>
        <v>3</v>
      </c>
      <c r="LX65" s="40" t="str">
        <f t="shared" si="799"/>
        <v>3.0</v>
      </c>
      <c r="LY65" s="53">
        <v>1</v>
      </c>
      <c r="LZ65" s="63">
        <v>1</v>
      </c>
      <c r="MA65" s="19">
        <v>7.4</v>
      </c>
      <c r="MB65" s="22">
        <v>5</v>
      </c>
      <c r="MC65" s="23"/>
      <c r="MD65" s="25">
        <f t="shared" si="800"/>
        <v>6</v>
      </c>
      <c r="ME65" s="26">
        <f t="shared" si="801"/>
        <v>6</v>
      </c>
      <c r="MF65" s="26" t="str">
        <f t="shared" si="690"/>
        <v>6.0</v>
      </c>
      <c r="MG65" s="30" t="str">
        <f t="shared" si="698"/>
        <v>C</v>
      </c>
      <c r="MH65" s="28">
        <f t="shared" si="802"/>
        <v>2</v>
      </c>
      <c r="MI65" s="35" t="str">
        <f t="shared" si="803"/>
        <v>2.0</v>
      </c>
      <c r="MJ65" s="53">
        <v>1</v>
      </c>
      <c r="MK65" s="63">
        <v>1</v>
      </c>
      <c r="ML65" s="19">
        <v>8</v>
      </c>
      <c r="MM65" s="51">
        <v>7.5</v>
      </c>
      <c r="MN65" s="23"/>
      <c r="MO65" s="25">
        <f t="shared" si="538"/>
        <v>7.7</v>
      </c>
      <c r="MP65" s="26">
        <f t="shared" si="539"/>
        <v>7.7</v>
      </c>
      <c r="MQ65" s="26" t="str">
        <f t="shared" si="691"/>
        <v>7.7</v>
      </c>
      <c r="MR65" s="30" t="str">
        <f t="shared" si="730"/>
        <v>B</v>
      </c>
      <c r="MS65" s="28">
        <f t="shared" si="540"/>
        <v>3</v>
      </c>
      <c r="MT65" s="35" t="str">
        <f t="shared" si="541"/>
        <v>3.0</v>
      </c>
      <c r="MU65" s="53">
        <v>1</v>
      </c>
      <c r="MV65" s="63">
        <v>1</v>
      </c>
      <c r="MW65" s="19">
        <v>8</v>
      </c>
      <c r="MX65" s="51">
        <v>7.5</v>
      </c>
      <c r="MY65" s="23"/>
      <c r="MZ65" s="25">
        <f t="shared" si="542"/>
        <v>7.7</v>
      </c>
      <c r="NA65" s="26">
        <f t="shared" si="543"/>
        <v>7.7</v>
      </c>
      <c r="NB65" s="26" t="str">
        <f t="shared" si="692"/>
        <v>7.7</v>
      </c>
      <c r="NC65" s="30" t="str">
        <f t="shared" si="731"/>
        <v>B</v>
      </c>
      <c r="ND65" s="28">
        <f t="shared" si="544"/>
        <v>3</v>
      </c>
      <c r="NE65" s="35" t="str">
        <f t="shared" si="545"/>
        <v>3.0</v>
      </c>
      <c r="NF65" s="53">
        <v>1</v>
      </c>
      <c r="NG65" s="63">
        <v>1</v>
      </c>
      <c r="NH65" s="19">
        <v>7</v>
      </c>
      <c r="NI65" s="51">
        <v>7</v>
      </c>
      <c r="NJ65" s="23"/>
      <c r="NK65" s="25">
        <f t="shared" si="546"/>
        <v>7</v>
      </c>
      <c r="NL65" s="26">
        <f t="shared" si="547"/>
        <v>7</v>
      </c>
      <c r="NM65" s="26" t="str">
        <f t="shared" si="693"/>
        <v>7.0</v>
      </c>
      <c r="NN65" s="30" t="str">
        <f t="shared" si="732"/>
        <v>B</v>
      </c>
      <c r="NO65" s="28">
        <f t="shared" si="548"/>
        <v>3</v>
      </c>
      <c r="NP65" s="35" t="str">
        <f t="shared" si="549"/>
        <v>3.0</v>
      </c>
      <c r="NQ65" s="53">
        <v>2</v>
      </c>
      <c r="NR65" s="63">
        <v>2</v>
      </c>
      <c r="NS65" s="19">
        <v>8</v>
      </c>
      <c r="NT65" s="51">
        <v>7</v>
      </c>
      <c r="NU65" s="23"/>
      <c r="NV65" s="25">
        <f t="shared" si="550"/>
        <v>7.4</v>
      </c>
      <c r="NW65" s="26">
        <f t="shared" si="551"/>
        <v>7.4</v>
      </c>
      <c r="NX65" s="26" t="str">
        <f t="shared" si="694"/>
        <v>7.4</v>
      </c>
      <c r="NY65" s="30" t="str">
        <f t="shared" si="733"/>
        <v>B</v>
      </c>
      <c r="NZ65" s="28">
        <f t="shared" si="552"/>
        <v>3</v>
      </c>
      <c r="OA65" s="35" t="str">
        <f t="shared" si="553"/>
        <v>3.0</v>
      </c>
      <c r="OB65" s="53">
        <v>1</v>
      </c>
      <c r="OC65" s="63">
        <v>1</v>
      </c>
      <c r="OD65" s="57">
        <v>7</v>
      </c>
      <c r="OE65" s="51">
        <v>8.4</v>
      </c>
      <c r="OF65" s="23"/>
      <c r="OG65" s="25">
        <f t="shared" si="737"/>
        <v>7.8</v>
      </c>
      <c r="OH65" s="26">
        <f t="shared" si="738"/>
        <v>7.8</v>
      </c>
      <c r="OI65" s="26" t="str">
        <f t="shared" si="739"/>
        <v>7.8</v>
      </c>
      <c r="OJ65" s="30" t="str">
        <f t="shared" si="740"/>
        <v>B</v>
      </c>
      <c r="OK65" s="28">
        <f t="shared" si="741"/>
        <v>3</v>
      </c>
      <c r="OL65" s="35" t="str">
        <f t="shared" si="742"/>
        <v>3.0</v>
      </c>
      <c r="OM65" s="53">
        <v>4</v>
      </c>
      <c r="ON65" s="70">
        <v>4</v>
      </c>
      <c r="OO65" s="264">
        <f t="shared" si="256"/>
        <v>12</v>
      </c>
      <c r="OP65" s="217">
        <f t="shared" si="257"/>
        <v>7.3833333333333329</v>
      </c>
      <c r="OQ65" s="182">
        <f t="shared" si="258"/>
        <v>2.9166666666666665</v>
      </c>
      <c r="OR65" s="183" t="str">
        <f t="shared" si="259"/>
        <v>2.92</v>
      </c>
      <c r="OS65" s="135" t="str">
        <f t="shared" si="260"/>
        <v>Lên lớp</v>
      </c>
      <c r="OT65" s="136">
        <f t="shared" si="261"/>
        <v>12</v>
      </c>
      <c r="OU65" s="217">
        <f t="shared" si="262"/>
        <v>7.3833333333333329</v>
      </c>
      <c r="OV65" s="236">
        <f t="shared" si="263"/>
        <v>2.9166666666666665</v>
      </c>
      <c r="OW65" s="192">
        <f t="shared" si="264"/>
        <v>67</v>
      </c>
      <c r="OX65" s="193">
        <f t="shared" si="265"/>
        <v>67</v>
      </c>
      <c r="OY65" s="183">
        <f t="shared" si="266"/>
        <v>6.3149253731343284</v>
      </c>
      <c r="OZ65" s="182">
        <f t="shared" si="267"/>
        <v>2.2089552238805972</v>
      </c>
      <c r="PA65" s="183" t="str">
        <f t="shared" si="268"/>
        <v>2.21</v>
      </c>
      <c r="PB65" s="135" t="str">
        <f t="shared" si="269"/>
        <v>Lên lớp</v>
      </c>
      <c r="PC65" s="135" t="s">
        <v>648</v>
      </c>
      <c r="PD65" s="57">
        <v>7.6</v>
      </c>
      <c r="PE65" s="22">
        <v>7</v>
      </c>
      <c r="PF65" s="23"/>
      <c r="PG65" s="25">
        <f t="shared" si="273"/>
        <v>7.2</v>
      </c>
      <c r="PH65" s="26">
        <f t="shared" si="274"/>
        <v>7.2</v>
      </c>
      <c r="PI65" s="26" t="str">
        <f t="shared" si="275"/>
        <v>7.2</v>
      </c>
      <c r="PJ65" s="30" t="str">
        <f t="shared" si="276"/>
        <v>B</v>
      </c>
      <c r="PK65" s="28">
        <f t="shared" si="277"/>
        <v>3</v>
      </c>
      <c r="PL65" s="35" t="str">
        <f t="shared" si="278"/>
        <v>3.0</v>
      </c>
      <c r="PM65" s="53">
        <v>6</v>
      </c>
      <c r="PN65" s="63">
        <v>6</v>
      </c>
      <c r="PO65" s="19">
        <v>6</v>
      </c>
      <c r="PP65" s="22">
        <v>7</v>
      </c>
      <c r="PQ65" s="23"/>
      <c r="PR65" s="25">
        <f t="shared" si="558"/>
        <v>6.6</v>
      </c>
      <c r="PS65" s="26">
        <f t="shared" si="559"/>
        <v>6.6</v>
      </c>
      <c r="PT65" s="26" t="str">
        <f t="shared" si="696"/>
        <v>6.6</v>
      </c>
      <c r="PU65" s="30" t="str">
        <f t="shared" si="700"/>
        <v>C+</v>
      </c>
      <c r="PV65" s="28">
        <f t="shared" si="560"/>
        <v>2.5</v>
      </c>
      <c r="PW65" s="35" t="str">
        <f t="shared" si="561"/>
        <v>2.5</v>
      </c>
      <c r="PX65" s="53">
        <v>6</v>
      </c>
      <c r="PY65" s="63">
        <v>6</v>
      </c>
      <c r="PZ65" s="59">
        <v>8.4</v>
      </c>
      <c r="QA65" s="259">
        <v>7</v>
      </c>
      <c r="QB65" s="129">
        <f t="shared" si="270"/>
        <v>7.6</v>
      </c>
      <c r="QC65" s="24" t="str">
        <f t="shared" si="280"/>
        <v>7.6</v>
      </c>
      <c r="QD65" s="30" t="str">
        <f t="shared" si="281"/>
        <v>B</v>
      </c>
      <c r="QE65" s="28">
        <f t="shared" si="282"/>
        <v>3</v>
      </c>
      <c r="QF65" s="35" t="str">
        <f t="shared" si="283"/>
        <v>3.0</v>
      </c>
      <c r="QG65" s="260">
        <v>5</v>
      </c>
      <c r="QH65" s="261">
        <v>5</v>
      </c>
      <c r="QI65" s="262">
        <f t="shared" si="532"/>
        <v>17</v>
      </c>
      <c r="QJ65" s="217">
        <f t="shared" si="533"/>
        <v>7.1058823529411761</v>
      </c>
      <c r="QK65" s="182">
        <f t="shared" si="534"/>
        <v>2.8235294117647061</v>
      </c>
      <c r="QL65" s="183" t="str">
        <f t="shared" si="284"/>
        <v>2.82</v>
      </c>
      <c r="QM65" s="135" t="str">
        <f t="shared" si="285"/>
        <v>Lên lớp</v>
      </c>
    </row>
    <row r="66" spans="1:455" ht="18">
      <c r="A66" s="10">
        <v>30</v>
      </c>
      <c r="B66" s="10">
        <v>66</v>
      </c>
      <c r="C66" s="90" t="s">
        <v>271</v>
      </c>
      <c r="D66" s="91" t="s">
        <v>798</v>
      </c>
      <c r="E66" s="93" t="s">
        <v>799</v>
      </c>
      <c r="F66" s="307" t="s">
        <v>71</v>
      </c>
      <c r="G66" s="113" t="s">
        <v>815</v>
      </c>
      <c r="H66" s="104" t="s">
        <v>816</v>
      </c>
      <c r="I66" s="42" t="s">
        <v>18</v>
      </c>
      <c r="J66" s="98" t="s">
        <v>817</v>
      </c>
      <c r="K66" s="12">
        <v>6.5</v>
      </c>
      <c r="L66" s="24" t="str">
        <f t="shared" si="562"/>
        <v>6.5</v>
      </c>
      <c r="M66" s="30" t="str">
        <f t="shared" si="701"/>
        <v>C+</v>
      </c>
      <c r="N66" s="37">
        <f t="shared" si="702"/>
        <v>2.5</v>
      </c>
      <c r="O66" s="35" t="str">
        <f t="shared" si="703"/>
        <v>2.5</v>
      </c>
      <c r="P66" s="11">
        <v>2</v>
      </c>
      <c r="Q66" s="14">
        <v>6</v>
      </c>
      <c r="R66" s="24" t="str">
        <f t="shared" si="566"/>
        <v>6.0</v>
      </c>
      <c r="S66" s="30" t="str">
        <f t="shared" si="704"/>
        <v>C</v>
      </c>
      <c r="T66" s="37">
        <f t="shared" si="705"/>
        <v>2</v>
      </c>
      <c r="U66" s="35" t="str">
        <f t="shared" si="706"/>
        <v>2.0</v>
      </c>
      <c r="V66" s="11">
        <v>3</v>
      </c>
      <c r="W66" s="19">
        <v>7</v>
      </c>
      <c r="X66" s="22">
        <v>4</v>
      </c>
      <c r="Y66" s="23"/>
      <c r="Z66" s="25">
        <f t="shared" si="570"/>
        <v>5.2</v>
      </c>
      <c r="AA66" s="26">
        <f t="shared" si="571"/>
        <v>5.2</v>
      </c>
      <c r="AB66" s="24" t="str">
        <f t="shared" si="572"/>
        <v>5.2</v>
      </c>
      <c r="AC66" s="30" t="str">
        <f t="shared" si="573"/>
        <v>D+</v>
      </c>
      <c r="AD66" s="28">
        <f t="shared" si="574"/>
        <v>1.5</v>
      </c>
      <c r="AE66" s="35" t="str">
        <f t="shared" si="575"/>
        <v>1.5</v>
      </c>
      <c r="AF66" s="53">
        <v>4</v>
      </c>
      <c r="AG66" s="63">
        <v>4</v>
      </c>
      <c r="AH66" s="19">
        <v>7</v>
      </c>
      <c r="AI66" s="22">
        <v>8</v>
      </c>
      <c r="AJ66" s="23"/>
      <c r="AK66" s="25">
        <f t="shared" si="707"/>
        <v>7.6</v>
      </c>
      <c r="AL66" s="26">
        <f t="shared" si="708"/>
        <v>7.6</v>
      </c>
      <c r="AM66" s="24" t="str">
        <f t="shared" si="577"/>
        <v>7.6</v>
      </c>
      <c r="AN66" s="30" t="str">
        <f t="shared" si="709"/>
        <v>B</v>
      </c>
      <c r="AO66" s="28">
        <f t="shared" si="710"/>
        <v>3</v>
      </c>
      <c r="AP66" s="35" t="str">
        <f t="shared" si="711"/>
        <v>3.0</v>
      </c>
      <c r="AQ66" s="66">
        <v>2</v>
      </c>
      <c r="AR66" s="68">
        <v>2</v>
      </c>
      <c r="AS66" s="19">
        <v>5</v>
      </c>
      <c r="AT66" s="22">
        <v>4</v>
      </c>
      <c r="AU66" s="23"/>
      <c r="AV66" s="25">
        <f t="shared" si="712"/>
        <v>4.4000000000000004</v>
      </c>
      <c r="AW66" s="26">
        <f t="shared" si="713"/>
        <v>4.4000000000000004</v>
      </c>
      <c r="AX66" s="24" t="str">
        <f t="shared" si="581"/>
        <v>4.4</v>
      </c>
      <c r="AY66" s="30" t="str">
        <f t="shared" si="714"/>
        <v>D</v>
      </c>
      <c r="AZ66" s="28">
        <f t="shared" si="715"/>
        <v>1</v>
      </c>
      <c r="BA66" s="35" t="str">
        <f t="shared" si="716"/>
        <v>1.0</v>
      </c>
      <c r="BB66" s="53">
        <v>3</v>
      </c>
      <c r="BC66" s="63">
        <v>3</v>
      </c>
      <c r="BD66" s="19">
        <v>5.7</v>
      </c>
      <c r="BE66" s="22">
        <v>6</v>
      </c>
      <c r="BF66" s="23"/>
      <c r="BG66" s="25">
        <f t="shared" si="717"/>
        <v>5.9</v>
      </c>
      <c r="BH66" s="26">
        <f t="shared" si="718"/>
        <v>5.9</v>
      </c>
      <c r="BI66" s="24" t="str">
        <f t="shared" si="585"/>
        <v>5.9</v>
      </c>
      <c r="BJ66" s="30" t="str">
        <f t="shared" si="719"/>
        <v>C</v>
      </c>
      <c r="BK66" s="28">
        <f t="shared" si="720"/>
        <v>2</v>
      </c>
      <c r="BL66" s="35" t="str">
        <f t="shared" si="721"/>
        <v>2.0</v>
      </c>
      <c r="BM66" s="53">
        <v>3</v>
      </c>
      <c r="BN66" s="63">
        <v>3</v>
      </c>
      <c r="BO66" s="19">
        <v>6.3</v>
      </c>
      <c r="BP66" s="22">
        <v>4</v>
      </c>
      <c r="BQ66" s="23"/>
      <c r="BR66" s="25">
        <f t="shared" si="589"/>
        <v>4.9000000000000004</v>
      </c>
      <c r="BS66" s="26">
        <f t="shared" si="590"/>
        <v>4.9000000000000004</v>
      </c>
      <c r="BT66" s="24" t="str">
        <f t="shared" si="591"/>
        <v>4.9</v>
      </c>
      <c r="BU66" s="30" t="str">
        <f t="shared" si="592"/>
        <v>D</v>
      </c>
      <c r="BV66" s="56">
        <f t="shared" si="593"/>
        <v>1</v>
      </c>
      <c r="BW66" s="35" t="str">
        <f t="shared" si="594"/>
        <v>1.0</v>
      </c>
      <c r="BX66" s="53">
        <v>2</v>
      </c>
      <c r="BY66" s="70">
        <v>2</v>
      </c>
      <c r="BZ66" s="19">
        <v>5.2</v>
      </c>
      <c r="CA66" s="22">
        <v>5</v>
      </c>
      <c r="CB66" s="23"/>
      <c r="CC66" s="25">
        <f t="shared" si="722"/>
        <v>5.0999999999999996</v>
      </c>
      <c r="CD66" s="26">
        <f t="shared" si="723"/>
        <v>5.0999999999999996</v>
      </c>
      <c r="CE66" s="24" t="str">
        <f t="shared" si="595"/>
        <v>5.1</v>
      </c>
      <c r="CF66" s="30" t="str">
        <f t="shared" si="724"/>
        <v>D+</v>
      </c>
      <c r="CG66" s="28">
        <f t="shared" si="725"/>
        <v>1.5</v>
      </c>
      <c r="CH66" s="35" t="str">
        <f t="shared" si="726"/>
        <v>1.5</v>
      </c>
      <c r="CI66" s="53">
        <v>3</v>
      </c>
      <c r="CJ66" s="63">
        <v>3</v>
      </c>
      <c r="CK66" s="193">
        <f t="shared" si="599"/>
        <v>17</v>
      </c>
      <c r="CL66" s="217">
        <f t="shared" si="600"/>
        <v>5.4117647058823533</v>
      </c>
      <c r="CM66" s="182">
        <f t="shared" si="601"/>
        <v>1.6176470588235294</v>
      </c>
      <c r="CN66" s="183" t="str">
        <f t="shared" si="602"/>
        <v>1.62</v>
      </c>
      <c r="CO66" s="135" t="str">
        <f t="shared" si="603"/>
        <v>Lên lớp</v>
      </c>
      <c r="CP66" s="136">
        <f t="shared" si="604"/>
        <v>17</v>
      </c>
      <c r="CQ66" s="241">
        <f t="shared" si="605"/>
        <v>5.4117647058823533</v>
      </c>
      <c r="CR66" s="137">
        <f t="shared" si="606"/>
        <v>1.6176470588235294</v>
      </c>
      <c r="CS66" s="140" t="str">
        <f t="shared" si="607"/>
        <v>1.62</v>
      </c>
      <c r="CT66" s="135" t="str">
        <f t="shared" si="608"/>
        <v>Lên lớp</v>
      </c>
      <c r="CU66" s="184"/>
      <c r="CV66" s="185">
        <v>5.9</v>
      </c>
      <c r="CW66" s="121">
        <v>7</v>
      </c>
      <c r="CX66" s="122"/>
      <c r="CY66" s="129">
        <f t="shared" si="609"/>
        <v>6.6</v>
      </c>
      <c r="CZ66" s="130">
        <f t="shared" si="610"/>
        <v>6.6</v>
      </c>
      <c r="DA66" s="130" t="str">
        <f t="shared" si="611"/>
        <v>6.6</v>
      </c>
      <c r="DB66" s="125" t="str">
        <f t="shared" si="612"/>
        <v>C+</v>
      </c>
      <c r="DC66" s="126">
        <f t="shared" si="613"/>
        <v>2.5</v>
      </c>
      <c r="DD66" s="127" t="str">
        <f t="shared" si="614"/>
        <v>2.5</v>
      </c>
      <c r="DE66" s="144">
        <v>3</v>
      </c>
      <c r="DF66" s="145">
        <v>3</v>
      </c>
      <c r="DG66" s="185">
        <v>6.4</v>
      </c>
      <c r="DH66" s="121">
        <v>0</v>
      </c>
      <c r="DI66" s="122">
        <v>4</v>
      </c>
      <c r="DJ66" s="129">
        <f t="shared" si="615"/>
        <v>2.6</v>
      </c>
      <c r="DK66" s="130">
        <f t="shared" si="616"/>
        <v>5</v>
      </c>
      <c r="DL66" s="130" t="str">
        <f t="shared" si="617"/>
        <v>5.0</v>
      </c>
      <c r="DM66" s="125" t="str">
        <f t="shared" si="618"/>
        <v>D+</v>
      </c>
      <c r="DN66" s="126">
        <f t="shared" si="619"/>
        <v>1.5</v>
      </c>
      <c r="DO66" s="127" t="str">
        <f t="shared" si="620"/>
        <v>1.5</v>
      </c>
      <c r="DP66" s="144">
        <v>3</v>
      </c>
      <c r="DQ66" s="145">
        <v>3</v>
      </c>
      <c r="DR66" s="185">
        <v>5</v>
      </c>
      <c r="DS66" s="146"/>
      <c r="DT66" s="122"/>
      <c r="DU66" s="129">
        <f t="shared" si="621"/>
        <v>2</v>
      </c>
      <c r="DV66" s="130">
        <f t="shared" si="622"/>
        <v>2</v>
      </c>
      <c r="DW66" s="130" t="str">
        <f t="shared" si="623"/>
        <v>2.0</v>
      </c>
      <c r="DX66" s="125" t="str">
        <f t="shared" si="624"/>
        <v>F</v>
      </c>
      <c r="DY66" s="126">
        <f t="shared" si="625"/>
        <v>0</v>
      </c>
      <c r="DZ66" s="127" t="str">
        <f t="shared" si="626"/>
        <v>0.0</v>
      </c>
      <c r="EA66" s="144">
        <v>3</v>
      </c>
      <c r="EB66" s="145"/>
      <c r="EC66" s="185">
        <v>5.3</v>
      </c>
      <c r="ED66" s="146"/>
      <c r="EE66" s="122"/>
      <c r="EF66" s="129">
        <f t="shared" si="627"/>
        <v>2.1</v>
      </c>
      <c r="EG66" s="130">
        <f t="shared" si="628"/>
        <v>2.1</v>
      </c>
      <c r="EH66" s="130" t="str">
        <f t="shared" si="736"/>
        <v>2.1</v>
      </c>
      <c r="EI66" s="125" t="str">
        <f t="shared" si="630"/>
        <v>F</v>
      </c>
      <c r="EJ66" s="126">
        <f t="shared" si="631"/>
        <v>0</v>
      </c>
      <c r="EK66" s="127" t="str">
        <f t="shared" si="632"/>
        <v>0.0</v>
      </c>
      <c r="EL66" s="144">
        <v>2</v>
      </c>
      <c r="EM66" s="145"/>
      <c r="EN66" s="185">
        <v>6.4</v>
      </c>
      <c r="EO66" s="121">
        <v>6</v>
      </c>
      <c r="EP66" s="122"/>
      <c r="EQ66" s="129">
        <f t="shared" si="633"/>
        <v>6.2</v>
      </c>
      <c r="ER66" s="130">
        <f t="shared" si="634"/>
        <v>6.2</v>
      </c>
      <c r="ES66" s="130" t="str">
        <f t="shared" si="635"/>
        <v>6.2</v>
      </c>
      <c r="ET66" s="125" t="str">
        <f t="shared" si="636"/>
        <v>C</v>
      </c>
      <c r="EU66" s="126">
        <f t="shared" si="637"/>
        <v>2</v>
      </c>
      <c r="EV66" s="127" t="str">
        <f t="shared" si="638"/>
        <v>2.0</v>
      </c>
      <c r="EW66" s="144">
        <v>2</v>
      </c>
      <c r="EX66" s="145">
        <v>2</v>
      </c>
      <c r="EY66" s="19"/>
      <c r="EZ66" s="22"/>
      <c r="FA66" s="23"/>
      <c r="FB66" s="25">
        <v>6.3</v>
      </c>
      <c r="FC66" s="26">
        <v>6.3</v>
      </c>
      <c r="FD66" s="26" t="str">
        <f t="shared" si="641"/>
        <v>6.3</v>
      </c>
      <c r="FE66" s="30" t="str">
        <f t="shared" si="642"/>
        <v>C</v>
      </c>
      <c r="FF66" s="28">
        <f t="shared" si="643"/>
        <v>2</v>
      </c>
      <c r="FG66" s="35" t="str">
        <f t="shared" si="644"/>
        <v>2.0</v>
      </c>
      <c r="FH66" s="53">
        <v>3</v>
      </c>
      <c r="FI66" s="63">
        <v>3</v>
      </c>
      <c r="FJ66" s="185">
        <v>7.7</v>
      </c>
      <c r="FK66" s="121">
        <v>6</v>
      </c>
      <c r="FL66" s="122"/>
      <c r="FM66" s="129">
        <f t="shared" si="743"/>
        <v>6.7</v>
      </c>
      <c r="FN66" s="130">
        <f t="shared" si="744"/>
        <v>6.7</v>
      </c>
      <c r="FO66" s="130" t="str">
        <f t="shared" si="645"/>
        <v>6.7</v>
      </c>
      <c r="FP66" s="125" t="str">
        <f t="shared" si="745"/>
        <v>C+</v>
      </c>
      <c r="FQ66" s="126">
        <f t="shared" si="746"/>
        <v>2.5</v>
      </c>
      <c r="FR66" s="127" t="str">
        <f t="shared" si="747"/>
        <v>2.5</v>
      </c>
      <c r="FS66" s="144">
        <v>2</v>
      </c>
      <c r="FT66" s="145">
        <v>2</v>
      </c>
      <c r="FU66" s="19">
        <v>5.6</v>
      </c>
      <c r="FV66" s="22">
        <v>5</v>
      </c>
      <c r="FW66" s="23"/>
      <c r="FX66" s="25">
        <f t="shared" si="748"/>
        <v>5.2</v>
      </c>
      <c r="FY66" s="26">
        <f t="shared" si="749"/>
        <v>5.2</v>
      </c>
      <c r="FZ66" s="26" t="str">
        <f t="shared" si="646"/>
        <v>5.2</v>
      </c>
      <c r="GA66" s="30" t="str">
        <f t="shared" si="750"/>
        <v>D+</v>
      </c>
      <c r="GB66" s="28">
        <f t="shared" si="751"/>
        <v>1.5</v>
      </c>
      <c r="GC66" s="35" t="str">
        <f t="shared" si="752"/>
        <v>1.5</v>
      </c>
      <c r="GD66" s="53">
        <v>2</v>
      </c>
      <c r="GE66" s="63">
        <v>2</v>
      </c>
      <c r="GF66" s="181">
        <f t="shared" si="647"/>
        <v>20</v>
      </c>
      <c r="GG66" s="217">
        <f t="shared" si="648"/>
        <v>5.0050000000000008</v>
      </c>
      <c r="GH66" s="182">
        <f t="shared" si="649"/>
        <v>1.5</v>
      </c>
      <c r="GI66" s="183" t="str">
        <f t="shared" si="650"/>
        <v>1.50</v>
      </c>
      <c r="GJ66" s="135" t="str">
        <f t="shared" si="651"/>
        <v>Lên lớp</v>
      </c>
      <c r="GK66" s="136">
        <f t="shared" si="652"/>
        <v>15</v>
      </c>
      <c r="GL66" s="239">
        <f t="shared" si="653"/>
        <v>5.9933333333333341</v>
      </c>
      <c r="GM66" s="137">
        <f t="shared" si="654"/>
        <v>2</v>
      </c>
      <c r="GN66" s="192">
        <f t="shared" si="655"/>
        <v>37</v>
      </c>
      <c r="GO66" s="193">
        <f t="shared" si="656"/>
        <v>32</v>
      </c>
      <c r="GP66" s="183">
        <f t="shared" si="657"/>
        <v>5.6843750000000002</v>
      </c>
      <c r="GQ66" s="182">
        <f t="shared" si="658"/>
        <v>1.796875</v>
      </c>
      <c r="GR66" s="183" t="str">
        <f t="shared" si="659"/>
        <v>1.80</v>
      </c>
      <c r="GS66" s="135" t="str">
        <f t="shared" si="660"/>
        <v>Lên lớp</v>
      </c>
      <c r="GT66" s="135"/>
      <c r="GU66" s="19">
        <v>5.8</v>
      </c>
      <c r="GV66" s="22">
        <v>4</v>
      </c>
      <c r="GW66" s="23"/>
      <c r="GX66" s="25">
        <f t="shared" si="661"/>
        <v>4.7</v>
      </c>
      <c r="GY66" s="26">
        <f t="shared" si="662"/>
        <v>4.7</v>
      </c>
      <c r="GZ66" s="26" t="str">
        <f t="shared" si="697"/>
        <v>4.7</v>
      </c>
      <c r="HA66" s="30" t="str">
        <f t="shared" si="663"/>
        <v>D</v>
      </c>
      <c r="HB66" s="28">
        <f t="shared" si="664"/>
        <v>1</v>
      </c>
      <c r="HC66" s="35" t="str">
        <f t="shared" si="665"/>
        <v>1.0</v>
      </c>
      <c r="HD66" s="53">
        <v>3</v>
      </c>
      <c r="HE66" s="63">
        <v>3</v>
      </c>
      <c r="HF66" s="19">
        <v>5</v>
      </c>
      <c r="HG66" s="22">
        <v>4</v>
      </c>
      <c r="HH66" s="23"/>
      <c r="HI66" s="25">
        <f t="shared" si="753"/>
        <v>4.4000000000000004</v>
      </c>
      <c r="HJ66" s="26">
        <f t="shared" si="754"/>
        <v>4.4000000000000004</v>
      </c>
      <c r="HK66" s="26" t="str">
        <f t="shared" si="666"/>
        <v>4.4</v>
      </c>
      <c r="HL66" s="30" t="str">
        <f t="shared" si="755"/>
        <v>D</v>
      </c>
      <c r="HM66" s="28">
        <f t="shared" si="756"/>
        <v>1</v>
      </c>
      <c r="HN66" s="35" t="str">
        <f t="shared" si="757"/>
        <v>1.0</v>
      </c>
      <c r="HO66" s="53">
        <v>2</v>
      </c>
      <c r="HP66" s="63">
        <v>2</v>
      </c>
      <c r="HQ66" s="19">
        <v>5.0999999999999996</v>
      </c>
      <c r="HR66" s="22">
        <v>0</v>
      </c>
      <c r="HS66" s="23">
        <v>4</v>
      </c>
      <c r="HT66" s="25">
        <f t="shared" si="758"/>
        <v>2</v>
      </c>
      <c r="HU66" s="147">
        <f t="shared" si="759"/>
        <v>4.4000000000000004</v>
      </c>
      <c r="HV66" s="26" t="str">
        <f t="shared" si="734"/>
        <v>4.4</v>
      </c>
      <c r="HW66" s="218" t="str">
        <f t="shared" si="760"/>
        <v>D</v>
      </c>
      <c r="HX66" s="149">
        <f t="shared" si="761"/>
        <v>1</v>
      </c>
      <c r="HY66" s="40" t="str">
        <f t="shared" si="762"/>
        <v>1.0</v>
      </c>
      <c r="HZ66" s="53">
        <v>3</v>
      </c>
      <c r="IA66" s="63">
        <v>3</v>
      </c>
      <c r="IB66" s="19">
        <v>6.6</v>
      </c>
      <c r="IC66" s="22">
        <v>5</v>
      </c>
      <c r="ID66" s="23"/>
      <c r="IE66" s="25">
        <f t="shared" si="763"/>
        <v>5.6</v>
      </c>
      <c r="IF66" s="147">
        <f t="shared" si="764"/>
        <v>5.6</v>
      </c>
      <c r="IG66" s="26" t="str">
        <f t="shared" si="735"/>
        <v>5.6</v>
      </c>
      <c r="IH66" s="218" t="str">
        <f t="shared" si="765"/>
        <v>C</v>
      </c>
      <c r="II66" s="149">
        <f t="shared" si="766"/>
        <v>2</v>
      </c>
      <c r="IJ66" s="40" t="str">
        <f t="shared" si="767"/>
        <v>2.0</v>
      </c>
      <c r="IK66" s="53">
        <v>1</v>
      </c>
      <c r="IL66" s="63">
        <v>1</v>
      </c>
      <c r="IM66" s="19">
        <v>5</v>
      </c>
      <c r="IN66" s="22">
        <v>8</v>
      </c>
      <c r="IO66" s="23"/>
      <c r="IP66" s="25">
        <f t="shared" si="768"/>
        <v>6.8</v>
      </c>
      <c r="IQ66" s="26">
        <f t="shared" si="769"/>
        <v>6.8</v>
      </c>
      <c r="IR66" s="26" t="str">
        <f t="shared" si="669"/>
        <v>6.8</v>
      </c>
      <c r="IS66" s="30" t="str">
        <f t="shared" si="727"/>
        <v>C+</v>
      </c>
      <c r="IT66" s="28">
        <f t="shared" si="770"/>
        <v>2.5</v>
      </c>
      <c r="IU66" s="35" t="str">
        <f t="shared" si="771"/>
        <v>2.5</v>
      </c>
      <c r="IV66" s="53">
        <v>2</v>
      </c>
      <c r="IW66" s="63">
        <v>2</v>
      </c>
      <c r="IX66" s="19">
        <v>5.6</v>
      </c>
      <c r="IY66" s="22">
        <v>5</v>
      </c>
      <c r="IZ66" s="23"/>
      <c r="JA66" s="25">
        <f t="shared" si="772"/>
        <v>5.2</v>
      </c>
      <c r="JB66" s="26">
        <f t="shared" si="773"/>
        <v>5.2</v>
      </c>
      <c r="JC66" s="26" t="str">
        <f t="shared" si="670"/>
        <v>5.2</v>
      </c>
      <c r="JD66" s="30" t="str">
        <f t="shared" si="774"/>
        <v>D+</v>
      </c>
      <c r="JE66" s="28">
        <f t="shared" si="775"/>
        <v>1.5</v>
      </c>
      <c r="JF66" s="35" t="str">
        <f t="shared" si="776"/>
        <v>1.5</v>
      </c>
      <c r="JG66" s="53">
        <v>2</v>
      </c>
      <c r="JH66" s="63">
        <v>2</v>
      </c>
      <c r="JI66" s="19">
        <v>7.3</v>
      </c>
      <c r="JJ66" s="22">
        <v>3</v>
      </c>
      <c r="JK66" s="23"/>
      <c r="JL66" s="25">
        <f t="shared" si="777"/>
        <v>4.7</v>
      </c>
      <c r="JM66" s="26">
        <f t="shared" si="778"/>
        <v>4.7</v>
      </c>
      <c r="JN66" s="26" t="str">
        <f t="shared" si="671"/>
        <v>4.7</v>
      </c>
      <c r="JO66" s="30" t="str">
        <f t="shared" si="728"/>
        <v>D</v>
      </c>
      <c r="JP66" s="28">
        <f t="shared" si="779"/>
        <v>1</v>
      </c>
      <c r="JQ66" s="35" t="str">
        <f t="shared" si="780"/>
        <v>1.0</v>
      </c>
      <c r="JR66" s="53">
        <v>2</v>
      </c>
      <c r="JS66" s="63">
        <v>2</v>
      </c>
      <c r="JT66" s="19"/>
      <c r="JU66" s="22"/>
      <c r="JV66" s="23"/>
      <c r="JW66" s="25">
        <f t="shared" si="781"/>
        <v>0</v>
      </c>
      <c r="JX66" s="26">
        <f t="shared" si="782"/>
        <v>0</v>
      </c>
      <c r="JY66" s="26" t="str">
        <f t="shared" si="672"/>
        <v>0.0</v>
      </c>
      <c r="JZ66" s="30" t="str">
        <f t="shared" si="729"/>
        <v>F</v>
      </c>
      <c r="KA66" s="28">
        <f t="shared" si="783"/>
        <v>0</v>
      </c>
      <c r="KB66" s="35" t="str">
        <f t="shared" si="784"/>
        <v>0.0</v>
      </c>
      <c r="KC66" s="53"/>
      <c r="KD66" s="63"/>
      <c r="KE66" s="19">
        <v>7.3</v>
      </c>
      <c r="KF66" s="22">
        <v>4</v>
      </c>
      <c r="KG66" s="23"/>
      <c r="KH66" s="25">
        <f t="shared" si="785"/>
        <v>5.3</v>
      </c>
      <c r="KI66" s="26">
        <f t="shared" si="786"/>
        <v>5.3</v>
      </c>
      <c r="KJ66" s="26" t="str">
        <f t="shared" si="673"/>
        <v>5.3</v>
      </c>
      <c r="KK66" s="30" t="str">
        <f t="shared" si="787"/>
        <v>D+</v>
      </c>
      <c r="KL66" s="28">
        <f t="shared" si="788"/>
        <v>1.5</v>
      </c>
      <c r="KM66" s="35" t="str">
        <f t="shared" si="789"/>
        <v>1.5</v>
      </c>
      <c r="KN66" s="53">
        <v>2</v>
      </c>
      <c r="KO66" s="63">
        <v>2</v>
      </c>
      <c r="KP66" s="181">
        <f t="shared" si="674"/>
        <v>17</v>
      </c>
      <c r="KQ66" s="217">
        <f t="shared" si="675"/>
        <v>5.0411764705882351</v>
      </c>
      <c r="KR66" s="182">
        <f t="shared" si="676"/>
        <v>1.3529411764705883</v>
      </c>
      <c r="KS66" s="183" t="str">
        <f t="shared" si="677"/>
        <v>1.35</v>
      </c>
      <c r="KT66" s="135" t="str">
        <f t="shared" si="678"/>
        <v>Lên lớp</v>
      </c>
      <c r="KU66" s="136">
        <f t="shared" si="679"/>
        <v>17</v>
      </c>
      <c r="KV66" s="217">
        <f t="shared" si="680"/>
        <v>5.0411764705882351</v>
      </c>
      <c r="KW66" s="236">
        <f t="shared" si="681"/>
        <v>1.3529411764705883</v>
      </c>
      <c r="KX66" s="192">
        <f t="shared" si="682"/>
        <v>54</v>
      </c>
      <c r="KY66" s="193">
        <f t="shared" si="683"/>
        <v>49</v>
      </c>
      <c r="KZ66" s="183">
        <f t="shared" si="684"/>
        <v>5.461224489795919</v>
      </c>
      <c r="LA66" s="182">
        <f t="shared" si="685"/>
        <v>1.6428571428571428</v>
      </c>
      <c r="LB66" s="183" t="str">
        <f t="shared" si="686"/>
        <v>1.64</v>
      </c>
      <c r="LC66" s="135" t="str">
        <f t="shared" si="687"/>
        <v>Lên lớp</v>
      </c>
      <c r="LD66" s="215" t="s">
        <v>644</v>
      </c>
      <c r="LE66" s="185">
        <v>6.3</v>
      </c>
      <c r="LF66" s="121">
        <v>5</v>
      </c>
      <c r="LG66" s="122"/>
      <c r="LH66" s="129">
        <f t="shared" si="790"/>
        <v>5.5</v>
      </c>
      <c r="LI66" s="130">
        <f t="shared" si="791"/>
        <v>5.5</v>
      </c>
      <c r="LJ66" s="130" t="str">
        <f t="shared" si="688"/>
        <v>5.5</v>
      </c>
      <c r="LK66" s="125" t="str">
        <f t="shared" si="792"/>
        <v>C</v>
      </c>
      <c r="LL66" s="126">
        <f t="shared" si="793"/>
        <v>2</v>
      </c>
      <c r="LM66" s="127" t="str">
        <f t="shared" si="794"/>
        <v>2.0</v>
      </c>
      <c r="LN66" s="144">
        <v>1</v>
      </c>
      <c r="LO66" s="145">
        <v>1</v>
      </c>
      <c r="LP66" s="185">
        <v>7</v>
      </c>
      <c r="LQ66" s="121">
        <v>2</v>
      </c>
      <c r="LR66" s="122">
        <v>4</v>
      </c>
      <c r="LS66" s="129">
        <f t="shared" si="795"/>
        <v>4</v>
      </c>
      <c r="LT66" s="130">
        <f t="shared" si="796"/>
        <v>5.2</v>
      </c>
      <c r="LU66" s="130" t="str">
        <f t="shared" si="689"/>
        <v>5.2</v>
      </c>
      <c r="LV66" s="125" t="str">
        <f t="shared" si="797"/>
        <v>D+</v>
      </c>
      <c r="LW66" s="126">
        <f t="shared" si="798"/>
        <v>1.5</v>
      </c>
      <c r="LX66" s="127" t="str">
        <f t="shared" si="799"/>
        <v>1.5</v>
      </c>
      <c r="LY66" s="144">
        <v>1</v>
      </c>
      <c r="LZ66" s="145">
        <v>1</v>
      </c>
      <c r="MA66" s="43">
        <v>0.7</v>
      </c>
      <c r="MB66" s="22"/>
      <c r="MC66" s="23"/>
      <c r="MD66" s="25">
        <f t="shared" si="800"/>
        <v>0.3</v>
      </c>
      <c r="ME66" s="26">
        <f t="shared" si="801"/>
        <v>0.3</v>
      </c>
      <c r="MF66" s="26" t="str">
        <f t="shared" si="690"/>
        <v>0.3</v>
      </c>
      <c r="MG66" s="30" t="str">
        <f t="shared" si="698"/>
        <v>F</v>
      </c>
      <c r="MH66" s="28">
        <f t="shared" si="802"/>
        <v>0</v>
      </c>
      <c r="MI66" s="35" t="str">
        <f t="shared" si="803"/>
        <v>0.0</v>
      </c>
      <c r="MJ66" s="53">
        <v>1</v>
      </c>
      <c r="MK66" s="63"/>
      <c r="ML66" s="19"/>
      <c r="MM66" s="51"/>
      <c r="MN66" s="23"/>
      <c r="MO66" s="25">
        <v>7.9</v>
      </c>
      <c r="MP66" s="26">
        <v>7.9</v>
      </c>
      <c r="MQ66" s="26" t="str">
        <f t="shared" si="691"/>
        <v>7.9</v>
      </c>
      <c r="MR66" s="30" t="str">
        <f t="shared" si="730"/>
        <v>B</v>
      </c>
      <c r="MS66" s="28">
        <f t="shared" si="540"/>
        <v>3</v>
      </c>
      <c r="MT66" s="35" t="str">
        <f t="shared" si="541"/>
        <v>3.0</v>
      </c>
      <c r="MU66" s="53">
        <v>1</v>
      </c>
      <c r="MV66" s="63">
        <v>1</v>
      </c>
      <c r="MW66" s="19"/>
      <c r="MX66" s="51"/>
      <c r="MY66" s="23"/>
      <c r="MZ66" s="25">
        <v>7.9</v>
      </c>
      <c r="NA66" s="26">
        <v>7.9</v>
      </c>
      <c r="NB66" s="26" t="str">
        <f t="shared" si="692"/>
        <v>7.9</v>
      </c>
      <c r="NC66" s="30" t="str">
        <f t="shared" si="731"/>
        <v>B</v>
      </c>
      <c r="ND66" s="28">
        <f t="shared" si="544"/>
        <v>3</v>
      </c>
      <c r="NE66" s="35" t="str">
        <f t="shared" si="545"/>
        <v>3.0</v>
      </c>
      <c r="NF66" s="53">
        <v>1</v>
      </c>
      <c r="NG66" s="63">
        <v>1</v>
      </c>
      <c r="NH66" s="19">
        <v>5.4</v>
      </c>
      <c r="NI66" s="51">
        <v>5.4</v>
      </c>
      <c r="NJ66" s="23"/>
      <c r="NK66" s="25">
        <f t="shared" si="546"/>
        <v>5.4</v>
      </c>
      <c r="NL66" s="26">
        <f t="shared" si="547"/>
        <v>5.4</v>
      </c>
      <c r="NM66" s="26" t="str">
        <f t="shared" si="693"/>
        <v>5.4</v>
      </c>
      <c r="NN66" s="30" t="str">
        <f t="shared" si="732"/>
        <v>D+</v>
      </c>
      <c r="NO66" s="28">
        <f t="shared" si="548"/>
        <v>1.5</v>
      </c>
      <c r="NP66" s="35" t="str">
        <f t="shared" si="549"/>
        <v>1.5</v>
      </c>
      <c r="NQ66" s="53">
        <v>2</v>
      </c>
      <c r="NR66" s="63">
        <v>2</v>
      </c>
      <c r="NS66" s="19">
        <v>7.5</v>
      </c>
      <c r="NT66" s="51">
        <v>6.1</v>
      </c>
      <c r="NU66" s="23"/>
      <c r="NV66" s="25">
        <f t="shared" si="550"/>
        <v>6.7</v>
      </c>
      <c r="NW66" s="26">
        <f t="shared" si="551"/>
        <v>6.7</v>
      </c>
      <c r="NX66" s="26" t="str">
        <f t="shared" si="694"/>
        <v>6.7</v>
      </c>
      <c r="NY66" s="30" t="str">
        <f t="shared" si="733"/>
        <v>C+</v>
      </c>
      <c r="NZ66" s="28">
        <f t="shared" si="552"/>
        <v>2.5</v>
      </c>
      <c r="OA66" s="35" t="str">
        <f t="shared" si="553"/>
        <v>2.5</v>
      </c>
      <c r="OB66" s="53">
        <v>1</v>
      </c>
      <c r="OC66" s="63">
        <v>1</v>
      </c>
      <c r="OD66" s="57">
        <v>8</v>
      </c>
      <c r="OE66" s="51">
        <v>7.2</v>
      </c>
      <c r="OF66" s="23"/>
      <c r="OG66" s="25">
        <f t="shared" si="737"/>
        <v>7.5</v>
      </c>
      <c r="OH66" s="26">
        <f t="shared" si="738"/>
        <v>7.5</v>
      </c>
      <c r="OI66" s="26" t="str">
        <f t="shared" si="739"/>
        <v>7.5</v>
      </c>
      <c r="OJ66" s="30" t="str">
        <f t="shared" si="740"/>
        <v>B</v>
      </c>
      <c r="OK66" s="28">
        <f t="shared" si="741"/>
        <v>3</v>
      </c>
      <c r="OL66" s="35" t="str">
        <f t="shared" si="742"/>
        <v>3.0</v>
      </c>
      <c r="OM66" s="53">
        <v>4</v>
      </c>
      <c r="ON66" s="70">
        <v>4</v>
      </c>
      <c r="OO66" s="264">
        <f t="shared" ref="OO66:OO96" si="804">LN66+LY66+MJ66+MU66+NF66+NQ66+OB66+OM66</f>
        <v>12</v>
      </c>
      <c r="OP66" s="217">
        <f t="shared" ref="OP66:OP96" si="805">(LI66*LN66+LT66*LY66+ME66*MJ66+MP66*MU66+NA66*NF66+NL66*NQ66+NW66*OB66+OH66*OM66)/OO66</f>
        <v>6.1916666666666664</v>
      </c>
      <c r="OQ66" s="182">
        <f t="shared" ref="OQ66:OQ96" si="806">(LL66*LN66+LW66*LY66+MH66*MJ66+MS66*MU66+ND66*NF66+NO66*NQ66+NZ66*OB66+OK66*OM66)/OO66</f>
        <v>2.25</v>
      </c>
      <c r="OR66" s="183" t="str">
        <f t="shared" ref="OR66:OR96" si="807">TEXT(OQ66,"0.00")</f>
        <v>2.25</v>
      </c>
      <c r="OS66" s="135" t="str">
        <f t="shared" ref="OS66:OS96" si="808">IF(AND(OQ66&lt;1),"Cảnh báo KQHT","Lên lớp")</f>
        <v>Lên lớp</v>
      </c>
      <c r="OT66" s="136">
        <f t="shared" ref="OT66:OT96" si="809">LO66+LZ66+MK66+MV66+NG66+NR66+OC66+ON66</f>
        <v>11</v>
      </c>
      <c r="OU66" s="217">
        <f t="shared" ref="OU66:OU96" si="810">(LI66*LO66+LT66*LZ66+ME66*MK66+MP66*MV66+NA66*NG66+NL66*NR66+NW66*OC66+OH66*ON66)/OT66</f>
        <v>6.7272727272727275</v>
      </c>
      <c r="OV66" s="236">
        <f t="shared" ref="OV66:OV96" si="811" xml:space="preserve"> (LL66*LO66+LW66*LZ66+MH66*MK66+MS66*MV66+ND66*NG66+NO66*NR66+NZ66*OC66+OK66*ON66)/OT66</f>
        <v>2.4545454545454546</v>
      </c>
      <c r="OW66" s="192">
        <f t="shared" ref="OW66:OW96" si="812">KX66+OO66</f>
        <v>66</v>
      </c>
      <c r="OX66" s="193">
        <f t="shared" ref="OX66:OX96" si="813">KY66+OT66</f>
        <v>60</v>
      </c>
      <c r="OY66" s="183">
        <f t="shared" ref="OY66:OY96" si="814">(KZ66*KY66+OU66*OT66)/OX66</f>
        <v>5.6933333333333334</v>
      </c>
      <c r="OZ66" s="182">
        <f t="shared" ref="OZ66:OZ96" si="815">(LA66*KY66+OV66*OT66)/OX66</f>
        <v>1.7916666666666667</v>
      </c>
      <c r="PA66" s="183" t="str">
        <f t="shared" ref="PA66:PA96" si="816">TEXT(OZ66,"0.00")</f>
        <v>1.79</v>
      </c>
      <c r="PB66" s="135" t="str">
        <f t="shared" ref="PB66:PB96" si="817">IF(AND(OZ66&lt;1.4),"Cảnh báo KQHT","Lên lớp")</f>
        <v>Lên lớp</v>
      </c>
      <c r="PC66" s="135" t="s">
        <v>648</v>
      </c>
      <c r="PD66" s="304">
        <v>0</v>
      </c>
      <c r="PE66" s="22"/>
      <c r="PF66" s="23"/>
      <c r="PG66" s="25">
        <f t="shared" si="273"/>
        <v>0</v>
      </c>
      <c r="PH66" s="26">
        <f t="shared" si="274"/>
        <v>0</v>
      </c>
      <c r="PI66" s="26" t="str">
        <f t="shared" si="275"/>
        <v>0.0</v>
      </c>
      <c r="PJ66" s="30" t="str">
        <f t="shared" si="276"/>
        <v>F</v>
      </c>
      <c r="PK66" s="28">
        <f t="shared" si="277"/>
        <v>0</v>
      </c>
      <c r="PL66" s="35" t="str">
        <f t="shared" si="278"/>
        <v>0.0</v>
      </c>
      <c r="PM66" s="53">
        <v>6</v>
      </c>
      <c r="PN66" s="63">
        <v>6</v>
      </c>
      <c r="PO66" s="19">
        <v>5</v>
      </c>
      <c r="PP66" s="44"/>
      <c r="PQ66" s="23">
        <v>5</v>
      </c>
      <c r="PR66" s="25">
        <f t="shared" si="558"/>
        <v>2</v>
      </c>
      <c r="PS66" s="26">
        <f t="shared" si="559"/>
        <v>5</v>
      </c>
      <c r="PT66" s="26" t="str">
        <f t="shared" si="696"/>
        <v>5.0</v>
      </c>
      <c r="PU66" s="30" t="str">
        <f t="shared" si="700"/>
        <v>D+</v>
      </c>
      <c r="PV66" s="28">
        <f t="shared" si="560"/>
        <v>1.5</v>
      </c>
      <c r="PW66" s="35" t="str">
        <f t="shared" si="561"/>
        <v>1.5</v>
      </c>
      <c r="PX66" s="53">
        <v>6</v>
      </c>
      <c r="PY66" s="63">
        <v>6</v>
      </c>
      <c r="PZ66" s="59"/>
      <c r="QA66" s="259"/>
      <c r="QB66" s="129">
        <f t="shared" si="270"/>
        <v>0</v>
      </c>
      <c r="QC66" s="24" t="str">
        <f t="shared" si="280"/>
        <v>0.0</v>
      </c>
      <c r="QD66" s="30" t="str">
        <f t="shared" si="281"/>
        <v>F</v>
      </c>
      <c r="QE66" s="28">
        <f t="shared" si="282"/>
        <v>0</v>
      </c>
      <c r="QF66" s="35" t="str">
        <f t="shared" si="283"/>
        <v>0.0</v>
      </c>
      <c r="QG66" s="260"/>
      <c r="QH66" s="261"/>
      <c r="QI66" s="262">
        <f t="shared" ref="QI66:QI96" si="818">PM66+PX66+QG66</f>
        <v>12</v>
      </c>
      <c r="QJ66" s="217">
        <f t="shared" ref="QJ66:QJ96" si="819">(PH66*PM66+PS66*PX66+QB66*QG66)/QI66</f>
        <v>2.5</v>
      </c>
      <c r="QK66" s="182">
        <f t="shared" ref="QK66:QK96" si="820">(PK66*PM66+PV66*PX66+QE66*QG66)/QI66</f>
        <v>0.75</v>
      </c>
      <c r="QL66" s="183" t="str">
        <f t="shared" si="284"/>
        <v>0.75</v>
      </c>
      <c r="QM66" s="135" t="str">
        <f t="shared" si="285"/>
        <v>Cảnh báo KQHT</v>
      </c>
    </row>
    <row r="67" spans="1:455" ht="18">
      <c r="A67" s="10">
        <v>1</v>
      </c>
      <c r="B67" s="10">
        <v>67</v>
      </c>
      <c r="C67" s="90" t="s">
        <v>351</v>
      </c>
      <c r="D67" s="91" t="s">
        <v>357</v>
      </c>
      <c r="E67" s="93" t="s">
        <v>143</v>
      </c>
      <c r="F67" s="307" t="s">
        <v>168</v>
      </c>
      <c r="G67" s="45"/>
      <c r="H67" s="106" t="s">
        <v>538</v>
      </c>
      <c r="I67" s="42" t="s">
        <v>18</v>
      </c>
      <c r="J67" s="98" t="s">
        <v>582</v>
      </c>
      <c r="K67" s="12">
        <v>5.3</v>
      </c>
      <c r="L67" s="24" t="str">
        <f t="shared" si="562"/>
        <v>5.3</v>
      </c>
      <c r="M67" s="30" t="str">
        <f t="shared" si="701"/>
        <v>D+</v>
      </c>
      <c r="N67" s="37">
        <f t="shared" si="702"/>
        <v>1.5</v>
      </c>
      <c r="O67" s="35" t="str">
        <f t="shared" si="703"/>
        <v>1.5</v>
      </c>
      <c r="P67" s="11">
        <v>2</v>
      </c>
      <c r="Q67" s="14">
        <v>6.8</v>
      </c>
      <c r="R67" s="24" t="str">
        <f t="shared" si="566"/>
        <v>6.8</v>
      </c>
      <c r="S67" s="30" t="str">
        <f t="shared" si="704"/>
        <v>C+</v>
      </c>
      <c r="T67" s="37">
        <f t="shared" si="705"/>
        <v>2.5</v>
      </c>
      <c r="U67" s="35" t="str">
        <f t="shared" si="706"/>
        <v>2.5</v>
      </c>
      <c r="V67" s="11">
        <v>3</v>
      </c>
      <c r="W67" s="19">
        <v>6.3</v>
      </c>
      <c r="X67" s="22">
        <v>6</v>
      </c>
      <c r="Y67" s="23"/>
      <c r="Z67" s="17">
        <f t="shared" si="570"/>
        <v>6.1</v>
      </c>
      <c r="AA67" s="24">
        <f t="shared" si="571"/>
        <v>6.1</v>
      </c>
      <c r="AB67" s="24" t="str">
        <f t="shared" si="572"/>
        <v>6.1</v>
      </c>
      <c r="AC67" s="30" t="str">
        <f t="shared" si="573"/>
        <v>C</v>
      </c>
      <c r="AD67" s="28">
        <f t="shared" si="574"/>
        <v>2</v>
      </c>
      <c r="AE67" s="35" t="str">
        <f t="shared" si="575"/>
        <v>2.0</v>
      </c>
      <c r="AF67" s="53">
        <v>4</v>
      </c>
      <c r="AG67" s="63">
        <v>4</v>
      </c>
      <c r="AH67" s="19">
        <v>7.3</v>
      </c>
      <c r="AI67" s="22">
        <v>6</v>
      </c>
      <c r="AJ67" s="23"/>
      <c r="AK67" s="25">
        <f t="shared" si="707"/>
        <v>6.5</v>
      </c>
      <c r="AL67" s="26">
        <f t="shared" si="708"/>
        <v>6.5</v>
      </c>
      <c r="AM67" s="24" t="str">
        <f t="shared" si="577"/>
        <v>6.5</v>
      </c>
      <c r="AN67" s="30" t="str">
        <f t="shared" si="709"/>
        <v>C+</v>
      </c>
      <c r="AO67" s="28">
        <f t="shared" si="710"/>
        <v>2.5</v>
      </c>
      <c r="AP67" s="35" t="str">
        <f t="shared" si="711"/>
        <v>2.5</v>
      </c>
      <c r="AQ67" s="66">
        <v>2</v>
      </c>
      <c r="AR67" s="68">
        <v>2</v>
      </c>
      <c r="AS67" s="19">
        <v>5.3</v>
      </c>
      <c r="AT67" s="22">
        <v>3</v>
      </c>
      <c r="AU67" s="23">
        <v>4</v>
      </c>
      <c r="AV67" s="25">
        <f t="shared" si="712"/>
        <v>3.9</v>
      </c>
      <c r="AW67" s="26">
        <f t="shared" si="713"/>
        <v>4.5</v>
      </c>
      <c r="AX67" s="24" t="str">
        <f t="shared" si="581"/>
        <v>4.5</v>
      </c>
      <c r="AY67" s="30" t="str">
        <f t="shared" si="714"/>
        <v>D</v>
      </c>
      <c r="AZ67" s="28">
        <f t="shared" si="715"/>
        <v>1</v>
      </c>
      <c r="BA67" s="35" t="str">
        <f t="shared" si="716"/>
        <v>1.0</v>
      </c>
      <c r="BB67" s="53">
        <v>3</v>
      </c>
      <c r="BC67" s="63">
        <v>3</v>
      </c>
      <c r="BD67" s="19">
        <v>6.5</v>
      </c>
      <c r="BE67" s="22">
        <v>4</v>
      </c>
      <c r="BF67" s="23"/>
      <c r="BG67" s="25">
        <f t="shared" si="717"/>
        <v>5</v>
      </c>
      <c r="BH67" s="26">
        <f t="shared" si="718"/>
        <v>5</v>
      </c>
      <c r="BI67" s="24" t="str">
        <f t="shared" si="585"/>
        <v>5.0</v>
      </c>
      <c r="BJ67" s="30" t="str">
        <f t="shared" si="719"/>
        <v>D+</v>
      </c>
      <c r="BK67" s="28">
        <f t="shared" si="720"/>
        <v>1.5</v>
      </c>
      <c r="BL67" s="35" t="str">
        <f t="shared" si="721"/>
        <v>1.5</v>
      </c>
      <c r="BM67" s="53">
        <v>3</v>
      </c>
      <c r="BN67" s="63">
        <v>3</v>
      </c>
      <c r="BO67" s="19">
        <v>6.4</v>
      </c>
      <c r="BP67" s="22">
        <v>5</v>
      </c>
      <c r="BQ67" s="23"/>
      <c r="BR67" s="17">
        <f t="shared" si="589"/>
        <v>5.6</v>
      </c>
      <c r="BS67" s="24">
        <f t="shared" si="590"/>
        <v>5.6</v>
      </c>
      <c r="BT67" s="24" t="str">
        <f t="shared" si="591"/>
        <v>5.6</v>
      </c>
      <c r="BU67" s="30" t="str">
        <f t="shared" si="592"/>
        <v>C</v>
      </c>
      <c r="BV67" s="56">
        <f t="shared" si="593"/>
        <v>2</v>
      </c>
      <c r="BW67" s="35" t="str">
        <f t="shared" si="594"/>
        <v>2.0</v>
      </c>
      <c r="BX67" s="53">
        <v>2</v>
      </c>
      <c r="BY67" s="70">
        <v>2</v>
      </c>
      <c r="BZ67" s="19">
        <v>6</v>
      </c>
      <c r="CA67" s="22">
        <v>7</v>
      </c>
      <c r="CB67" s="23"/>
      <c r="CC67" s="25">
        <f t="shared" si="722"/>
        <v>6.6</v>
      </c>
      <c r="CD67" s="26">
        <f t="shared" si="723"/>
        <v>6.6</v>
      </c>
      <c r="CE67" s="24" t="str">
        <f t="shared" si="595"/>
        <v>6.6</v>
      </c>
      <c r="CF67" s="30" t="str">
        <f t="shared" si="724"/>
        <v>C+</v>
      </c>
      <c r="CG67" s="28">
        <f t="shared" si="725"/>
        <v>2.5</v>
      </c>
      <c r="CH67" s="35" t="str">
        <f t="shared" si="726"/>
        <v>2.5</v>
      </c>
      <c r="CI67" s="53">
        <v>3</v>
      </c>
      <c r="CJ67" s="63">
        <v>3</v>
      </c>
      <c r="CK67" s="115">
        <f t="shared" si="599"/>
        <v>17</v>
      </c>
      <c r="CL67" s="238">
        <f t="shared" si="600"/>
        <v>5.7</v>
      </c>
      <c r="CM67" s="116">
        <f t="shared" si="601"/>
        <v>1.8823529411764706</v>
      </c>
      <c r="CN67" s="117" t="str">
        <f t="shared" si="602"/>
        <v>1.88</v>
      </c>
      <c r="CO67" s="135" t="str">
        <f t="shared" si="603"/>
        <v>Lên lớp</v>
      </c>
      <c r="CP67" s="136">
        <f t="shared" si="604"/>
        <v>17</v>
      </c>
      <c r="CQ67" s="241">
        <f t="shared" si="605"/>
        <v>5.7</v>
      </c>
      <c r="CR67" s="137">
        <f t="shared" si="606"/>
        <v>1.8823529411764706</v>
      </c>
      <c r="CS67" s="140" t="str">
        <f t="shared" si="607"/>
        <v>1.88</v>
      </c>
      <c r="CT67" s="135" t="str">
        <f t="shared" si="608"/>
        <v>Lên lớp</v>
      </c>
      <c r="CU67" s="138" t="s">
        <v>648</v>
      </c>
      <c r="CV67" s="19">
        <v>5</v>
      </c>
      <c r="CW67" s="22">
        <v>2</v>
      </c>
      <c r="CX67" s="23">
        <v>3</v>
      </c>
      <c r="CY67" s="17">
        <f t="shared" si="609"/>
        <v>3.2</v>
      </c>
      <c r="CZ67" s="24">
        <f t="shared" si="610"/>
        <v>3.8</v>
      </c>
      <c r="DA67" s="24" t="str">
        <f t="shared" si="611"/>
        <v>3.8</v>
      </c>
      <c r="DB67" s="30" t="str">
        <f t="shared" si="612"/>
        <v>F</v>
      </c>
      <c r="DC67" s="56">
        <f t="shared" si="613"/>
        <v>0</v>
      </c>
      <c r="DD67" s="35" t="str">
        <f t="shared" si="614"/>
        <v>0.0</v>
      </c>
      <c r="DE67" s="53">
        <v>3</v>
      </c>
      <c r="DF67" s="63"/>
      <c r="DG67" s="19">
        <v>6.7</v>
      </c>
      <c r="DH67" s="22">
        <v>5</v>
      </c>
      <c r="DI67" s="23"/>
      <c r="DJ67" s="17">
        <f t="shared" si="615"/>
        <v>5.7</v>
      </c>
      <c r="DK67" s="24">
        <f t="shared" si="616"/>
        <v>5.7</v>
      </c>
      <c r="DL67" s="24" t="str">
        <f t="shared" si="617"/>
        <v>5.7</v>
      </c>
      <c r="DM67" s="30" t="str">
        <f t="shared" si="618"/>
        <v>C</v>
      </c>
      <c r="DN67" s="56">
        <f t="shared" si="619"/>
        <v>2</v>
      </c>
      <c r="DO67" s="35" t="str">
        <f t="shared" si="620"/>
        <v>2.0</v>
      </c>
      <c r="DP67" s="53">
        <v>3</v>
      </c>
      <c r="DQ67" s="63">
        <v>3</v>
      </c>
      <c r="DR67" s="19">
        <v>6.1</v>
      </c>
      <c r="DS67" s="22">
        <v>1</v>
      </c>
      <c r="DT67" s="23">
        <v>2</v>
      </c>
      <c r="DU67" s="17">
        <f>ROUND((DR67*0.4+DS67*0.6),1)</f>
        <v>3</v>
      </c>
      <c r="DV67" s="24">
        <f t="shared" si="622"/>
        <v>3.6</v>
      </c>
      <c r="DW67" s="24" t="str">
        <f t="shared" si="623"/>
        <v>3.6</v>
      </c>
      <c r="DX67" s="30" t="str">
        <f t="shared" si="624"/>
        <v>F</v>
      </c>
      <c r="DY67" s="28">
        <f t="shared" si="625"/>
        <v>0</v>
      </c>
      <c r="DZ67" s="35" t="str">
        <f t="shared" si="626"/>
        <v>0.0</v>
      </c>
      <c r="EA67" s="53">
        <v>3</v>
      </c>
      <c r="EB67" s="63"/>
      <c r="EC67" s="19">
        <v>7</v>
      </c>
      <c r="ED67" s="22">
        <v>2</v>
      </c>
      <c r="EE67" s="23"/>
      <c r="EF67" s="17">
        <f>ROUND((EC67*0.4+ED67*0.6),1)</f>
        <v>4</v>
      </c>
      <c r="EG67" s="24">
        <f t="shared" si="628"/>
        <v>4</v>
      </c>
      <c r="EH67" s="24" t="str">
        <f t="shared" si="736"/>
        <v>4.0</v>
      </c>
      <c r="EI67" s="30" t="str">
        <f t="shared" si="630"/>
        <v>D</v>
      </c>
      <c r="EJ67" s="28">
        <f t="shared" si="631"/>
        <v>1</v>
      </c>
      <c r="EK67" s="35" t="str">
        <f t="shared" si="632"/>
        <v>1.0</v>
      </c>
      <c r="EL67" s="53">
        <v>2</v>
      </c>
      <c r="EM67" s="63">
        <v>2</v>
      </c>
      <c r="EN67" s="19">
        <v>6.1</v>
      </c>
      <c r="EO67" s="22">
        <v>6</v>
      </c>
      <c r="EP67" s="23"/>
      <c r="EQ67" s="17">
        <f>ROUND((EN67*0.4+EO67*0.6),1)</f>
        <v>6</v>
      </c>
      <c r="ER67" s="24">
        <f t="shared" si="634"/>
        <v>6</v>
      </c>
      <c r="ES67" s="24" t="str">
        <f t="shared" si="635"/>
        <v>6.0</v>
      </c>
      <c r="ET67" s="30" t="str">
        <f t="shared" si="636"/>
        <v>C</v>
      </c>
      <c r="EU67" s="28">
        <f t="shared" si="637"/>
        <v>2</v>
      </c>
      <c r="EV67" s="35" t="str">
        <f t="shared" si="638"/>
        <v>2.0</v>
      </c>
      <c r="EW67" s="53">
        <v>2</v>
      </c>
      <c r="EX67" s="63">
        <v>2</v>
      </c>
      <c r="EY67" s="19">
        <v>6.4</v>
      </c>
      <c r="EZ67" s="22">
        <v>6</v>
      </c>
      <c r="FA67" s="23"/>
      <c r="FB67" s="17">
        <f>ROUND((EY67*0.4+EZ67*0.6),1)</f>
        <v>6.2</v>
      </c>
      <c r="FC67" s="24">
        <f t="shared" ref="FC67:FC73" si="821">ROUND(MAX((EY67*0.4+EZ67*0.6),(EY67*0.4+FA67*0.6)),1)</f>
        <v>6.2</v>
      </c>
      <c r="FD67" s="24" t="str">
        <f t="shared" si="641"/>
        <v>6.2</v>
      </c>
      <c r="FE67" s="30" t="str">
        <f t="shared" si="642"/>
        <v>C</v>
      </c>
      <c r="FF67" s="28">
        <f t="shared" si="643"/>
        <v>2</v>
      </c>
      <c r="FG67" s="35" t="str">
        <f t="shared" si="644"/>
        <v>2.0</v>
      </c>
      <c r="FH67" s="53">
        <v>3</v>
      </c>
      <c r="FI67" s="63">
        <v>3</v>
      </c>
      <c r="FJ67" s="19">
        <v>8</v>
      </c>
      <c r="FK67" s="22">
        <v>9</v>
      </c>
      <c r="FL67" s="23"/>
      <c r="FM67" s="17">
        <f t="shared" si="743"/>
        <v>8.6</v>
      </c>
      <c r="FN67" s="24">
        <f t="shared" si="744"/>
        <v>8.6</v>
      </c>
      <c r="FO67" s="24" t="str">
        <f t="shared" si="645"/>
        <v>8.6</v>
      </c>
      <c r="FP67" s="30" t="str">
        <f t="shared" si="745"/>
        <v>A</v>
      </c>
      <c r="FQ67" s="28">
        <f t="shared" si="746"/>
        <v>4</v>
      </c>
      <c r="FR67" s="35" t="str">
        <f t="shared" si="747"/>
        <v>4.0</v>
      </c>
      <c r="FS67" s="53">
        <v>2</v>
      </c>
      <c r="FT67" s="63">
        <v>2</v>
      </c>
      <c r="FU67" s="19">
        <v>6</v>
      </c>
      <c r="FV67" s="22">
        <v>5</v>
      </c>
      <c r="FW67" s="23"/>
      <c r="FX67" s="17">
        <f t="shared" si="748"/>
        <v>5.4</v>
      </c>
      <c r="FY67" s="24">
        <f t="shared" si="749"/>
        <v>5.4</v>
      </c>
      <c r="FZ67" s="24" t="str">
        <f t="shared" si="646"/>
        <v>5.4</v>
      </c>
      <c r="GA67" s="30" t="str">
        <f t="shared" si="750"/>
        <v>D+</v>
      </c>
      <c r="GB67" s="28">
        <f t="shared" si="751"/>
        <v>1.5</v>
      </c>
      <c r="GC67" s="35" t="str">
        <f t="shared" si="752"/>
        <v>1.5</v>
      </c>
      <c r="GD67" s="53">
        <v>2</v>
      </c>
      <c r="GE67" s="63">
        <v>2</v>
      </c>
      <c r="GF67" s="181">
        <f t="shared" si="647"/>
        <v>20</v>
      </c>
      <c r="GG67" s="217">
        <f t="shared" si="648"/>
        <v>5.2949999999999999</v>
      </c>
      <c r="GH67" s="182">
        <f t="shared" si="649"/>
        <v>1.45</v>
      </c>
      <c r="GI67" s="183" t="str">
        <f t="shared" si="650"/>
        <v>1.45</v>
      </c>
      <c r="GJ67" s="135" t="str">
        <f t="shared" si="651"/>
        <v>Lên lớp</v>
      </c>
      <c r="GK67" s="136">
        <f t="shared" si="652"/>
        <v>14</v>
      </c>
      <c r="GL67" s="239">
        <f t="shared" si="653"/>
        <v>5.9785714285714286</v>
      </c>
      <c r="GM67" s="137">
        <f t="shared" si="654"/>
        <v>2.0714285714285716</v>
      </c>
      <c r="GN67" s="192">
        <f t="shared" si="655"/>
        <v>37</v>
      </c>
      <c r="GO67" s="193">
        <f t="shared" si="656"/>
        <v>31</v>
      </c>
      <c r="GP67" s="183">
        <f t="shared" si="657"/>
        <v>5.8258064516129036</v>
      </c>
      <c r="GQ67" s="182">
        <f t="shared" si="658"/>
        <v>1.967741935483871</v>
      </c>
      <c r="GR67" s="183" t="str">
        <f t="shared" si="659"/>
        <v>1.97</v>
      </c>
      <c r="GS67" s="135" t="str">
        <f t="shared" si="660"/>
        <v>Lên lớp</v>
      </c>
      <c r="GT67" s="135" t="s">
        <v>648</v>
      </c>
      <c r="GU67" s="19">
        <v>6.1</v>
      </c>
      <c r="GV67" s="22">
        <v>6</v>
      </c>
      <c r="GW67" s="23"/>
      <c r="GX67" s="17">
        <f>ROUND((GU67*0.4+GV67*0.6),1)</f>
        <v>6</v>
      </c>
      <c r="GY67" s="24">
        <f t="shared" si="662"/>
        <v>6</v>
      </c>
      <c r="GZ67" s="26" t="str">
        <f>TEXT(GY67,"0.0")</f>
        <v>6.0</v>
      </c>
      <c r="HA67" s="30" t="str">
        <f t="shared" si="663"/>
        <v>C</v>
      </c>
      <c r="HB67" s="28">
        <f t="shared" si="664"/>
        <v>2</v>
      </c>
      <c r="HC67" s="35" t="str">
        <f t="shared" si="665"/>
        <v>2.0</v>
      </c>
      <c r="HD67" s="53">
        <v>3</v>
      </c>
      <c r="HE67" s="63">
        <v>3</v>
      </c>
      <c r="HF67" s="19">
        <v>7</v>
      </c>
      <c r="HG67" s="22">
        <v>7</v>
      </c>
      <c r="HH67" s="23"/>
      <c r="HI67" s="17">
        <f t="shared" si="753"/>
        <v>7</v>
      </c>
      <c r="HJ67" s="24">
        <f t="shared" si="754"/>
        <v>7</v>
      </c>
      <c r="HK67" s="24" t="str">
        <f t="shared" si="666"/>
        <v>7.0</v>
      </c>
      <c r="HL67" s="30" t="str">
        <f t="shared" si="755"/>
        <v>B</v>
      </c>
      <c r="HM67" s="28">
        <f t="shared" si="756"/>
        <v>3</v>
      </c>
      <c r="HN67" s="35" t="str">
        <f t="shared" si="757"/>
        <v>3.0</v>
      </c>
      <c r="HO67" s="53">
        <v>2</v>
      </c>
      <c r="HP67" s="63">
        <v>2</v>
      </c>
      <c r="HQ67" s="19">
        <v>7</v>
      </c>
      <c r="HR67" s="22">
        <v>4</v>
      </c>
      <c r="HS67" s="23"/>
      <c r="HT67" s="17">
        <f t="shared" si="758"/>
        <v>5.2</v>
      </c>
      <c r="HU67" s="39">
        <f t="shared" si="759"/>
        <v>5.2</v>
      </c>
      <c r="HV67" s="24" t="str">
        <f t="shared" si="734"/>
        <v>5.2</v>
      </c>
      <c r="HW67" s="218" t="str">
        <f t="shared" si="760"/>
        <v>D+</v>
      </c>
      <c r="HX67" s="149">
        <f t="shared" si="761"/>
        <v>1.5</v>
      </c>
      <c r="HY67" s="40" t="str">
        <f t="shared" si="762"/>
        <v>1.5</v>
      </c>
      <c r="HZ67" s="53">
        <v>3</v>
      </c>
      <c r="IA67" s="63">
        <v>3</v>
      </c>
      <c r="IB67" s="19">
        <v>7.7</v>
      </c>
      <c r="IC67" s="22">
        <v>5</v>
      </c>
      <c r="ID67" s="23"/>
      <c r="IE67" s="17">
        <f t="shared" si="763"/>
        <v>6.1</v>
      </c>
      <c r="IF67" s="39">
        <f t="shared" si="764"/>
        <v>6.1</v>
      </c>
      <c r="IG67" s="24" t="str">
        <f t="shared" si="735"/>
        <v>6.1</v>
      </c>
      <c r="IH67" s="218" t="str">
        <f t="shared" si="765"/>
        <v>C</v>
      </c>
      <c r="II67" s="149">
        <f t="shared" si="766"/>
        <v>2</v>
      </c>
      <c r="IJ67" s="40" t="str">
        <f t="shared" si="767"/>
        <v>2.0</v>
      </c>
      <c r="IK67" s="53">
        <v>1</v>
      </c>
      <c r="IL67" s="63">
        <v>1</v>
      </c>
      <c r="IM67" s="19">
        <v>6.6</v>
      </c>
      <c r="IN67" s="22">
        <v>6</v>
      </c>
      <c r="IO67" s="23"/>
      <c r="IP67" s="17">
        <f t="shared" si="768"/>
        <v>6.2</v>
      </c>
      <c r="IQ67" s="24">
        <f t="shared" si="769"/>
        <v>6.2</v>
      </c>
      <c r="IR67" s="24" t="str">
        <f t="shared" si="669"/>
        <v>6.2</v>
      </c>
      <c r="IS67" s="30" t="str">
        <f>IF(IQ67&gt;=8.5,"A",IF(IQ67&gt;=8,"B+",IF(IQ67&gt;=7,"B",IF(IQ67&gt;=6.5,"C+",IF(IQ67&gt;=5.5,"C",IF(IQ67&gt;=5,"D+",IF(IQ67&gt;=4,"D","F")))))))</f>
        <v>C</v>
      </c>
      <c r="IT67" s="28">
        <f t="shared" si="770"/>
        <v>2</v>
      </c>
      <c r="IU67" s="35" t="str">
        <f t="shared" si="771"/>
        <v>2.0</v>
      </c>
      <c r="IV67" s="53">
        <v>2</v>
      </c>
      <c r="IW67" s="63">
        <v>2</v>
      </c>
      <c r="IX67" s="19">
        <v>6.8</v>
      </c>
      <c r="IY67" s="22">
        <v>5</v>
      </c>
      <c r="IZ67" s="23"/>
      <c r="JA67" s="17">
        <f t="shared" si="772"/>
        <v>5.7</v>
      </c>
      <c r="JB67" s="24">
        <f t="shared" si="773"/>
        <v>5.7</v>
      </c>
      <c r="JC67" s="24" t="str">
        <f t="shared" si="670"/>
        <v>5.7</v>
      </c>
      <c r="JD67" s="30" t="str">
        <f t="shared" si="774"/>
        <v>C</v>
      </c>
      <c r="JE67" s="28">
        <f t="shared" si="775"/>
        <v>2</v>
      </c>
      <c r="JF67" s="35" t="str">
        <f t="shared" si="776"/>
        <v>2.0</v>
      </c>
      <c r="JG67" s="53">
        <v>2</v>
      </c>
      <c r="JH67" s="63">
        <v>2</v>
      </c>
      <c r="JI67" s="19">
        <v>5</v>
      </c>
      <c r="JJ67" s="22">
        <v>5</v>
      </c>
      <c r="JK67" s="23"/>
      <c r="JL67" s="17">
        <f t="shared" si="777"/>
        <v>5</v>
      </c>
      <c r="JM67" s="24">
        <f t="shared" si="778"/>
        <v>5</v>
      </c>
      <c r="JN67" s="24" t="str">
        <f t="shared" si="671"/>
        <v>5.0</v>
      </c>
      <c r="JO67" s="30" t="str">
        <f>IF(JM67&gt;=8.5,"A",IF(JM67&gt;=8,"B+",IF(JM67&gt;=7,"B",IF(JM67&gt;=6.5,"C+",IF(JM67&gt;=5.5,"C",IF(JM67&gt;=5,"D+",IF(JM67&gt;=4,"D","F")))))))</f>
        <v>D+</v>
      </c>
      <c r="JP67" s="28">
        <f t="shared" si="779"/>
        <v>1.5</v>
      </c>
      <c r="JQ67" s="35" t="str">
        <f t="shared" si="780"/>
        <v>1.5</v>
      </c>
      <c r="JR67" s="53">
        <v>2</v>
      </c>
      <c r="JS67" s="63">
        <v>2</v>
      </c>
      <c r="JT67" s="19">
        <v>5.4</v>
      </c>
      <c r="JU67" s="22">
        <v>3</v>
      </c>
      <c r="JV67" s="23"/>
      <c r="JW67" s="17">
        <f t="shared" si="781"/>
        <v>4</v>
      </c>
      <c r="JX67" s="24">
        <f t="shared" si="782"/>
        <v>4</v>
      </c>
      <c r="JY67" s="24" t="str">
        <f t="shared" si="672"/>
        <v>4.0</v>
      </c>
      <c r="JZ67" s="30" t="str">
        <f>IF(JX67&gt;=8.5,"A",IF(JX67&gt;=8,"B+",IF(JX67&gt;=7,"B",IF(JX67&gt;=6.5,"C+",IF(JX67&gt;=5.5,"C",IF(JX67&gt;=5,"D+",IF(JX67&gt;=4,"D","F")))))))</f>
        <v>D</v>
      </c>
      <c r="KA67" s="28">
        <f t="shared" si="783"/>
        <v>1</v>
      </c>
      <c r="KB67" s="35" t="str">
        <f t="shared" si="784"/>
        <v>1.0</v>
      </c>
      <c r="KC67" s="53">
        <v>1</v>
      </c>
      <c r="KD67" s="63">
        <v>1</v>
      </c>
      <c r="KE67" s="19">
        <v>7</v>
      </c>
      <c r="KF67" s="22">
        <v>4</v>
      </c>
      <c r="KG67" s="23"/>
      <c r="KH67" s="17">
        <f t="shared" si="785"/>
        <v>5.2</v>
      </c>
      <c r="KI67" s="24">
        <f t="shared" si="786"/>
        <v>5.2</v>
      </c>
      <c r="KJ67" s="24" t="str">
        <f t="shared" si="673"/>
        <v>5.2</v>
      </c>
      <c r="KK67" s="30" t="str">
        <f t="shared" si="787"/>
        <v>D+</v>
      </c>
      <c r="KL67" s="28">
        <f t="shared" si="788"/>
        <v>1.5</v>
      </c>
      <c r="KM67" s="35" t="str">
        <f t="shared" si="789"/>
        <v>1.5</v>
      </c>
      <c r="KN67" s="53">
        <v>2</v>
      </c>
      <c r="KO67" s="63">
        <v>2</v>
      </c>
      <c r="KP67" s="181">
        <f t="shared" si="674"/>
        <v>18</v>
      </c>
      <c r="KQ67" s="217">
        <f t="shared" si="675"/>
        <v>5.6611111111111123</v>
      </c>
      <c r="KR67" s="182">
        <f t="shared" si="676"/>
        <v>1.8611111111111112</v>
      </c>
      <c r="KS67" s="183" t="str">
        <f t="shared" si="677"/>
        <v>1.86</v>
      </c>
      <c r="KT67" s="135" t="str">
        <f t="shared" si="678"/>
        <v>Lên lớp</v>
      </c>
      <c r="KU67" s="136">
        <f t="shared" si="679"/>
        <v>18</v>
      </c>
      <c r="KV67" s="217">
        <f t="shared" si="680"/>
        <v>5.6611111111111123</v>
      </c>
      <c r="KW67" s="236">
        <f t="shared" si="681"/>
        <v>1.8611111111111112</v>
      </c>
      <c r="KX67" s="192">
        <f t="shared" si="682"/>
        <v>55</v>
      </c>
      <c r="KY67" s="193">
        <f t="shared" si="683"/>
        <v>49</v>
      </c>
      <c r="KZ67" s="183">
        <f t="shared" si="684"/>
        <v>5.7653061224489806</v>
      </c>
      <c r="LA67" s="182">
        <f t="shared" si="685"/>
        <v>1.9285714285714286</v>
      </c>
      <c r="LB67" s="183" t="str">
        <f t="shared" si="686"/>
        <v>1.93</v>
      </c>
      <c r="LC67" s="135" t="str">
        <f t="shared" si="687"/>
        <v>Lên lớp</v>
      </c>
      <c r="LD67" s="135" t="s">
        <v>648</v>
      </c>
      <c r="LE67" s="19">
        <v>6.8</v>
      </c>
      <c r="LF67" s="22">
        <v>1</v>
      </c>
      <c r="LG67" s="23">
        <v>5</v>
      </c>
      <c r="LH67" s="25">
        <f t="shared" si="790"/>
        <v>3.3</v>
      </c>
      <c r="LI67" s="147">
        <f t="shared" si="791"/>
        <v>5.7</v>
      </c>
      <c r="LJ67" s="26" t="str">
        <f t="shared" si="688"/>
        <v>5.7</v>
      </c>
      <c r="LK67" s="148" t="str">
        <f t="shared" si="792"/>
        <v>C</v>
      </c>
      <c r="LL67" s="149">
        <f t="shared" si="793"/>
        <v>2</v>
      </c>
      <c r="LM67" s="40" t="str">
        <f t="shared" si="794"/>
        <v>2.0</v>
      </c>
      <c r="LN67" s="53">
        <v>1</v>
      </c>
      <c r="LO67" s="63">
        <v>1</v>
      </c>
      <c r="LP67" s="19">
        <v>6</v>
      </c>
      <c r="LQ67" s="22">
        <v>2</v>
      </c>
      <c r="LR67" s="23">
        <v>1</v>
      </c>
      <c r="LS67" s="25">
        <f t="shared" si="795"/>
        <v>3.6</v>
      </c>
      <c r="LT67" s="147">
        <f t="shared" si="796"/>
        <v>3.6</v>
      </c>
      <c r="LU67" s="26" t="str">
        <f>TEXT(LT67,"0.0")</f>
        <v>3.6</v>
      </c>
      <c r="LV67" s="148" t="str">
        <f t="shared" si="797"/>
        <v>F</v>
      </c>
      <c r="LW67" s="149">
        <f t="shared" si="798"/>
        <v>0</v>
      </c>
      <c r="LX67" s="40" t="str">
        <f t="shared" si="799"/>
        <v>0.0</v>
      </c>
      <c r="LY67" s="53">
        <v>1</v>
      </c>
      <c r="LZ67" s="63"/>
      <c r="MA67" s="19">
        <v>6</v>
      </c>
      <c r="MB67" s="22">
        <v>5</v>
      </c>
      <c r="MC67" s="23"/>
      <c r="MD67" s="25">
        <f t="shared" si="800"/>
        <v>5.4</v>
      </c>
      <c r="ME67" s="26">
        <f t="shared" si="801"/>
        <v>5.4</v>
      </c>
      <c r="MF67" s="26" t="str">
        <f t="shared" si="690"/>
        <v>5.4</v>
      </c>
      <c r="MG67" s="30" t="str">
        <f>IF(ME67&gt;=8.5,"A",IF(ME67&gt;=8,"B+",IF(ME67&gt;=7,"B",IF(ME67&gt;=6.5,"C+",IF(ME67&gt;=5.5,"C",IF(ME67&gt;=5,"D+",IF(ME67&gt;=4,"D","F")))))))</f>
        <v>D+</v>
      </c>
      <c r="MH67" s="28">
        <f t="shared" si="802"/>
        <v>1.5</v>
      </c>
      <c r="MI67" s="35" t="str">
        <f t="shared" si="803"/>
        <v>1.5</v>
      </c>
      <c r="MJ67" s="53">
        <v>1</v>
      </c>
      <c r="MK67" s="63">
        <v>1</v>
      </c>
      <c r="ML67" s="19">
        <v>8</v>
      </c>
      <c r="MM67" s="51">
        <v>6.5</v>
      </c>
      <c r="MN67" s="23"/>
      <c r="MO67" s="25">
        <f t="shared" ref="MO67:MO80" si="822">ROUND((ML67*0.4+MM67*0.6),1)</f>
        <v>7.1</v>
      </c>
      <c r="MP67" s="26">
        <f t="shared" ref="MP67:MP80" si="823">ROUND(MAX((ML67*0.4+MM67*0.6),(ML67*0.4+MN67*0.6)),1)</f>
        <v>7.1</v>
      </c>
      <c r="MQ67" s="26" t="str">
        <f>TEXT(MP67,"0.0")</f>
        <v>7.1</v>
      </c>
      <c r="MR67" s="30" t="str">
        <f>IF(MP67&gt;=8.5,"A",IF(MP67&gt;=8,"B+",IF(MP67&gt;=7,"B",IF(MP67&gt;=6.5,"C+",IF(MP67&gt;=5.5,"C",IF(MP67&gt;=5,"D+",IF(MP67&gt;=4,"D","F")))))))</f>
        <v>B</v>
      </c>
      <c r="MS67" s="28">
        <f t="shared" ref="MS67:MS80" si="824">IF(MR67="A",4,IF(MR67="B+",3.5,IF(MR67="B",3,IF(MR67="C+",2.5,IF(MR67="C",2,IF(MR67="D+",1.5,IF(MR67="D",1,0)))))))</f>
        <v>3</v>
      </c>
      <c r="MT67" s="35" t="str">
        <f t="shared" ref="MT67:MT80" si="825">TEXT(MS67,"0.0")</f>
        <v>3.0</v>
      </c>
      <c r="MU67" s="53">
        <v>1</v>
      </c>
      <c r="MV67" s="63">
        <v>1</v>
      </c>
      <c r="MW67" s="19">
        <v>8</v>
      </c>
      <c r="MX67" s="51">
        <v>6.5</v>
      </c>
      <c r="MY67" s="23"/>
      <c r="MZ67" s="25">
        <f t="shared" ref="MZ67:MZ80" si="826">ROUND((MW67*0.4+MX67*0.6),1)</f>
        <v>7.1</v>
      </c>
      <c r="NA67" s="26">
        <f t="shared" ref="NA67:NA80" si="827">ROUND(MAX((MW67*0.4+MX67*0.6),(MW67*0.4+MY67*0.6)),1)</f>
        <v>7.1</v>
      </c>
      <c r="NB67" s="26" t="str">
        <f>TEXT(NA67,"0.0")</f>
        <v>7.1</v>
      </c>
      <c r="NC67" s="30" t="str">
        <f>IF(NA67&gt;=8.5,"A",IF(NA67&gt;=8,"B+",IF(NA67&gt;=7,"B",IF(NA67&gt;=6.5,"C+",IF(NA67&gt;=5.5,"C",IF(NA67&gt;=5,"D+",IF(NA67&gt;=4,"D","F")))))))</f>
        <v>B</v>
      </c>
      <c r="ND67" s="28">
        <f t="shared" ref="ND67:ND80" si="828">IF(NC67="A",4,IF(NC67="B+",3.5,IF(NC67="B",3,IF(NC67="C+",2.5,IF(NC67="C",2,IF(NC67="D+",1.5,IF(NC67="D",1,0)))))))</f>
        <v>3</v>
      </c>
      <c r="NE67" s="35" t="str">
        <f t="shared" ref="NE67:NE80" si="829">TEXT(ND67,"0.0")</f>
        <v>3.0</v>
      </c>
      <c r="NF67" s="53">
        <v>1</v>
      </c>
      <c r="NG67" s="63">
        <v>1</v>
      </c>
      <c r="NH67" s="19">
        <v>7</v>
      </c>
      <c r="NI67" s="51">
        <v>7.3</v>
      </c>
      <c r="NJ67" s="23"/>
      <c r="NK67" s="25">
        <f t="shared" ref="NK67:NK80" si="830">ROUND((NH67*0.4+NI67*0.6),1)</f>
        <v>7.2</v>
      </c>
      <c r="NL67" s="26">
        <f t="shared" ref="NL67:NL80" si="831">ROUND(MAX((NH67*0.4+NI67*0.6),(NH67*0.4+NJ67*0.6)),1)</f>
        <v>7.2</v>
      </c>
      <c r="NM67" s="26" t="str">
        <f>TEXT(NL67,"0.0")</f>
        <v>7.2</v>
      </c>
      <c r="NN67" s="30" t="str">
        <f>IF(NL67&gt;=8.5,"A",IF(NL67&gt;=8,"B+",IF(NL67&gt;=7,"B",IF(NL67&gt;=6.5,"C+",IF(NL67&gt;=5.5,"C",IF(NL67&gt;=5,"D+",IF(NL67&gt;=4,"D","F")))))))</f>
        <v>B</v>
      </c>
      <c r="NO67" s="28">
        <f t="shared" ref="NO67:NO80" si="832">IF(NN67="A",4,IF(NN67="B+",3.5,IF(NN67="B",3,IF(NN67="C+",2.5,IF(NN67="C",2,IF(NN67="D+",1.5,IF(NN67="D",1,0)))))))</f>
        <v>3</v>
      </c>
      <c r="NP67" s="35" t="str">
        <f t="shared" ref="NP67:NP80" si="833">TEXT(NO67,"0.0")</f>
        <v>3.0</v>
      </c>
      <c r="NQ67" s="53">
        <v>2</v>
      </c>
      <c r="NR67" s="63">
        <v>2</v>
      </c>
      <c r="NS67" s="19">
        <v>7</v>
      </c>
      <c r="NT67" s="51">
        <v>7.5</v>
      </c>
      <c r="NU67" s="23"/>
      <c r="NV67" s="25">
        <f t="shared" ref="NV67:NV80" si="834">ROUND((NS67*0.4+NT67*0.6),1)</f>
        <v>7.3</v>
      </c>
      <c r="NW67" s="26">
        <f t="shared" ref="NW67:NW80" si="835">ROUND(MAX((NS67*0.4+NT67*0.6),(NS67*0.4+NU67*0.6)),1)</f>
        <v>7.3</v>
      </c>
      <c r="NX67" s="26" t="str">
        <f>TEXT(NW67,"0.0")</f>
        <v>7.3</v>
      </c>
      <c r="NY67" s="30" t="str">
        <f>IF(NW67&gt;=8.5,"A",IF(NW67&gt;=8,"B+",IF(NW67&gt;=7,"B",IF(NW67&gt;=6.5,"C+",IF(NW67&gt;=5.5,"C",IF(NW67&gt;=5,"D+",IF(NW67&gt;=4,"D","F")))))))</f>
        <v>B</v>
      </c>
      <c r="NZ67" s="28">
        <f t="shared" ref="NZ67:NZ80" si="836">IF(NY67="A",4,IF(NY67="B+",3.5,IF(NY67="B",3,IF(NY67="C+",2.5,IF(NY67="C",2,IF(NY67="D+",1.5,IF(NY67="D",1,0)))))))</f>
        <v>3</v>
      </c>
      <c r="OA67" s="35" t="str">
        <f t="shared" ref="OA67:OA80" si="837">TEXT(NZ67,"0.0")</f>
        <v>3.0</v>
      </c>
      <c r="OB67" s="53">
        <v>1</v>
      </c>
      <c r="OC67" s="63">
        <v>1</v>
      </c>
      <c r="OD67" s="57">
        <v>7.7</v>
      </c>
      <c r="OE67" s="51">
        <v>8</v>
      </c>
      <c r="OF67" s="23"/>
      <c r="OG67" s="25">
        <f t="shared" ref="OG67:OG80" si="838">ROUND((OD67*0.4+OE67*0.6),1)</f>
        <v>7.9</v>
      </c>
      <c r="OH67" s="26">
        <f t="shared" ref="OH67:OH80" si="839">ROUND(MAX((OD67*0.4+OE67*0.6),(OD67*0.4+OF67*0.6)),1)</f>
        <v>7.9</v>
      </c>
      <c r="OI67" s="26" t="str">
        <f t="shared" ref="OI67:OI80" si="840">TEXT(OH67,"0.0")</f>
        <v>7.9</v>
      </c>
      <c r="OJ67" s="30" t="str">
        <f>IF(OH67&gt;=8.5,"A",IF(OH67&gt;=8,"B+",IF(OH67&gt;=7,"B",IF(OH67&gt;=6.5,"C+",IF(OH67&gt;=5.5,"C",IF(OH67&gt;=5,"D+",IF(OH67&gt;=4,"D","F")))))))</f>
        <v>B</v>
      </c>
      <c r="OK67" s="28">
        <f t="shared" ref="OK67:OK80" si="841">IF(OJ67="A",4,IF(OJ67="B+",3.5,IF(OJ67="B",3,IF(OJ67="C+",2.5,IF(OJ67="C",2,IF(OJ67="D+",1.5,IF(OJ67="D",1,0)))))))</f>
        <v>3</v>
      </c>
      <c r="OL67" s="35" t="str">
        <f t="shared" ref="OL67:OL80" si="842">TEXT(OK67,"0.0")</f>
        <v>3.0</v>
      </c>
      <c r="OM67" s="53">
        <v>4</v>
      </c>
      <c r="ON67" s="70">
        <v>4</v>
      </c>
      <c r="OO67" s="264">
        <f t="shared" si="804"/>
        <v>12</v>
      </c>
      <c r="OP67" s="217">
        <f t="shared" si="805"/>
        <v>6.8499999999999988</v>
      </c>
      <c r="OQ67" s="182">
        <f t="shared" si="806"/>
        <v>2.5416666666666665</v>
      </c>
      <c r="OR67" s="183" t="str">
        <f t="shared" si="807"/>
        <v>2.54</v>
      </c>
      <c r="OS67" s="135" t="str">
        <f t="shared" si="808"/>
        <v>Lên lớp</v>
      </c>
      <c r="OT67" s="136">
        <f t="shared" si="809"/>
        <v>11</v>
      </c>
      <c r="OU67" s="217">
        <f t="shared" si="810"/>
        <v>7.1454545454545446</v>
      </c>
      <c r="OV67" s="236">
        <f t="shared" si="811"/>
        <v>2.7727272727272729</v>
      </c>
      <c r="OW67" s="192">
        <f t="shared" si="812"/>
        <v>67</v>
      </c>
      <c r="OX67" s="193">
        <f t="shared" si="813"/>
        <v>60</v>
      </c>
      <c r="OY67" s="183">
        <f t="shared" si="814"/>
        <v>6.0183333333333335</v>
      </c>
      <c r="OZ67" s="182">
        <f t="shared" si="815"/>
        <v>2.0833333333333335</v>
      </c>
      <c r="PA67" s="183" t="str">
        <f t="shared" si="816"/>
        <v>2.08</v>
      </c>
      <c r="PB67" s="135" t="str">
        <f t="shared" si="817"/>
        <v>Lên lớp</v>
      </c>
      <c r="PC67" s="135" t="s">
        <v>648</v>
      </c>
      <c r="PD67" s="57"/>
      <c r="PE67" s="22"/>
      <c r="PF67" s="23"/>
      <c r="PG67" s="25">
        <f t="shared" si="273"/>
        <v>0</v>
      </c>
      <c r="PH67" s="26">
        <f t="shared" si="274"/>
        <v>0</v>
      </c>
      <c r="PI67" s="26" t="str">
        <f t="shared" si="275"/>
        <v>0.0</v>
      </c>
      <c r="PJ67" s="30" t="str">
        <f t="shared" si="276"/>
        <v>F</v>
      </c>
      <c r="PK67" s="28">
        <f t="shared" si="277"/>
        <v>0</v>
      </c>
      <c r="PL67" s="35" t="str">
        <f t="shared" si="278"/>
        <v>0.0</v>
      </c>
      <c r="PM67" s="53"/>
      <c r="PN67" s="63"/>
      <c r="PO67" s="43">
        <v>2</v>
      </c>
      <c r="PP67" s="22"/>
      <c r="PQ67" s="23"/>
      <c r="PR67" s="25">
        <f t="shared" ref="PR67:PR80" si="843">ROUND((PO67*0.4+PP67*0.6),1)</f>
        <v>0.8</v>
      </c>
      <c r="PS67" s="26">
        <f t="shared" ref="PS67:PS80" si="844">ROUND(MAX((PO67*0.4+PP67*0.6),(PO67*0.4+PQ67*0.6)),1)</f>
        <v>0.8</v>
      </c>
      <c r="PT67" s="26" t="str">
        <f t="shared" ref="PT67:PT80" si="845">TEXT(PS67,"0.0")</f>
        <v>0.8</v>
      </c>
      <c r="PU67" s="30" t="str">
        <f>IF(PS67&gt;=8.5,"A",IF(PS67&gt;=8,"B+",IF(PS67&gt;=7,"B",IF(PS67&gt;=6.5,"C+",IF(PS67&gt;=5.5,"C",IF(PS67&gt;=5,"D+",IF(PS67&gt;=4,"D","F")))))))</f>
        <v>F</v>
      </c>
      <c r="PV67" s="28">
        <f t="shared" ref="PV67:PV80" si="846">IF(PU67="A",4,IF(PU67="B+",3.5,IF(PU67="B",3,IF(PU67="C+",2.5,IF(PU67="C",2,IF(PU67="D+",1.5,IF(PU67="D",1,0)))))))</f>
        <v>0</v>
      </c>
      <c r="PW67" s="35" t="str">
        <f t="shared" ref="PW67:PW80" si="847">TEXT(PV67,"0.0")</f>
        <v>0.0</v>
      </c>
      <c r="PX67" s="53">
        <v>6</v>
      </c>
      <c r="PY67" s="63"/>
      <c r="PZ67" s="59"/>
      <c r="QA67" s="259"/>
      <c r="QB67" s="129">
        <f t="shared" ref="QB67:QB96" si="848">ROUND((PZ67*0.4+QA67*0.6),1)</f>
        <v>0</v>
      </c>
      <c r="QC67" s="24" t="str">
        <f t="shared" si="280"/>
        <v>0.0</v>
      </c>
      <c r="QD67" s="30" t="str">
        <f t="shared" si="281"/>
        <v>F</v>
      </c>
      <c r="QE67" s="28">
        <f t="shared" si="282"/>
        <v>0</v>
      </c>
      <c r="QF67" s="35" t="str">
        <f t="shared" si="283"/>
        <v>0.0</v>
      </c>
      <c r="QG67" s="260"/>
      <c r="QH67" s="261"/>
      <c r="QI67" s="262">
        <f t="shared" si="818"/>
        <v>6</v>
      </c>
      <c r="QJ67" s="217">
        <f t="shared" si="819"/>
        <v>0.80000000000000016</v>
      </c>
      <c r="QK67" s="182">
        <f t="shared" si="820"/>
        <v>0</v>
      </c>
      <c r="QL67" s="183" t="str">
        <f t="shared" si="284"/>
        <v>0.00</v>
      </c>
      <c r="QM67" s="135" t="str">
        <f t="shared" si="285"/>
        <v>Cảnh báo KQHT</v>
      </c>
    </row>
    <row r="68" spans="1:455" ht="18">
      <c r="A68" s="10">
        <v>2</v>
      </c>
      <c r="B68" s="10">
        <v>68</v>
      </c>
      <c r="C68" s="90" t="s">
        <v>351</v>
      </c>
      <c r="D68" s="91" t="s">
        <v>375</v>
      </c>
      <c r="E68" s="93" t="s">
        <v>376</v>
      </c>
      <c r="F68" s="307" t="s">
        <v>219</v>
      </c>
      <c r="G68" s="42"/>
      <c r="H68" s="106" t="s">
        <v>545</v>
      </c>
      <c r="I68" s="42" t="s">
        <v>18</v>
      </c>
      <c r="J68" s="98" t="s">
        <v>591</v>
      </c>
      <c r="K68" s="12">
        <v>5.8</v>
      </c>
      <c r="L68" s="24" t="str">
        <f t="shared" si="562"/>
        <v>5.8</v>
      </c>
      <c r="M68" s="30" t="str">
        <f t="shared" si="701"/>
        <v>C</v>
      </c>
      <c r="N68" s="37">
        <f t="shared" si="702"/>
        <v>2</v>
      </c>
      <c r="O68" s="35" t="str">
        <f t="shared" si="703"/>
        <v>2.0</v>
      </c>
      <c r="P68" s="11">
        <v>2</v>
      </c>
      <c r="Q68" s="14">
        <v>6.4</v>
      </c>
      <c r="R68" s="24" t="str">
        <f t="shared" si="566"/>
        <v>6.4</v>
      </c>
      <c r="S68" s="30" t="str">
        <f t="shared" si="704"/>
        <v>C</v>
      </c>
      <c r="T68" s="37">
        <f t="shared" si="705"/>
        <v>2</v>
      </c>
      <c r="U68" s="35" t="str">
        <f t="shared" si="706"/>
        <v>2.0</v>
      </c>
      <c r="V68" s="11">
        <v>3</v>
      </c>
      <c r="W68" s="19">
        <v>6.8</v>
      </c>
      <c r="X68" s="22">
        <v>7</v>
      </c>
      <c r="Y68" s="23"/>
      <c r="Z68" s="17">
        <f t="shared" si="570"/>
        <v>6.9</v>
      </c>
      <c r="AA68" s="24">
        <f t="shared" si="571"/>
        <v>6.9</v>
      </c>
      <c r="AB68" s="24" t="str">
        <f t="shared" si="572"/>
        <v>6.9</v>
      </c>
      <c r="AC68" s="30" t="str">
        <f t="shared" si="573"/>
        <v>C+</v>
      </c>
      <c r="AD68" s="28">
        <f t="shared" si="574"/>
        <v>2.5</v>
      </c>
      <c r="AE68" s="35" t="str">
        <f t="shared" si="575"/>
        <v>2.5</v>
      </c>
      <c r="AF68" s="53">
        <v>4</v>
      </c>
      <c r="AG68" s="63">
        <v>4</v>
      </c>
      <c r="AH68" s="19">
        <v>7.3</v>
      </c>
      <c r="AI68" s="22">
        <v>8</v>
      </c>
      <c r="AJ68" s="23"/>
      <c r="AK68" s="25">
        <f t="shared" si="707"/>
        <v>7.7</v>
      </c>
      <c r="AL68" s="26">
        <f t="shared" si="708"/>
        <v>7.7</v>
      </c>
      <c r="AM68" s="24" t="str">
        <f t="shared" si="577"/>
        <v>7.7</v>
      </c>
      <c r="AN68" s="30" t="str">
        <f t="shared" si="709"/>
        <v>B</v>
      </c>
      <c r="AO68" s="28">
        <f t="shared" si="710"/>
        <v>3</v>
      </c>
      <c r="AP68" s="35" t="str">
        <f t="shared" si="711"/>
        <v>3.0</v>
      </c>
      <c r="AQ68" s="66">
        <v>2</v>
      </c>
      <c r="AR68" s="68">
        <v>2</v>
      </c>
      <c r="AS68" s="19">
        <v>5.7</v>
      </c>
      <c r="AT68" s="22">
        <v>4</v>
      </c>
      <c r="AU68" s="23"/>
      <c r="AV68" s="25">
        <f t="shared" si="712"/>
        <v>4.7</v>
      </c>
      <c r="AW68" s="26">
        <f t="shared" si="713"/>
        <v>4.7</v>
      </c>
      <c r="AX68" s="24" t="str">
        <f t="shared" si="581"/>
        <v>4.7</v>
      </c>
      <c r="AY68" s="30" t="str">
        <f t="shared" si="714"/>
        <v>D</v>
      </c>
      <c r="AZ68" s="28">
        <f t="shared" si="715"/>
        <v>1</v>
      </c>
      <c r="BA68" s="35" t="str">
        <f t="shared" si="716"/>
        <v>1.0</v>
      </c>
      <c r="BB68" s="53">
        <v>3</v>
      </c>
      <c r="BC68" s="63">
        <v>3</v>
      </c>
      <c r="BD68" s="19">
        <v>5.2</v>
      </c>
      <c r="BE68" s="22">
        <v>3</v>
      </c>
      <c r="BF68" s="23">
        <v>8</v>
      </c>
      <c r="BG68" s="25">
        <f t="shared" si="717"/>
        <v>3.9</v>
      </c>
      <c r="BH68" s="26">
        <f t="shared" si="718"/>
        <v>6.9</v>
      </c>
      <c r="BI68" s="24" t="str">
        <f t="shared" si="585"/>
        <v>6.9</v>
      </c>
      <c r="BJ68" s="30" t="str">
        <f t="shared" si="719"/>
        <v>C+</v>
      </c>
      <c r="BK68" s="28">
        <f t="shared" si="720"/>
        <v>2.5</v>
      </c>
      <c r="BL68" s="35" t="str">
        <f t="shared" si="721"/>
        <v>2.5</v>
      </c>
      <c r="BM68" s="53">
        <v>3</v>
      </c>
      <c r="BN68" s="63">
        <v>3</v>
      </c>
      <c r="BO68" s="19">
        <v>5.5</v>
      </c>
      <c r="BP68" s="22">
        <v>4</v>
      </c>
      <c r="BQ68" s="23"/>
      <c r="BR68" s="17">
        <f t="shared" si="589"/>
        <v>4.5999999999999996</v>
      </c>
      <c r="BS68" s="24">
        <f t="shared" si="590"/>
        <v>4.5999999999999996</v>
      </c>
      <c r="BT68" s="24" t="str">
        <f t="shared" si="591"/>
        <v>4.6</v>
      </c>
      <c r="BU68" s="30" t="str">
        <f t="shared" si="592"/>
        <v>D</v>
      </c>
      <c r="BV68" s="56">
        <f t="shared" si="593"/>
        <v>1</v>
      </c>
      <c r="BW68" s="35" t="str">
        <f t="shared" si="594"/>
        <v>1.0</v>
      </c>
      <c r="BX68" s="53">
        <v>2</v>
      </c>
      <c r="BY68" s="70">
        <v>2</v>
      </c>
      <c r="BZ68" s="19">
        <v>6.2</v>
      </c>
      <c r="CA68" s="22">
        <v>6</v>
      </c>
      <c r="CB68" s="23"/>
      <c r="CC68" s="25">
        <f t="shared" si="722"/>
        <v>6.1</v>
      </c>
      <c r="CD68" s="26">
        <f t="shared" si="723"/>
        <v>6.1</v>
      </c>
      <c r="CE68" s="24" t="str">
        <f t="shared" si="595"/>
        <v>6.1</v>
      </c>
      <c r="CF68" s="30" t="str">
        <f t="shared" si="724"/>
        <v>C</v>
      </c>
      <c r="CG68" s="28">
        <f t="shared" si="725"/>
        <v>2</v>
      </c>
      <c r="CH68" s="35" t="str">
        <f t="shared" si="726"/>
        <v>2.0</v>
      </c>
      <c r="CI68" s="53">
        <v>3</v>
      </c>
      <c r="CJ68" s="63">
        <v>3</v>
      </c>
      <c r="CK68" s="115">
        <f t="shared" si="599"/>
        <v>17</v>
      </c>
      <c r="CL68" s="238">
        <f t="shared" si="600"/>
        <v>6.1941176470588246</v>
      </c>
      <c r="CM68" s="116">
        <f t="shared" si="601"/>
        <v>2.0294117647058822</v>
      </c>
      <c r="CN68" s="117" t="str">
        <f t="shared" si="602"/>
        <v>2.03</v>
      </c>
      <c r="CO68" s="135" t="str">
        <f t="shared" si="603"/>
        <v>Lên lớp</v>
      </c>
      <c r="CP68" s="136">
        <f t="shared" si="604"/>
        <v>17</v>
      </c>
      <c r="CQ68" s="241">
        <f t="shared" si="605"/>
        <v>6.1941176470588246</v>
      </c>
      <c r="CR68" s="137">
        <f t="shared" si="606"/>
        <v>2.0294117647058822</v>
      </c>
      <c r="CS68" s="140" t="str">
        <f t="shared" si="607"/>
        <v>2.03</v>
      </c>
      <c r="CT68" s="135" t="str">
        <f t="shared" si="608"/>
        <v>Lên lớp</v>
      </c>
      <c r="CU68" s="138" t="s">
        <v>648</v>
      </c>
      <c r="CV68" s="19">
        <v>5</v>
      </c>
      <c r="CW68" s="22">
        <v>4</v>
      </c>
      <c r="CX68" s="23"/>
      <c r="CY68" s="25">
        <f t="shared" si="609"/>
        <v>4.4000000000000004</v>
      </c>
      <c r="CZ68" s="26">
        <f t="shared" si="610"/>
        <v>4.4000000000000004</v>
      </c>
      <c r="DA68" s="24" t="str">
        <f t="shared" si="611"/>
        <v>4.4</v>
      </c>
      <c r="DB68" s="30" t="str">
        <f t="shared" si="612"/>
        <v>D</v>
      </c>
      <c r="DC68" s="56">
        <f t="shared" si="613"/>
        <v>1</v>
      </c>
      <c r="DD68" s="35" t="str">
        <f t="shared" si="614"/>
        <v>1.0</v>
      </c>
      <c r="DE68" s="53">
        <v>3</v>
      </c>
      <c r="DF68" s="63">
        <v>3</v>
      </c>
      <c r="DG68" s="19">
        <v>5.7</v>
      </c>
      <c r="DH68" s="22">
        <v>4</v>
      </c>
      <c r="DI68" s="23"/>
      <c r="DJ68" s="25">
        <f t="shared" si="615"/>
        <v>4.7</v>
      </c>
      <c r="DK68" s="26">
        <f t="shared" si="616"/>
        <v>4.7</v>
      </c>
      <c r="DL68" s="24" t="str">
        <f t="shared" si="617"/>
        <v>4.7</v>
      </c>
      <c r="DM68" s="30" t="str">
        <f t="shared" si="618"/>
        <v>D</v>
      </c>
      <c r="DN68" s="56">
        <f t="shared" si="619"/>
        <v>1</v>
      </c>
      <c r="DO68" s="35" t="str">
        <f t="shared" si="620"/>
        <v>1.0</v>
      </c>
      <c r="DP68" s="53">
        <v>3</v>
      </c>
      <c r="DQ68" s="63">
        <v>3</v>
      </c>
      <c r="DR68" s="19">
        <v>6.1</v>
      </c>
      <c r="DS68" s="22">
        <v>1</v>
      </c>
      <c r="DT68" s="23">
        <v>1</v>
      </c>
      <c r="DU68" s="17">
        <f t="shared" ref="DU68:DU73" si="849">ROUND((DR68*0.4+DS68*0.6),1)</f>
        <v>3</v>
      </c>
      <c r="DV68" s="24">
        <f t="shared" si="622"/>
        <v>3</v>
      </c>
      <c r="DW68" s="24" t="str">
        <f t="shared" si="623"/>
        <v>3.0</v>
      </c>
      <c r="DX68" s="30" t="str">
        <f t="shared" si="624"/>
        <v>F</v>
      </c>
      <c r="DY68" s="28">
        <f t="shared" si="625"/>
        <v>0</v>
      </c>
      <c r="DZ68" s="35" t="str">
        <f t="shared" si="626"/>
        <v>0.0</v>
      </c>
      <c r="EA68" s="53">
        <v>3</v>
      </c>
      <c r="EB68" s="63"/>
      <c r="EC68" s="19">
        <v>6.3</v>
      </c>
      <c r="ED68" s="22">
        <v>3</v>
      </c>
      <c r="EE68" s="23"/>
      <c r="EF68" s="25">
        <f t="shared" ref="EF68:EF73" si="850">ROUND((EC68*0.4+ED68*0.6),1)</f>
        <v>4.3</v>
      </c>
      <c r="EG68" s="26">
        <f t="shared" si="628"/>
        <v>4.3</v>
      </c>
      <c r="EH68" s="26" t="str">
        <f t="shared" si="736"/>
        <v>4.3</v>
      </c>
      <c r="EI68" s="30" t="str">
        <f t="shared" si="630"/>
        <v>D</v>
      </c>
      <c r="EJ68" s="28">
        <f t="shared" si="631"/>
        <v>1</v>
      </c>
      <c r="EK68" s="35" t="str">
        <f t="shared" si="632"/>
        <v>1.0</v>
      </c>
      <c r="EL68" s="53">
        <v>2</v>
      </c>
      <c r="EM68" s="63">
        <v>2</v>
      </c>
      <c r="EN68" s="19">
        <v>5.0999999999999996</v>
      </c>
      <c r="EO68" s="22">
        <v>5</v>
      </c>
      <c r="EP68" s="23"/>
      <c r="EQ68" s="25">
        <f t="shared" ref="EQ68:EQ73" si="851">ROUND((EN68*0.4+EO68*0.6),1)</f>
        <v>5</v>
      </c>
      <c r="ER68" s="26">
        <f t="shared" si="634"/>
        <v>5</v>
      </c>
      <c r="ES68" s="24" t="str">
        <f t="shared" si="635"/>
        <v>5.0</v>
      </c>
      <c r="ET68" s="30" t="str">
        <f t="shared" si="636"/>
        <v>D+</v>
      </c>
      <c r="EU68" s="28">
        <f t="shared" si="637"/>
        <v>1.5</v>
      </c>
      <c r="EV68" s="35" t="str">
        <f t="shared" si="638"/>
        <v>1.5</v>
      </c>
      <c r="EW68" s="53">
        <v>2</v>
      </c>
      <c r="EX68" s="63">
        <v>2</v>
      </c>
      <c r="EY68" s="19">
        <v>7</v>
      </c>
      <c r="EZ68" s="22">
        <v>6</v>
      </c>
      <c r="FA68" s="23"/>
      <c r="FB68" s="17">
        <f t="shared" ref="FB68:FB73" si="852">ROUND((EY68*0.4+EZ68*0.6),1)</f>
        <v>6.4</v>
      </c>
      <c r="FC68" s="24">
        <f t="shared" si="821"/>
        <v>6.4</v>
      </c>
      <c r="FD68" s="24" t="str">
        <f t="shared" si="641"/>
        <v>6.4</v>
      </c>
      <c r="FE68" s="30" t="str">
        <f t="shared" si="642"/>
        <v>C</v>
      </c>
      <c r="FF68" s="28">
        <f t="shared" si="643"/>
        <v>2</v>
      </c>
      <c r="FG68" s="35" t="str">
        <f t="shared" si="644"/>
        <v>2.0</v>
      </c>
      <c r="FH68" s="53">
        <v>3</v>
      </c>
      <c r="FI68" s="63">
        <v>3</v>
      </c>
      <c r="FJ68" s="19">
        <v>8</v>
      </c>
      <c r="FK68" s="22">
        <v>7</v>
      </c>
      <c r="FL68" s="23"/>
      <c r="FM68" s="25">
        <f t="shared" si="743"/>
        <v>7.4</v>
      </c>
      <c r="FN68" s="26">
        <f t="shared" si="744"/>
        <v>7.4</v>
      </c>
      <c r="FO68" s="26" t="str">
        <f t="shared" si="645"/>
        <v>7.4</v>
      </c>
      <c r="FP68" s="30" t="str">
        <f t="shared" si="745"/>
        <v>B</v>
      </c>
      <c r="FQ68" s="28">
        <f t="shared" si="746"/>
        <v>3</v>
      </c>
      <c r="FR68" s="35" t="str">
        <f t="shared" si="747"/>
        <v>3.0</v>
      </c>
      <c r="FS68" s="53">
        <v>2</v>
      </c>
      <c r="FT68" s="63">
        <v>2</v>
      </c>
      <c r="FU68" s="19">
        <v>5.7</v>
      </c>
      <c r="FV68" s="22">
        <v>4</v>
      </c>
      <c r="FW68" s="23"/>
      <c r="FX68" s="25">
        <f t="shared" si="748"/>
        <v>4.7</v>
      </c>
      <c r="FY68" s="26">
        <f t="shared" si="749"/>
        <v>4.7</v>
      </c>
      <c r="FZ68" s="24" t="str">
        <f t="shared" si="646"/>
        <v>4.7</v>
      </c>
      <c r="GA68" s="30" t="str">
        <f t="shared" si="750"/>
        <v>D</v>
      </c>
      <c r="GB68" s="28">
        <f t="shared" si="751"/>
        <v>1</v>
      </c>
      <c r="GC68" s="35" t="str">
        <f t="shared" si="752"/>
        <v>1.0</v>
      </c>
      <c r="GD68" s="53">
        <v>2</v>
      </c>
      <c r="GE68" s="63">
        <v>2</v>
      </c>
      <c r="GF68" s="181">
        <f t="shared" si="647"/>
        <v>20</v>
      </c>
      <c r="GG68" s="217">
        <f t="shared" si="648"/>
        <v>4.9150000000000009</v>
      </c>
      <c r="GH68" s="182">
        <f t="shared" si="649"/>
        <v>1.25</v>
      </c>
      <c r="GI68" s="183" t="str">
        <f t="shared" si="650"/>
        <v>1.25</v>
      </c>
      <c r="GJ68" s="135" t="str">
        <f t="shared" si="651"/>
        <v>Lên lớp</v>
      </c>
      <c r="GK68" s="136">
        <f t="shared" si="652"/>
        <v>17</v>
      </c>
      <c r="GL68" s="239">
        <f t="shared" si="653"/>
        <v>5.2529411764705891</v>
      </c>
      <c r="GM68" s="137">
        <f t="shared" si="654"/>
        <v>1.4705882352941178</v>
      </c>
      <c r="GN68" s="192">
        <f t="shared" si="655"/>
        <v>37</v>
      </c>
      <c r="GO68" s="193">
        <f t="shared" si="656"/>
        <v>34</v>
      </c>
      <c r="GP68" s="183">
        <f t="shared" si="657"/>
        <v>5.7235294117647069</v>
      </c>
      <c r="GQ68" s="182">
        <f t="shared" si="658"/>
        <v>1.75</v>
      </c>
      <c r="GR68" s="183" t="str">
        <f t="shared" si="659"/>
        <v>1.75</v>
      </c>
      <c r="GS68" s="135" t="str">
        <f t="shared" si="660"/>
        <v>Lên lớp</v>
      </c>
      <c r="GT68" s="135" t="s">
        <v>648</v>
      </c>
      <c r="GU68" s="19">
        <v>8.3000000000000007</v>
      </c>
      <c r="GV68" s="22">
        <v>6</v>
      </c>
      <c r="GW68" s="23"/>
      <c r="GX68" s="17">
        <f t="shared" ref="GX68:GX80" si="853">ROUND((GU68*0.4+GV68*0.6),1)</f>
        <v>6.9</v>
      </c>
      <c r="GY68" s="24">
        <f t="shared" si="662"/>
        <v>6.9</v>
      </c>
      <c r="GZ68" s="24" t="str">
        <f t="shared" ref="GZ68:GZ80" si="854">TEXT(GY68,"0.0")</f>
        <v>6.9</v>
      </c>
      <c r="HA68" s="30" t="str">
        <f t="shared" si="663"/>
        <v>C+</v>
      </c>
      <c r="HB68" s="28">
        <f t="shared" si="664"/>
        <v>2.5</v>
      </c>
      <c r="HC68" s="35" t="str">
        <f t="shared" si="665"/>
        <v>2.5</v>
      </c>
      <c r="HD68" s="53">
        <v>3</v>
      </c>
      <c r="HE68" s="63">
        <v>3</v>
      </c>
      <c r="HF68" s="120">
        <v>0</v>
      </c>
      <c r="HG68" s="121"/>
      <c r="HH68" s="122"/>
      <c r="HI68" s="129">
        <f t="shared" si="753"/>
        <v>0</v>
      </c>
      <c r="HJ68" s="130">
        <f t="shared" si="754"/>
        <v>0</v>
      </c>
      <c r="HK68" s="124" t="str">
        <f t="shared" si="666"/>
        <v>0.0</v>
      </c>
      <c r="HL68" s="125" t="str">
        <f t="shared" si="755"/>
        <v>F</v>
      </c>
      <c r="HM68" s="126">
        <f t="shared" si="756"/>
        <v>0</v>
      </c>
      <c r="HN68" s="127" t="str">
        <f t="shared" si="757"/>
        <v>0.0</v>
      </c>
      <c r="HO68" s="144">
        <v>2</v>
      </c>
      <c r="HP68" s="145"/>
      <c r="HQ68" s="19">
        <v>6.3</v>
      </c>
      <c r="HR68" s="22">
        <v>2</v>
      </c>
      <c r="HS68" s="23">
        <v>5</v>
      </c>
      <c r="HT68" s="25">
        <f t="shared" si="758"/>
        <v>3.7</v>
      </c>
      <c r="HU68" s="147">
        <f t="shared" si="759"/>
        <v>5.5</v>
      </c>
      <c r="HV68" s="24" t="str">
        <f t="shared" si="734"/>
        <v>5.5</v>
      </c>
      <c r="HW68" s="218" t="str">
        <f t="shared" si="760"/>
        <v>C</v>
      </c>
      <c r="HX68" s="149">
        <f t="shared" si="761"/>
        <v>2</v>
      </c>
      <c r="HY68" s="40" t="str">
        <f t="shared" si="762"/>
        <v>2.0</v>
      </c>
      <c r="HZ68" s="53">
        <v>3</v>
      </c>
      <c r="IA68" s="63">
        <v>3</v>
      </c>
      <c r="IB68" s="19">
        <v>7.3</v>
      </c>
      <c r="IC68" s="22">
        <v>3</v>
      </c>
      <c r="ID68" s="23"/>
      <c r="IE68" s="25">
        <f t="shared" si="763"/>
        <v>4.7</v>
      </c>
      <c r="IF68" s="147">
        <f t="shared" si="764"/>
        <v>4.7</v>
      </c>
      <c r="IG68" s="24" t="str">
        <f t="shared" si="735"/>
        <v>4.7</v>
      </c>
      <c r="IH68" s="218" t="str">
        <f t="shared" si="765"/>
        <v>D</v>
      </c>
      <c r="II68" s="149">
        <f t="shared" si="766"/>
        <v>1</v>
      </c>
      <c r="IJ68" s="40" t="str">
        <f t="shared" si="767"/>
        <v>1.0</v>
      </c>
      <c r="IK68" s="53">
        <v>1</v>
      </c>
      <c r="IL68" s="63">
        <v>1</v>
      </c>
      <c r="IM68" s="19">
        <v>6.4</v>
      </c>
      <c r="IN68" s="22">
        <v>7</v>
      </c>
      <c r="IO68" s="23"/>
      <c r="IP68" s="25">
        <f t="shared" si="768"/>
        <v>6.8</v>
      </c>
      <c r="IQ68" s="26">
        <f t="shared" si="769"/>
        <v>6.8</v>
      </c>
      <c r="IR68" s="24" t="str">
        <f t="shared" si="669"/>
        <v>6.8</v>
      </c>
      <c r="IS68" s="30" t="str">
        <f t="shared" ref="IS68:IS80" si="855">IF(IQ68&gt;=8.5,"A",IF(IQ68&gt;=8,"B+",IF(IQ68&gt;=7,"B",IF(IQ68&gt;=6.5,"C+",IF(IQ68&gt;=5.5,"C",IF(IQ68&gt;=5,"D+",IF(IQ68&gt;=4,"D","F")))))))</f>
        <v>C+</v>
      </c>
      <c r="IT68" s="28">
        <f t="shared" si="770"/>
        <v>2.5</v>
      </c>
      <c r="IU68" s="35" t="str">
        <f t="shared" si="771"/>
        <v>2.5</v>
      </c>
      <c r="IV68" s="53">
        <v>2</v>
      </c>
      <c r="IW68" s="63">
        <v>2</v>
      </c>
      <c r="IX68" s="19">
        <v>5.6</v>
      </c>
      <c r="IY68" s="22">
        <v>5</v>
      </c>
      <c r="IZ68" s="23"/>
      <c r="JA68" s="25">
        <f t="shared" si="772"/>
        <v>5.2</v>
      </c>
      <c r="JB68" s="26">
        <f t="shared" si="773"/>
        <v>5.2</v>
      </c>
      <c r="JC68" s="24" t="str">
        <f t="shared" si="670"/>
        <v>5.2</v>
      </c>
      <c r="JD68" s="30" t="str">
        <f t="shared" si="774"/>
        <v>D+</v>
      </c>
      <c r="JE68" s="28">
        <f t="shared" si="775"/>
        <v>1.5</v>
      </c>
      <c r="JF68" s="35" t="str">
        <f t="shared" si="776"/>
        <v>1.5</v>
      </c>
      <c r="JG68" s="53">
        <v>2</v>
      </c>
      <c r="JH68" s="63">
        <v>2</v>
      </c>
      <c r="JI68" s="19">
        <v>5.4</v>
      </c>
      <c r="JJ68" s="22">
        <v>6</v>
      </c>
      <c r="JK68" s="23"/>
      <c r="JL68" s="25">
        <f t="shared" si="777"/>
        <v>5.8</v>
      </c>
      <c r="JM68" s="26">
        <f t="shared" si="778"/>
        <v>5.8</v>
      </c>
      <c r="JN68" s="24" t="str">
        <f t="shared" si="671"/>
        <v>5.8</v>
      </c>
      <c r="JO68" s="30" t="str">
        <f t="shared" ref="JO68:JO76" si="856">IF(JM68&gt;=8.5,"A",IF(JM68&gt;=8,"B+",IF(JM68&gt;=7,"B",IF(JM68&gt;=6.5,"C+",IF(JM68&gt;=5.5,"C",IF(JM68&gt;=5,"D+",IF(JM68&gt;=4,"D","F")))))))</f>
        <v>C</v>
      </c>
      <c r="JP68" s="28">
        <f t="shared" si="779"/>
        <v>2</v>
      </c>
      <c r="JQ68" s="35" t="str">
        <f t="shared" si="780"/>
        <v>2.0</v>
      </c>
      <c r="JR68" s="53">
        <v>2</v>
      </c>
      <c r="JS68" s="63">
        <v>2</v>
      </c>
      <c r="JT68" s="120">
        <v>0</v>
      </c>
      <c r="JU68" s="121"/>
      <c r="JV68" s="122"/>
      <c r="JW68" s="129">
        <f t="shared" si="781"/>
        <v>0</v>
      </c>
      <c r="JX68" s="130">
        <f t="shared" si="782"/>
        <v>0</v>
      </c>
      <c r="JY68" s="124" t="str">
        <f t="shared" si="672"/>
        <v>0.0</v>
      </c>
      <c r="JZ68" s="125" t="str">
        <f t="shared" ref="JZ68:JZ80" si="857">IF(JX68&gt;=8.5,"A",IF(JX68&gt;=8,"B+",IF(JX68&gt;=7,"B",IF(JX68&gt;=6.5,"C+",IF(JX68&gt;=5.5,"C",IF(JX68&gt;=5,"D+",IF(JX68&gt;=4,"D","F")))))))</f>
        <v>F</v>
      </c>
      <c r="KA68" s="126">
        <f t="shared" si="783"/>
        <v>0</v>
      </c>
      <c r="KB68" s="127" t="str">
        <f t="shared" si="784"/>
        <v>0.0</v>
      </c>
      <c r="KC68" s="144">
        <v>1</v>
      </c>
      <c r="KD68" s="145"/>
      <c r="KE68" s="19">
        <v>7</v>
      </c>
      <c r="KF68" s="22">
        <v>6</v>
      </c>
      <c r="KG68" s="23"/>
      <c r="KH68" s="25">
        <f t="shared" si="785"/>
        <v>6.4</v>
      </c>
      <c r="KI68" s="26">
        <f t="shared" si="786"/>
        <v>6.4</v>
      </c>
      <c r="KJ68" s="24" t="str">
        <f t="shared" si="673"/>
        <v>6.4</v>
      </c>
      <c r="KK68" s="30" t="str">
        <f t="shared" si="787"/>
        <v>C</v>
      </c>
      <c r="KL68" s="28">
        <f t="shared" si="788"/>
        <v>2</v>
      </c>
      <c r="KM68" s="35" t="str">
        <f t="shared" si="789"/>
        <v>2.0</v>
      </c>
      <c r="KN68" s="53">
        <v>2</v>
      </c>
      <c r="KO68" s="63">
        <v>2</v>
      </c>
      <c r="KP68" s="181">
        <f t="shared" si="674"/>
        <v>18</v>
      </c>
      <c r="KQ68" s="217">
        <f t="shared" si="675"/>
        <v>5.0166666666666666</v>
      </c>
      <c r="KR68" s="182">
        <f t="shared" si="676"/>
        <v>1.6944444444444444</v>
      </c>
      <c r="KS68" s="183" t="str">
        <f t="shared" si="677"/>
        <v>1.69</v>
      </c>
      <c r="KT68" s="135" t="str">
        <f t="shared" si="678"/>
        <v>Lên lớp</v>
      </c>
      <c r="KU68" s="136">
        <f t="shared" si="679"/>
        <v>15</v>
      </c>
      <c r="KV68" s="217">
        <f t="shared" si="680"/>
        <v>6.02</v>
      </c>
      <c r="KW68" s="236">
        <f t="shared" si="681"/>
        <v>2.0333333333333332</v>
      </c>
      <c r="KX68" s="192">
        <f t="shared" si="682"/>
        <v>55</v>
      </c>
      <c r="KY68" s="193">
        <f t="shared" si="683"/>
        <v>49</v>
      </c>
      <c r="KZ68" s="183">
        <f t="shared" si="684"/>
        <v>5.8142857142857149</v>
      </c>
      <c r="LA68" s="182">
        <f t="shared" si="685"/>
        <v>1.8367346938775511</v>
      </c>
      <c r="LB68" s="183" t="str">
        <f t="shared" si="686"/>
        <v>1.84</v>
      </c>
      <c r="LC68" s="135" t="str">
        <f t="shared" si="687"/>
        <v>Lên lớp</v>
      </c>
      <c r="LD68" s="135" t="s">
        <v>648</v>
      </c>
      <c r="LE68" s="19">
        <v>5.2</v>
      </c>
      <c r="LF68" s="44"/>
      <c r="LG68" s="23">
        <v>5</v>
      </c>
      <c r="LH68" s="25">
        <f t="shared" si="790"/>
        <v>2.1</v>
      </c>
      <c r="LI68" s="147">
        <f t="shared" si="791"/>
        <v>5.0999999999999996</v>
      </c>
      <c r="LJ68" s="26" t="str">
        <f t="shared" si="688"/>
        <v>5.1</v>
      </c>
      <c r="LK68" s="148" t="str">
        <f t="shared" si="792"/>
        <v>D+</v>
      </c>
      <c r="LL68" s="149">
        <f t="shared" si="793"/>
        <v>1.5</v>
      </c>
      <c r="LM68" s="40" t="str">
        <f t="shared" si="794"/>
        <v>1.5</v>
      </c>
      <c r="LN68" s="53">
        <v>1</v>
      </c>
      <c r="LO68" s="63">
        <v>1</v>
      </c>
      <c r="LP68" s="19">
        <v>5.9</v>
      </c>
      <c r="LQ68" s="22">
        <v>1</v>
      </c>
      <c r="LR68" s="23"/>
      <c r="LS68" s="25">
        <f t="shared" si="795"/>
        <v>3</v>
      </c>
      <c r="LT68" s="147">
        <f t="shared" si="796"/>
        <v>3</v>
      </c>
      <c r="LU68" s="26" t="str">
        <f t="shared" ref="LU68:LU80" si="858">TEXT(LT68,"0.0")</f>
        <v>3.0</v>
      </c>
      <c r="LV68" s="148" t="str">
        <f t="shared" si="797"/>
        <v>F</v>
      </c>
      <c r="LW68" s="149">
        <f t="shared" si="798"/>
        <v>0</v>
      </c>
      <c r="LX68" s="40" t="str">
        <f t="shared" si="799"/>
        <v>0.0</v>
      </c>
      <c r="LY68" s="53">
        <v>1</v>
      </c>
      <c r="LZ68" s="63"/>
      <c r="MA68" s="19">
        <v>6.1</v>
      </c>
      <c r="MB68" s="44"/>
      <c r="MC68" s="23"/>
      <c r="MD68" s="25">
        <f t="shared" si="800"/>
        <v>2.4</v>
      </c>
      <c r="ME68" s="26">
        <f t="shared" si="801"/>
        <v>2.4</v>
      </c>
      <c r="MF68" s="26" t="str">
        <f t="shared" si="690"/>
        <v>2.4</v>
      </c>
      <c r="MG68" s="30" t="str">
        <f t="shared" ref="MG68:MG80" si="859">IF(ME68&gt;=8.5,"A",IF(ME68&gt;=8,"B+",IF(ME68&gt;=7,"B",IF(ME68&gt;=6.5,"C+",IF(ME68&gt;=5.5,"C",IF(ME68&gt;=5,"D+",IF(ME68&gt;=4,"D","F")))))))</f>
        <v>F</v>
      </c>
      <c r="MH68" s="28">
        <f t="shared" si="802"/>
        <v>0</v>
      </c>
      <c r="MI68" s="35" t="str">
        <f t="shared" si="803"/>
        <v>0.0</v>
      </c>
      <c r="MJ68" s="53">
        <v>1</v>
      </c>
      <c r="MK68" s="63"/>
      <c r="ML68" s="19">
        <v>5</v>
      </c>
      <c r="MM68" s="51">
        <v>7</v>
      </c>
      <c r="MN68" s="23"/>
      <c r="MO68" s="25">
        <f t="shared" si="822"/>
        <v>6.2</v>
      </c>
      <c r="MP68" s="26">
        <f t="shared" si="823"/>
        <v>6.2</v>
      </c>
      <c r="MQ68" s="26" t="str">
        <f t="shared" ref="MQ68:MQ80" si="860">TEXT(MP68,"0.0")</f>
        <v>6.2</v>
      </c>
      <c r="MR68" s="30" t="str">
        <f>IF(MP68&gt;=8.5,"A",IF(MP68&gt;=8,"B+",IF(MP68&gt;=7,"B",IF(MP68&gt;=6.5,"C+",IF(MP68&gt;=5.5,"C",IF(MP68&gt;=5,"D+",IF(MP68&gt;=4,"D","F")))))))</f>
        <v>C</v>
      </c>
      <c r="MS68" s="28">
        <f t="shared" si="824"/>
        <v>2</v>
      </c>
      <c r="MT68" s="35" t="str">
        <f t="shared" si="825"/>
        <v>2.0</v>
      </c>
      <c r="MU68" s="53">
        <v>1</v>
      </c>
      <c r="MV68" s="63">
        <v>1</v>
      </c>
      <c r="MW68" s="19">
        <v>7</v>
      </c>
      <c r="MX68" s="51">
        <v>6.5</v>
      </c>
      <c r="MY68" s="23"/>
      <c r="MZ68" s="25">
        <f t="shared" si="826"/>
        <v>6.7</v>
      </c>
      <c r="NA68" s="26">
        <f t="shared" si="827"/>
        <v>6.7</v>
      </c>
      <c r="NB68" s="26" t="str">
        <f t="shared" ref="NB68:NB80" si="861">TEXT(NA68,"0.0")</f>
        <v>6.7</v>
      </c>
      <c r="NC68" s="30" t="str">
        <f>IF(NA68&gt;=8.5,"A",IF(NA68&gt;=8,"B+",IF(NA68&gt;=7,"B",IF(NA68&gt;=6.5,"C+",IF(NA68&gt;=5.5,"C",IF(NA68&gt;=5,"D+",IF(NA68&gt;=4,"D","F")))))))</f>
        <v>C+</v>
      </c>
      <c r="ND68" s="28">
        <f t="shared" si="828"/>
        <v>2.5</v>
      </c>
      <c r="NE68" s="35" t="str">
        <f t="shared" si="829"/>
        <v>2.5</v>
      </c>
      <c r="NF68" s="53">
        <v>1</v>
      </c>
      <c r="NG68" s="63">
        <v>1</v>
      </c>
      <c r="NH68" s="19">
        <v>7.5</v>
      </c>
      <c r="NI68" s="51">
        <v>5.3</v>
      </c>
      <c r="NJ68" s="23"/>
      <c r="NK68" s="25">
        <f t="shared" si="830"/>
        <v>6.2</v>
      </c>
      <c r="NL68" s="26">
        <f t="shared" si="831"/>
        <v>6.2</v>
      </c>
      <c r="NM68" s="26" t="str">
        <f t="shared" ref="NM68:NM80" si="862">TEXT(NL68,"0.0")</f>
        <v>6.2</v>
      </c>
      <c r="NN68" s="30" t="str">
        <f>IF(NL68&gt;=8.5,"A",IF(NL68&gt;=8,"B+",IF(NL68&gt;=7,"B",IF(NL68&gt;=6.5,"C+",IF(NL68&gt;=5.5,"C",IF(NL68&gt;=5,"D+",IF(NL68&gt;=4,"D","F")))))))</f>
        <v>C</v>
      </c>
      <c r="NO68" s="28">
        <f t="shared" si="832"/>
        <v>2</v>
      </c>
      <c r="NP68" s="35" t="str">
        <f t="shared" si="833"/>
        <v>2.0</v>
      </c>
      <c r="NQ68" s="53">
        <v>2</v>
      </c>
      <c r="NR68" s="63">
        <v>2</v>
      </c>
      <c r="NS68" s="19">
        <v>7</v>
      </c>
      <c r="NT68" s="51">
        <v>6.5</v>
      </c>
      <c r="NU68" s="23"/>
      <c r="NV68" s="25">
        <f t="shared" si="834"/>
        <v>6.7</v>
      </c>
      <c r="NW68" s="26">
        <f t="shared" si="835"/>
        <v>6.7</v>
      </c>
      <c r="NX68" s="26" t="str">
        <f t="shared" ref="NX68:NX80" si="863">TEXT(NW68,"0.0")</f>
        <v>6.7</v>
      </c>
      <c r="NY68" s="30" t="str">
        <f>IF(NW68&gt;=8.5,"A",IF(NW68&gt;=8,"B+",IF(NW68&gt;=7,"B",IF(NW68&gt;=6.5,"C+",IF(NW68&gt;=5.5,"C",IF(NW68&gt;=5,"D+",IF(NW68&gt;=4,"D","F")))))))</f>
        <v>C+</v>
      </c>
      <c r="NZ68" s="28">
        <f t="shared" si="836"/>
        <v>2.5</v>
      </c>
      <c r="OA68" s="35" t="str">
        <f t="shared" si="837"/>
        <v>2.5</v>
      </c>
      <c r="OB68" s="53">
        <v>1</v>
      </c>
      <c r="OC68" s="63">
        <v>1</v>
      </c>
      <c r="OD68" s="57">
        <v>7</v>
      </c>
      <c r="OE68" s="51">
        <v>7.5</v>
      </c>
      <c r="OF68" s="23"/>
      <c r="OG68" s="25">
        <f t="shared" si="838"/>
        <v>7.3</v>
      </c>
      <c r="OH68" s="26">
        <f t="shared" si="839"/>
        <v>7.3</v>
      </c>
      <c r="OI68" s="26" t="str">
        <f t="shared" si="840"/>
        <v>7.3</v>
      </c>
      <c r="OJ68" s="30" t="str">
        <f t="shared" ref="OJ68:OJ80" si="864">IF(OH68&gt;=8.5,"A",IF(OH68&gt;=8,"B+",IF(OH68&gt;=7,"B",IF(OH68&gt;=6.5,"C+",IF(OH68&gt;=5.5,"C",IF(OH68&gt;=5,"D+",IF(OH68&gt;=4,"D","F")))))))</f>
        <v>B</v>
      </c>
      <c r="OK68" s="28">
        <f t="shared" si="841"/>
        <v>3</v>
      </c>
      <c r="OL68" s="35" t="str">
        <f t="shared" si="842"/>
        <v>3.0</v>
      </c>
      <c r="OM68" s="53">
        <v>4</v>
      </c>
      <c r="ON68" s="70">
        <v>4</v>
      </c>
      <c r="OO68" s="264">
        <f t="shared" si="804"/>
        <v>12</v>
      </c>
      <c r="OP68" s="217">
        <f t="shared" si="805"/>
        <v>5.9750000000000005</v>
      </c>
      <c r="OQ68" s="182">
        <f t="shared" si="806"/>
        <v>2.0416666666666665</v>
      </c>
      <c r="OR68" s="183" t="str">
        <f t="shared" si="807"/>
        <v>2.04</v>
      </c>
      <c r="OS68" s="135" t="str">
        <f t="shared" si="808"/>
        <v>Lên lớp</v>
      </c>
      <c r="OT68" s="136">
        <f t="shared" si="809"/>
        <v>10</v>
      </c>
      <c r="OU68" s="217">
        <f t="shared" si="810"/>
        <v>6.63</v>
      </c>
      <c r="OV68" s="236">
        <f t="shared" si="811"/>
        <v>2.4500000000000002</v>
      </c>
      <c r="OW68" s="192">
        <f t="shared" si="812"/>
        <v>67</v>
      </c>
      <c r="OX68" s="193">
        <f t="shared" si="813"/>
        <v>59</v>
      </c>
      <c r="OY68" s="183">
        <f t="shared" si="814"/>
        <v>5.9525423728813571</v>
      </c>
      <c r="OZ68" s="182">
        <f t="shared" si="815"/>
        <v>1.9406779661016949</v>
      </c>
      <c r="PA68" s="183" t="str">
        <f t="shared" si="816"/>
        <v>1.94</v>
      </c>
      <c r="PB68" s="135" t="str">
        <f t="shared" si="817"/>
        <v>Lên lớp</v>
      </c>
      <c r="PC68" s="135" t="s">
        <v>648</v>
      </c>
      <c r="PD68" s="57"/>
      <c r="PE68" s="22"/>
      <c r="PF68" s="23"/>
      <c r="PG68" s="25">
        <f t="shared" si="273"/>
        <v>0</v>
      </c>
      <c r="PH68" s="26">
        <f t="shared" si="274"/>
        <v>0</v>
      </c>
      <c r="PI68" s="26" t="str">
        <f t="shared" si="275"/>
        <v>0.0</v>
      </c>
      <c r="PJ68" s="30" t="str">
        <f t="shared" si="276"/>
        <v>F</v>
      </c>
      <c r="PK68" s="28">
        <f t="shared" si="277"/>
        <v>0</v>
      </c>
      <c r="PL68" s="35" t="str">
        <f t="shared" si="278"/>
        <v>0.0</v>
      </c>
      <c r="PM68" s="53"/>
      <c r="PN68" s="63"/>
      <c r="PO68" s="43">
        <v>0.3</v>
      </c>
      <c r="PP68" s="22"/>
      <c r="PQ68" s="23"/>
      <c r="PR68" s="25">
        <f t="shared" si="843"/>
        <v>0.1</v>
      </c>
      <c r="PS68" s="26">
        <f t="shared" si="844"/>
        <v>0.1</v>
      </c>
      <c r="PT68" s="26" t="str">
        <f t="shared" si="845"/>
        <v>0.1</v>
      </c>
      <c r="PU68" s="30" t="str">
        <f t="shared" ref="PU68:PU80" si="865">IF(PS68&gt;=8.5,"A",IF(PS68&gt;=8,"B+",IF(PS68&gt;=7,"B",IF(PS68&gt;=6.5,"C+",IF(PS68&gt;=5.5,"C",IF(PS68&gt;=5,"D+",IF(PS68&gt;=4,"D","F")))))))</f>
        <v>F</v>
      </c>
      <c r="PV68" s="28">
        <f t="shared" si="846"/>
        <v>0</v>
      </c>
      <c r="PW68" s="35" t="str">
        <f t="shared" si="847"/>
        <v>0.0</v>
      </c>
      <c r="PX68" s="53">
        <v>6</v>
      </c>
      <c r="PY68" s="63"/>
      <c r="PZ68" s="59"/>
      <c r="QA68" s="259"/>
      <c r="QB68" s="129">
        <f t="shared" si="848"/>
        <v>0</v>
      </c>
      <c r="QC68" s="24" t="str">
        <f t="shared" si="280"/>
        <v>0.0</v>
      </c>
      <c r="QD68" s="30" t="str">
        <f t="shared" si="281"/>
        <v>F</v>
      </c>
      <c r="QE68" s="28">
        <f t="shared" si="282"/>
        <v>0</v>
      </c>
      <c r="QF68" s="35" t="str">
        <f t="shared" si="283"/>
        <v>0.0</v>
      </c>
      <c r="QG68" s="260"/>
      <c r="QH68" s="261"/>
      <c r="QI68" s="262">
        <f t="shared" si="818"/>
        <v>6</v>
      </c>
      <c r="QJ68" s="217">
        <f t="shared" si="819"/>
        <v>0.10000000000000002</v>
      </c>
      <c r="QK68" s="182">
        <f t="shared" si="820"/>
        <v>0</v>
      </c>
      <c r="QL68" s="183" t="str">
        <f t="shared" si="284"/>
        <v>0.00</v>
      </c>
      <c r="QM68" s="135" t="str">
        <f t="shared" si="285"/>
        <v>Cảnh báo KQHT</v>
      </c>
    </row>
    <row r="69" spans="1:455" ht="18">
      <c r="A69" s="10">
        <v>3</v>
      </c>
      <c r="B69" s="10">
        <v>69</v>
      </c>
      <c r="C69" s="90" t="s">
        <v>351</v>
      </c>
      <c r="D69" s="91" t="s">
        <v>383</v>
      </c>
      <c r="E69" s="93" t="s">
        <v>384</v>
      </c>
      <c r="F69" s="307" t="s">
        <v>385</v>
      </c>
      <c r="G69" s="42"/>
      <c r="H69" s="106" t="s">
        <v>549</v>
      </c>
      <c r="I69" s="42" t="s">
        <v>18</v>
      </c>
      <c r="J69" s="98" t="s">
        <v>113</v>
      </c>
      <c r="K69" s="12">
        <v>5</v>
      </c>
      <c r="L69" s="24" t="str">
        <f t="shared" si="562"/>
        <v>5.0</v>
      </c>
      <c r="M69" s="30" t="str">
        <f t="shared" si="701"/>
        <v>D+</v>
      </c>
      <c r="N69" s="37">
        <f t="shared" si="702"/>
        <v>1.5</v>
      </c>
      <c r="O69" s="35" t="str">
        <f t="shared" si="703"/>
        <v>1.5</v>
      </c>
      <c r="P69" s="11">
        <v>2</v>
      </c>
      <c r="Q69" s="14">
        <v>6.2</v>
      </c>
      <c r="R69" s="24" t="str">
        <f t="shared" si="566"/>
        <v>6.2</v>
      </c>
      <c r="S69" s="30" t="str">
        <f t="shared" si="704"/>
        <v>C</v>
      </c>
      <c r="T69" s="37">
        <f t="shared" si="705"/>
        <v>2</v>
      </c>
      <c r="U69" s="35" t="str">
        <f t="shared" si="706"/>
        <v>2.0</v>
      </c>
      <c r="V69" s="11">
        <v>3</v>
      </c>
      <c r="W69" s="19">
        <v>7.3</v>
      </c>
      <c r="X69" s="22">
        <v>6</v>
      </c>
      <c r="Y69" s="23"/>
      <c r="Z69" s="17">
        <f t="shared" si="570"/>
        <v>6.5</v>
      </c>
      <c r="AA69" s="24">
        <f t="shared" si="571"/>
        <v>6.5</v>
      </c>
      <c r="AB69" s="24" t="str">
        <f t="shared" si="572"/>
        <v>6.5</v>
      </c>
      <c r="AC69" s="30" t="str">
        <f t="shared" si="573"/>
        <v>C+</v>
      </c>
      <c r="AD69" s="28">
        <f t="shared" si="574"/>
        <v>2.5</v>
      </c>
      <c r="AE69" s="35" t="str">
        <f t="shared" si="575"/>
        <v>2.5</v>
      </c>
      <c r="AF69" s="53">
        <v>4</v>
      </c>
      <c r="AG69" s="63">
        <v>4</v>
      </c>
      <c r="AH69" s="19">
        <v>7.3</v>
      </c>
      <c r="AI69" s="22">
        <v>8</v>
      </c>
      <c r="AJ69" s="23"/>
      <c r="AK69" s="25">
        <f t="shared" si="707"/>
        <v>7.7</v>
      </c>
      <c r="AL69" s="26">
        <f t="shared" si="708"/>
        <v>7.7</v>
      </c>
      <c r="AM69" s="24" t="str">
        <f t="shared" si="577"/>
        <v>7.7</v>
      </c>
      <c r="AN69" s="30" t="str">
        <f t="shared" si="709"/>
        <v>B</v>
      </c>
      <c r="AO69" s="28">
        <f t="shared" si="710"/>
        <v>3</v>
      </c>
      <c r="AP69" s="35" t="str">
        <f t="shared" si="711"/>
        <v>3.0</v>
      </c>
      <c r="AQ69" s="66">
        <v>2</v>
      </c>
      <c r="AR69" s="68">
        <v>2</v>
      </c>
      <c r="AS69" s="19">
        <v>5</v>
      </c>
      <c r="AT69" s="22">
        <v>2</v>
      </c>
      <c r="AU69" s="23">
        <v>4</v>
      </c>
      <c r="AV69" s="25">
        <f t="shared" si="712"/>
        <v>3.2</v>
      </c>
      <c r="AW69" s="26">
        <f t="shared" si="713"/>
        <v>4.4000000000000004</v>
      </c>
      <c r="AX69" s="24" t="str">
        <f t="shared" si="581"/>
        <v>4.4</v>
      </c>
      <c r="AY69" s="30" t="str">
        <f t="shared" si="714"/>
        <v>D</v>
      </c>
      <c r="AZ69" s="28">
        <f t="shared" si="715"/>
        <v>1</v>
      </c>
      <c r="BA69" s="35" t="str">
        <f t="shared" si="716"/>
        <v>1.0</v>
      </c>
      <c r="BB69" s="53">
        <v>3</v>
      </c>
      <c r="BC69" s="63">
        <v>3</v>
      </c>
      <c r="BD69" s="19">
        <v>5</v>
      </c>
      <c r="BE69" s="22">
        <v>5</v>
      </c>
      <c r="BF69" s="23"/>
      <c r="BG69" s="17">
        <f t="shared" si="717"/>
        <v>5</v>
      </c>
      <c r="BH69" s="24">
        <f t="shared" si="718"/>
        <v>5</v>
      </c>
      <c r="BI69" s="24" t="str">
        <f t="shared" si="585"/>
        <v>5.0</v>
      </c>
      <c r="BJ69" s="30" t="str">
        <f t="shared" si="719"/>
        <v>D+</v>
      </c>
      <c r="BK69" s="28">
        <f t="shared" si="720"/>
        <v>1.5</v>
      </c>
      <c r="BL69" s="35" t="str">
        <f t="shared" si="721"/>
        <v>1.5</v>
      </c>
      <c r="BM69" s="53">
        <v>3</v>
      </c>
      <c r="BN69" s="63">
        <v>3</v>
      </c>
      <c r="BO69" s="19">
        <v>6.2</v>
      </c>
      <c r="BP69" s="22">
        <v>6</v>
      </c>
      <c r="BQ69" s="23"/>
      <c r="BR69" s="17">
        <f t="shared" si="589"/>
        <v>6.1</v>
      </c>
      <c r="BS69" s="24">
        <f t="shared" si="590"/>
        <v>6.1</v>
      </c>
      <c r="BT69" s="24" t="str">
        <f t="shared" si="591"/>
        <v>6.1</v>
      </c>
      <c r="BU69" s="30" t="str">
        <f t="shared" si="592"/>
        <v>C</v>
      </c>
      <c r="BV69" s="56">
        <f t="shared" si="593"/>
        <v>2</v>
      </c>
      <c r="BW69" s="35" t="str">
        <f t="shared" si="594"/>
        <v>2.0</v>
      </c>
      <c r="BX69" s="53">
        <v>2</v>
      </c>
      <c r="BY69" s="70">
        <v>2</v>
      </c>
      <c r="BZ69" s="19">
        <v>6.7</v>
      </c>
      <c r="CA69" s="22">
        <v>6</v>
      </c>
      <c r="CB69" s="23"/>
      <c r="CC69" s="25">
        <f t="shared" si="722"/>
        <v>6.3</v>
      </c>
      <c r="CD69" s="26">
        <f t="shared" si="723"/>
        <v>6.3</v>
      </c>
      <c r="CE69" s="24" t="str">
        <f t="shared" si="595"/>
        <v>6.3</v>
      </c>
      <c r="CF69" s="30" t="str">
        <f t="shared" si="724"/>
        <v>C</v>
      </c>
      <c r="CG69" s="28">
        <f t="shared" si="725"/>
        <v>2</v>
      </c>
      <c r="CH69" s="35" t="str">
        <f t="shared" si="726"/>
        <v>2.0</v>
      </c>
      <c r="CI69" s="53">
        <v>3</v>
      </c>
      <c r="CJ69" s="63">
        <v>3</v>
      </c>
      <c r="CK69" s="115">
        <f t="shared" si="599"/>
        <v>17</v>
      </c>
      <c r="CL69" s="238">
        <f t="shared" si="600"/>
        <v>5.9235294117647053</v>
      </c>
      <c r="CM69" s="116">
        <f t="shared" si="601"/>
        <v>1.9705882352941178</v>
      </c>
      <c r="CN69" s="117" t="str">
        <f t="shared" si="602"/>
        <v>1.97</v>
      </c>
      <c r="CO69" s="135" t="str">
        <f t="shared" si="603"/>
        <v>Lên lớp</v>
      </c>
      <c r="CP69" s="136">
        <f t="shared" si="604"/>
        <v>17</v>
      </c>
      <c r="CQ69" s="241">
        <f t="shared" si="605"/>
        <v>5.9235294117647053</v>
      </c>
      <c r="CR69" s="137">
        <f t="shared" si="606"/>
        <v>1.9705882352941178</v>
      </c>
      <c r="CS69" s="140" t="str">
        <f t="shared" si="607"/>
        <v>1.97</v>
      </c>
      <c r="CT69" s="135" t="str">
        <f t="shared" si="608"/>
        <v>Lên lớp</v>
      </c>
      <c r="CU69" s="138" t="s">
        <v>648</v>
      </c>
      <c r="CV69" s="19">
        <v>5.4</v>
      </c>
      <c r="CW69" s="22">
        <v>4</v>
      </c>
      <c r="CX69" s="23"/>
      <c r="CY69" s="25">
        <f t="shared" si="609"/>
        <v>4.5999999999999996</v>
      </c>
      <c r="CZ69" s="26">
        <f t="shared" si="610"/>
        <v>4.5999999999999996</v>
      </c>
      <c r="DA69" s="26" t="str">
        <f t="shared" si="611"/>
        <v>4.6</v>
      </c>
      <c r="DB69" s="30" t="str">
        <f t="shared" si="612"/>
        <v>D</v>
      </c>
      <c r="DC69" s="56">
        <f t="shared" si="613"/>
        <v>1</v>
      </c>
      <c r="DD69" s="35" t="str">
        <f t="shared" si="614"/>
        <v>1.0</v>
      </c>
      <c r="DE69" s="53">
        <v>3</v>
      </c>
      <c r="DF69" s="63">
        <v>3</v>
      </c>
      <c r="DG69" s="19">
        <v>5.6</v>
      </c>
      <c r="DH69" s="22">
        <v>3</v>
      </c>
      <c r="DI69" s="23"/>
      <c r="DJ69" s="25">
        <f t="shared" si="615"/>
        <v>4</v>
      </c>
      <c r="DK69" s="26">
        <f t="shared" si="616"/>
        <v>4</v>
      </c>
      <c r="DL69" s="26" t="str">
        <f t="shared" si="617"/>
        <v>4.0</v>
      </c>
      <c r="DM69" s="30" t="str">
        <f t="shared" si="618"/>
        <v>D</v>
      </c>
      <c r="DN69" s="56">
        <f t="shared" si="619"/>
        <v>1</v>
      </c>
      <c r="DO69" s="35" t="str">
        <f t="shared" si="620"/>
        <v>1.0</v>
      </c>
      <c r="DP69" s="53">
        <v>3</v>
      </c>
      <c r="DQ69" s="63">
        <v>3</v>
      </c>
      <c r="DR69" s="19">
        <v>6.1</v>
      </c>
      <c r="DS69" s="22">
        <v>2</v>
      </c>
      <c r="DT69" s="23">
        <v>1</v>
      </c>
      <c r="DU69" s="25">
        <f t="shared" si="849"/>
        <v>3.6</v>
      </c>
      <c r="DV69" s="26">
        <f t="shared" si="622"/>
        <v>3.6</v>
      </c>
      <c r="DW69" s="24" t="str">
        <f t="shared" si="623"/>
        <v>3.6</v>
      </c>
      <c r="DX69" s="30" t="str">
        <f t="shared" si="624"/>
        <v>F</v>
      </c>
      <c r="DY69" s="28">
        <f t="shared" si="625"/>
        <v>0</v>
      </c>
      <c r="DZ69" s="35" t="str">
        <f t="shared" si="626"/>
        <v>0.0</v>
      </c>
      <c r="EA69" s="53">
        <v>3</v>
      </c>
      <c r="EB69" s="63"/>
      <c r="EC69" s="19">
        <v>6.3</v>
      </c>
      <c r="ED69" s="22">
        <v>5</v>
      </c>
      <c r="EE69" s="23"/>
      <c r="EF69" s="25">
        <f t="shared" si="850"/>
        <v>5.5</v>
      </c>
      <c r="EG69" s="26">
        <f t="shared" si="628"/>
        <v>5.5</v>
      </c>
      <c r="EH69" s="26" t="str">
        <f t="shared" si="736"/>
        <v>5.5</v>
      </c>
      <c r="EI69" s="30" t="str">
        <f t="shared" si="630"/>
        <v>C</v>
      </c>
      <c r="EJ69" s="28">
        <f t="shared" si="631"/>
        <v>2</v>
      </c>
      <c r="EK69" s="35" t="str">
        <f t="shared" si="632"/>
        <v>2.0</v>
      </c>
      <c r="EL69" s="53">
        <v>2</v>
      </c>
      <c r="EM69" s="63">
        <v>2</v>
      </c>
      <c r="EN69" s="19">
        <v>7</v>
      </c>
      <c r="EO69" s="22">
        <v>7</v>
      </c>
      <c r="EP69" s="23"/>
      <c r="EQ69" s="25">
        <f t="shared" si="851"/>
        <v>7</v>
      </c>
      <c r="ER69" s="26">
        <f t="shared" si="634"/>
        <v>7</v>
      </c>
      <c r="ES69" s="26" t="str">
        <f t="shared" si="635"/>
        <v>7.0</v>
      </c>
      <c r="ET69" s="30" t="str">
        <f t="shared" si="636"/>
        <v>B</v>
      </c>
      <c r="EU69" s="28">
        <f t="shared" si="637"/>
        <v>3</v>
      </c>
      <c r="EV69" s="35" t="str">
        <f t="shared" si="638"/>
        <v>3.0</v>
      </c>
      <c r="EW69" s="53">
        <v>2</v>
      </c>
      <c r="EX69" s="63">
        <v>2</v>
      </c>
      <c r="EY69" s="19">
        <v>5.9</v>
      </c>
      <c r="EZ69" s="22">
        <v>4</v>
      </c>
      <c r="FA69" s="23"/>
      <c r="FB69" s="25">
        <f t="shared" si="852"/>
        <v>4.8</v>
      </c>
      <c r="FC69" s="26">
        <f t="shared" si="821"/>
        <v>4.8</v>
      </c>
      <c r="FD69" s="24" t="str">
        <f t="shared" si="641"/>
        <v>4.8</v>
      </c>
      <c r="FE69" s="30" t="str">
        <f t="shared" si="642"/>
        <v>D</v>
      </c>
      <c r="FF69" s="28">
        <f t="shared" si="643"/>
        <v>1</v>
      </c>
      <c r="FG69" s="35" t="str">
        <f t="shared" si="644"/>
        <v>1.0</v>
      </c>
      <c r="FH69" s="53">
        <v>3</v>
      </c>
      <c r="FI69" s="63">
        <v>3</v>
      </c>
      <c r="FJ69" s="19">
        <v>8</v>
      </c>
      <c r="FK69" s="22">
        <v>6</v>
      </c>
      <c r="FL69" s="23"/>
      <c r="FM69" s="25">
        <f t="shared" si="743"/>
        <v>6.8</v>
      </c>
      <c r="FN69" s="26">
        <f t="shared" si="744"/>
        <v>6.8</v>
      </c>
      <c r="FO69" s="26" t="str">
        <f t="shared" si="645"/>
        <v>6.8</v>
      </c>
      <c r="FP69" s="30" t="str">
        <f t="shared" si="745"/>
        <v>C+</v>
      </c>
      <c r="FQ69" s="28">
        <f t="shared" si="746"/>
        <v>2.5</v>
      </c>
      <c r="FR69" s="35" t="str">
        <f t="shared" si="747"/>
        <v>2.5</v>
      </c>
      <c r="FS69" s="53">
        <v>2</v>
      </c>
      <c r="FT69" s="63">
        <v>2</v>
      </c>
      <c r="FU69" s="19">
        <v>6</v>
      </c>
      <c r="FV69" s="22">
        <v>3</v>
      </c>
      <c r="FW69" s="23"/>
      <c r="FX69" s="25">
        <f t="shared" si="748"/>
        <v>4.2</v>
      </c>
      <c r="FY69" s="26">
        <f t="shared" si="749"/>
        <v>4.2</v>
      </c>
      <c r="FZ69" s="26" t="str">
        <f t="shared" si="646"/>
        <v>4.2</v>
      </c>
      <c r="GA69" s="30" t="str">
        <f t="shared" si="750"/>
        <v>D</v>
      </c>
      <c r="GB69" s="28">
        <f t="shared" si="751"/>
        <v>1</v>
      </c>
      <c r="GC69" s="35" t="str">
        <f t="shared" si="752"/>
        <v>1.0</v>
      </c>
      <c r="GD69" s="53">
        <v>2</v>
      </c>
      <c r="GE69" s="63">
        <v>2</v>
      </c>
      <c r="GF69" s="181">
        <f t="shared" si="647"/>
        <v>20</v>
      </c>
      <c r="GG69" s="217">
        <f t="shared" si="648"/>
        <v>4.9000000000000004</v>
      </c>
      <c r="GH69" s="182">
        <f t="shared" si="649"/>
        <v>1.3</v>
      </c>
      <c r="GI69" s="183" t="str">
        <f t="shared" si="650"/>
        <v>1.30</v>
      </c>
      <c r="GJ69" s="135" t="str">
        <f t="shared" si="651"/>
        <v>Lên lớp</v>
      </c>
      <c r="GK69" s="136">
        <f t="shared" si="652"/>
        <v>17</v>
      </c>
      <c r="GL69" s="239">
        <f t="shared" si="653"/>
        <v>5.1294117647058819</v>
      </c>
      <c r="GM69" s="137">
        <f t="shared" si="654"/>
        <v>1.5294117647058822</v>
      </c>
      <c r="GN69" s="192">
        <f t="shared" si="655"/>
        <v>37</v>
      </c>
      <c r="GO69" s="193">
        <f t="shared" si="656"/>
        <v>34</v>
      </c>
      <c r="GP69" s="183">
        <f t="shared" si="657"/>
        <v>5.5264705882352931</v>
      </c>
      <c r="GQ69" s="182">
        <f t="shared" si="658"/>
        <v>1.75</v>
      </c>
      <c r="GR69" s="183" t="str">
        <f t="shared" si="659"/>
        <v>1.75</v>
      </c>
      <c r="GS69" s="135" t="str">
        <f t="shared" si="660"/>
        <v>Lên lớp</v>
      </c>
      <c r="GT69" s="135" t="s">
        <v>648</v>
      </c>
      <c r="GU69" s="19">
        <v>7.7</v>
      </c>
      <c r="GV69" s="22">
        <v>5</v>
      </c>
      <c r="GW69" s="23"/>
      <c r="GX69" s="25">
        <f t="shared" si="853"/>
        <v>6.1</v>
      </c>
      <c r="GY69" s="26">
        <f t="shared" si="662"/>
        <v>6.1</v>
      </c>
      <c r="GZ69" s="26" t="str">
        <f t="shared" si="854"/>
        <v>6.1</v>
      </c>
      <c r="HA69" s="30" t="str">
        <f t="shared" si="663"/>
        <v>C</v>
      </c>
      <c r="HB69" s="28">
        <f t="shared" si="664"/>
        <v>2</v>
      </c>
      <c r="HC69" s="35" t="str">
        <f t="shared" si="665"/>
        <v>2.0</v>
      </c>
      <c r="HD69" s="53">
        <v>3</v>
      </c>
      <c r="HE69" s="63">
        <v>3</v>
      </c>
      <c r="HF69" s="19">
        <v>8.1999999999999993</v>
      </c>
      <c r="HG69" s="22">
        <v>7</v>
      </c>
      <c r="HH69" s="23"/>
      <c r="HI69" s="25">
        <f t="shared" si="753"/>
        <v>7.5</v>
      </c>
      <c r="HJ69" s="26">
        <f t="shared" si="754"/>
        <v>7.5</v>
      </c>
      <c r="HK69" s="24" t="str">
        <f t="shared" si="666"/>
        <v>7.5</v>
      </c>
      <c r="HL69" s="30" t="str">
        <f t="shared" si="755"/>
        <v>B</v>
      </c>
      <c r="HM69" s="28">
        <f t="shared" si="756"/>
        <v>3</v>
      </c>
      <c r="HN69" s="35" t="str">
        <f t="shared" si="757"/>
        <v>3.0</v>
      </c>
      <c r="HO69" s="53">
        <v>2</v>
      </c>
      <c r="HP69" s="63">
        <v>2</v>
      </c>
      <c r="HQ69" s="19">
        <v>7.6</v>
      </c>
      <c r="HR69" s="22">
        <v>5</v>
      </c>
      <c r="HS69" s="23"/>
      <c r="HT69" s="25">
        <f t="shared" si="758"/>
        <v>6</v>
      </c>
      <c r="HU69" s="147">
        <f t="shared" si="759"/>
        <v>6</v>
      </c>
      <c r="HV69" s="26" t="str">
        <f t="shared" si="734"/>
        <v>6.0</v>
      </c>
      <c r="HW69" s="218" t="str">
        <f t="shared" si="760"/>
        <v>C</v>
      </c>
      <c r="HX69" s="149">
        <f t="shared" si="761"/>
        <v>2</v>
      </c>
      <c r="HY69" s="40" t="str">
        <f t="shared" si="762"/>
        <v>2.0</v>
      </c>
      <c r="HZ69" s="53">
        <v>3</v>
      </c>
      <c r="IA69" s="63">
        <v>3</v>
      </c>
      <c r="IB69" s="19">
        <v>7</v>
      </c>
      <c r="IC69" s="22">
        <v>4</v>
      </c>
      <c r="ID69" s="23"/>
      <c r="IE69" s="25">
        <f t="shared" si="763"/>
        <v>5.2</v>
      </c>
      <c r="IF69" s="147">
        <f t="shared" si="764"/>
        <v>5.2</v>
      </c>
      <c r="IG69" s="24" t="str">
        <f t="shared" si="735"/>
        <v>5.2</v>
      </c>
      <c r="IH69" s="218" t="str">
        <f t="shared" si="765"/>
        <v>D+</v>
      </c>
      <c r="II69" s="149">
        <f t="shared" si="766"/>
        <v>1.5</v>
      </c>
      <c r="IJ69" s="40" t="str">
        <f t="shared" si="767"/>
        <v>1.5</v>
      </c>
      <c r="IK69" s="53">
        <v>1</v>
      </c>
      <c r="IL69" s="63">
        <v>1</v>
      </c>
      <c r="IM69" s="19">
        <v>5.6</v>
      </c>
      <c r="IN69" s="22">
        <v>5</v>
      </c>
      <c r="IO69" s="23"/>
      <c r="IP69" s="25">
        <f t="shared" si="768"/>
        <v>5.2</v>
      </c>
      <c r="IQ69" s="26">
        <f t="shared" si="769"/>
        <v>5.2</v>
      </c>
      <c r="IR69" s="24" t="str">
        <f t="shared" si="669"/>
        <v>5.2</v>
      </c>
      <c r="IS69" s="30" t="str">
        <f t="shared" si="855"/>
        <v>D+</v>
      </c>
      <c r="IT69" s="28">
        <f t="shared" si="770"/>
        <v>1.5</v>
      </c>
      <c r="IU69" s="35" t="str">
        <f t="shared" si="771"/>
        <v>1.5</v>
      </c>
      <c r="IV69" s="53">
        <v>2</v>
      </c>
      <c r="IW69" s="63">
        <v>2</v>
      </c>
      <c r="IX69" s="19">
        <v>6.8</v>
      </c>
      <c r="IY69" s="22">
        <v>7</v>
      </c>
      <c r="IZ69" s="23"/>
      <c r="JA69" s="25">
        <f t="shared" si="772"/>
        <v>6.9</v>
      </c>
      <c r="JB69" s="26">
        <f t="shared" si="773"/>
        <v>6.9</v>
      </c>
      <c r="JC69" s="26" t="str">
        <f t="shared" si="670"/>
        <v>6.9</v>
      </c>
      <c r="JD69" s="30" t="str">
        <f t="shared" si="774"/>
        <v>C+</v>
      </c>
      <c r="JE69" s="28">
        <f t="shared" si="775"/>
        <v>2.5</v>
      </c>
      <c r="JF69" s="35" t="str">
        <f t="shared" si="776"/>
        <v>2.5</v>
      </c>
      <c r="JG69" s="53">
        <v>2</v>
      </c>
      <c r="JH69" s="63">
        <v>2</v>
      </c>
      <c r="JI69" s="19">
        <v>7.6</v>
      </c>
      <c r="JJ69" s="22">
        <v>6</v>
      </c>
      <c r="JK69" s="23"/>
      <c r="JL69" s="25">
        <f t="shared" si="777"/>
        <v>6.6</v>
      </c>
      <c r="JM69" s="26">
        <f t="shared" si="778"/>
        <v>6.6</v>
      </c>
      <c r="JN69" s="24" t="str">
        <f t="shared" si="671"/>
        <v>6.6</v>
      </c>
      <c r="JO69" s="30" t="str">
        <f t="shared" si="856"/>
        <v>C+</v>
      </c>
      <c r="JP69" s="28">
        <f t="shared" si="779"/>
        <v>2.5</v>
      </c>
      <c r="JQ69" s="35" t="str">
        <f t="shared" si="780"/>
        <v>2.5</v>
      </c>
      <c r="JR69" s="53">
        <v>2</v>
      </c>
      <c r="JS69" s="63">
        <v>2</v>
      </c>
      <c r="JT69" s="19">
        <v>5.8</v>
      </c>
      <c r="JU69" s="22">
        <v>4</v>
      </c>
      <c r="JV69" s="23"/>
      <c r="JW69" s="25">
        <f t="shared" si="781"/>
        <v>4.7</v>
      </c>
      <c r="JX69" s="26">
        <f t="shared" si="782"/>
        <v>4.7</v>
      </c>
      <c r="JY69" s="26" t="str">
        <f t="shared" si="672"/>
        <v>4.7</v>
      </c>
      <c r="JZ69" s="30" t="str">
        <f t="shared" si="857"/>
        <v>D</v>
      </c>
      <c r="KA69" s="28">
        <f t="shared" si="783"/>
        <v>1</v>
      </c>
      <c r="KB69" s="35" t="str">
        <f t="shared" si="784"/>
        <v>1.0</v>
      </c>
      <c r="KC69" s="53">
        <v>1</v>
      </c>
      <c r="KD69" s="63">
        <v>1</v>
      </c>
      <c r="KE69" s="19">
        <v>7.7</v>
      </c>
      <c r="KF69" s="22">
        <v>6</v>
      </c>
      <c r="KG69" s="23"/>
      <c r="KH69" s="25">
        <f t="shared" si="785"/>
        <v>6.7</v>
      </c>
      <c r="KI69" s="26">
        <f t="shared" si="786"/>
        <v>6.7</v>
      </c>
      <c r="KJ69" s="26" t="str">
        <f t="shared" si="673"/>
        <v>6.7</v>
      </c>
      <c r="KK69" s="30" t="str">
        <f t="shared" si="787"/>
        <v>C+</v>
      </c>
      <c r="KL69" s="28">
        <f t="shared" si="788"/>
        <v>2.5</v>
      </c>
      <c r="KM69" s="35" t="str">
        <f t="shared" si="789"/>
        <v>2.5</v>
      </c>
      <c r="KN69" s="53">
        <v>2</v>
      </c>
      <c r="KO69" s="63">
        <v>2</v>
      </c>
      <c r="KP69" s="181">
        <f t="shared" si="674"/>
        <v>18</v>
      </c>
      <c r="KQ69" s="217">
        <f t="shared" si="675"/>
        <v>6.2222222222222232</v>
      </c>
      <c r="KR69" s="182">
        <f t="shared" si="676"/>
        <v>2.1388888888888888</v>
      </c>
      <c r="KS69" s="183" t="str">
        <f t="shared" si="677"/>
        <v>2.14</v>
      </c>
      <c r="KT69" s="135" t="str">
        <f t="shared" si="678"/>
        <v>Lên lớp</v>
      </c>
      <c r="KU69" s="136">
        <f t="shared" si="679"/>
        <v>18</v>
      </c>
      <c r="KV69" s="217">
        <f t="shared" si="680"/>
        <v>6.2222222222222232</v>
      </c>
      <c r="KW69" s="236">
        <f t="shared" si="681"/>
        <v>2.1388888888888888</v>
      </c>
      <c r="KX69" s="192">
        <f t="shared" si="682"/>
        <v>55</v>
      </c>
      <c r="KY69" s="193">
        <f t="shared" si="683"/>
        <v>52</v>
      </c>
      <c r="KZ69" s="183">
        <f t="shared" si="684"/>
        <v>5.7673076923076918</v>
      </c>
      <c r="LA69" s="182">
        <f t="shared" si="685"/>
        <v>1.8846153846153846</v>
      </c>
      <c r="LB69" s="183" t="str">
        <f t="shared" si="686"/>
        <v>1.88</v>
      </c>
      <c r="LC69" s="135" t="str">
        <f t="shared" si="687"/>
        <v>Lên lớp</v>
      </c>
      <c r="LD69" s="135" t="s">
        <v>648</v>
      </c>
      <c r="LE69" s="19">
        <v>6.9</v>
      </c>
      <c r="LF69" s="22">
        <v>1</v>
      </c>
      <c r="LG69" s="23">
        <v>1</v>
      </c>
      <c r="LH69" s="25">
        <f t="shared" si="790"/>
        <v>3.4</v>
      </c>
      <c r="LI69" s="147">
        <f t="shared" si="791"/>
        <v>3.4</v>
      </c>
      <c r="LJ69" s="26" t="str">
        <f t="shared" si="688"/>
        <v>3.4</v>
      </c>
      <c r="LK69" s="148" t="str">
        <f t="shared" si="792"/>
        <v>F</v>
      </c>
      <c r="LL69" s="149">
        <f t="shared" si="793"/>
        <v>0</v>
      </c>
      <c r="LM69" s="40" t="str">
        <f t="shared" si="794"/>
        <v>0.0</v>
      </c>
      <c r="LN69" s="53">
        <v>1</v>
      </c>
      <c r="LO69" s="63"/>
      <c r="LP69" s="19">
        <v>7</v>
      </c>
      <c r="LQ69" s="22">
        <v>6</v>
      </c>
      <c r="LR69" s="23"/>
      <c r="LS69" s="25">
        <f t="shared" si="795"/>
        <v>6.4</v>
      </c>
      <c r="LT69" s="147">
        <f t="shared" si="796"/>
        <v>6.4</v>
      </c>
      <c r="LU69" s="26" t="str">
        <f t="shared" si="858"/>
        <v>6.4</v>
      </c>
      <c r="LV69" s="148" t="str">
        <f t="shared" si="797"/>
        <v>C</v>
      </c>
      <c r="LW69" s="149">
        <f t="shared" si="798"/>
        <v>2</v>
      </c>
      <c r="LX69" s="40" t="str">
        <f t="shared" si="799"/>
        <v>2.0</v>
      </c>
      <c r="LY69" s="53">
        <v>1</v>
      </c>
      <c r="LZ69" s="63">
        <v>1</v>
      </c>
      <c r="MA69" s="19">
        <v>5</v>
      </c>
      <c r="MB69" s="44"/>
      <c r="MC69" s="23"/>
      <c r="MD69" s="25">
        <f t="shared" si="800"/>
        <v>2</v>
      </c>
      <c r="ME69" s="26">
        <f t="shared" si="801"/>
        <v>2</v>
      </c>
      <c r="MF69" s="26" t="str">
        <f t="shared" si="690"/>
        <v>2.0</v>
      </c>
      <c r="MG69" s="30" t="str">
        <f t="shared" si="859"/>
        <v>F</v>
      </c>
      <c r="MH69" s="28">
        <f t="shared" si="802"/>
        <v>0</v>
      </c>
      <c r="MI69" s="35" t="str">
        <f t="shared" si="803"/>
        <v>0.0</v>
      </c>
      <c r="MJ69" s="53">
        <v>1</v>
      </c>
      <c r="MK69" s="63"/>
      <c r="ML69" s="19">
        <v>5</v>
      </c>
      <c r="MM69" s="51">
        <v>4</v>
      </c>
      <c r="MN69" s="23"/>
      <c r="MO69" s="25">
        <f t="shared" si="822"/>
        <v>4.4000000000000004</v>
      </c>
      <c r="MP69" s="26">
        <f t="shared" si="823"/>
        <v>4.4000000000000004</v>
      </c>
      <c r="MQ69" s="26" t="str">
        <f t="shared" si="860"/>
        <v>4.4</v>
      </c>
      <c r="MR69" s="30" t="str">
        <f>IF(MP69&gt;=8.5,"A",IF(MP69&gt;=8,"B+",IF(MP69&gt;=7,"B",IF(MP69&gt;=6.5,"C+",IF(MP69&gt;=5.5,"C",IF(MP69&gt;=5,"D+",IF(MP69&gt;=4,"D","F")))))))</f>
        <v>D</v>
      </c>
      <c r="MS69" s="126">
        <f t="shared" si="824"/>
        <v>1</v>
      </c>
      <c r="MT69" s="35" t="str">
        <f t="shared" si="825"/>
        <v>1.0</v>
      </c>
      <c r="MU69" s="53">
        <v>1</v>
      </c>
      <c r="MV69" s="63">
        <v>1</v>
      </c>
      <c r="MW69" s="19">
        <v>6</v>
      </c>
      <c r="MX69" s="51">
        <v>6.5</v>
      </c>
      <c r="MY69" s="23"/>
      <c r="MZ69" s="25">
        <f t="shared" si="826"/>
        <v>6.3</v>
      </c>
      <c r="NA69" s="26">
        <f t="shared" si="827"/>
        <v>6.3</v>
      </c>
      <c r="NB69" s="26" t="str">
        <f t="shared" si="861"/>
        <v>6.3</v>
      </c>
      <c r="NC69" s="30" t="str">
        <f>IF(NA69&gt;=8.5,"A",IF(NA69&gt;=8,"B+",IF(NA69&gt;=7,"B",IF(NA69&gt;=6.5,"C+",IF(NA69&gt;=5.5,"C",IF(NA69&gt;=5,"D+",IF(NA69&gt;=4,"D","F")))))))</f>
        <v>C</v>
      </c>
      <c r="ND69" s="126">
        <f t="shared" si="828"/>
        <v>2</v>
      </c>
      <c r="NE69" s="35" t="str">
        <f t="shared" si="829"/>
        <v>2.0</v>
      </c>
      <c r="NF69" s="53">
        <v>1</v>
      </c>
      <c r="NG69" s="63">
        <v>1</v>
      </c>
      <c r="NH69" s="43">
        <v>0</v>
      </c>
      <c r="NI69" s="51"/>
      <c r="NJ69" s="23"/>
      <c r="NK69" s="25">
        <f t="shared" si="830"/>
        <v>0</v>
      </c>
      <c r="NL69" s="26">
        <f t="shared" si="831"/>
        <v>0</v>
      </c>
      <c r="NM69" s="26" t="str">
        <f t="shared" si="862"/>
        <v>0.0</v>
      </c>
      <c r="NN69" s="30" t="str">
        <f>IF(NL69&gt;=8.5,"A",IF(NL69&gt;=8,"B+",IF(NL69&gt;=7,"B",IF(NL69&gt;=6.5,"C+",IF(NL69&gt;=5.5,"C",IF(NL69&gt;=5,"D+",IF(NL69&gt;=4,"D","F")))))))</f>
        <v>F</v>
      </c>
      <c r="NO69" s="126">
        <f t="shared" si="832"/>
        <v>0</v>
      </c>
      <c r="NP69" s="35" t="str">
        <f t="shared" si="833"/>
        <v>0.0</v>
      </c>
      <c r="NQ69" s="53">
        <v>2</v>
      </c>
      <c r="NR69" s="63"/>
      <c r="NS69" s="43">
        <v>0</v>
      </c>
      <c r="NT69" s="51"/>
      <c r="NU69" s="23"/>
      <c r="NV69" s="25">
        <f t="shared" si="834"/>
        <v>0</v>
      </c>
      <c r="NW69" s="26">
        <f t="shared" si="835"/>
        <v>0</v>
      </c>
      <c r="NX69" s="26" t="str">
        <f t="shared" si="863"/>
        <v>0.0</v>
      </c>
      <c r="NY69" s="30" t="str">
        <f>IF(NW69&gt;=8.5,"A",IF(NW69&gt;=8,"B+",IF(NW69&gt;=7,"B",IF(NW69&gt;=6.5,"C+",IF(NW69&gt;=5.5,"C",IF(NW69&gt;=5,"D+",IF(NW69&gt;=4,"D","F")))))))</f>
        <v>F</v>
      </c>
      <c r="NZ69" s="126">
        <f t="shared" si="836"/>
        <v>0</v>
      </c>
      <c r="OA69" s="35" t="str">
        <f t="shared" si="837"/>
        <v>0.0</v>
      </c>
      <c r="OB69" s="53">
        <v>1</v>
      </c>
      <c r="OC69" s="63"/>
      <c r="OD69" s="57"/>
      <c r="OE69" s="51"/>
      <c r="OF69" s="23"/>
      <c r="OG69" s="25">
        <f t="shared" si="838"/>
        <v>0</v>
      </c>
      <c r="OH69" s="26">
        <f t="shared" si="839"/>
        <v>0</v>
      </c>
      <c r="OI69" s="26" t="str">
        <f t="shared" si="840"/>
        <v>0.0</v>
      </c>
      <c r="OJ69" s="30" t="str">
        <f t="shared" si="864"/>
        <v>F</v>
      </c>
      <c r="OK69" s="28">
        <f t="shared" si="841"/>
        <v>0</v>
      </c>
      <c r="OL69" s="35" t="str">
        <f t="shared" si="842"/>
        <v>0.0</v>
      </c>
      <c r="OM69" s="53"/>
      <c r="ON69" s="70"/>
      <c r="OO69" s="264">
        <f t="shared" si="804"/>
        <v>8</v>
      </c>
      <c r="OP69" s="217">
        <f t="shared" si="805"/>
        <v>2.8125000000000004</v>
      </c>
      <c r="OQ69" s="182">
        <f t="shared" si="806"/>
        <v>0.625</v>
      </c>
      <c r="OR69" s="183" t="str">
        <f t="shared" si="807"/>
        <v>0.63</v>
      </c>
      <c r="OS69" s="135" t="str">
        <f t="shared" si="808"/>
        <v>Cảnh báo KQHT</v>
      </c>
      <c r="OT69" s="136">
        <f t="shared" si="809"/>
        <v>3</v>
      </c>
      <c r="OU69" s="217">
        <f t="shared" si="810"/>
        <v>5.7</v>
      </c>
      <c r="OV69" s="236">
        <f t="shared" si="811"/>
        <v>1.6666666666666667</v>
      </c>
      <c r="OW69" s="192">
        <f t="shared" si="812"/>
        <v>63</v>
      </c>
      <c r="OX69" s="193">
        <f t="shared" si="813"/>
        <v>55</v>
      </c>
      <c r="OY69" s="183">
        <f t="shared" si="814"/>
        <v>5.7636363636363637</v>
      </c>
      <c r="OZ69" s="182">
        <f t="shared" si="815"/>
        <v>1.8727272727272728</v>
      </c>
      <c r="PA69" s="183" t="str">
        <f t="shared" si="816"/>
        <v>1.87</v>
      </c>
      <c r="PB69" s="135" t="str">
        <f t="shared" si="817"/>
        <v>Lên lớp</v>
      </c>
      <c r="PC69" s="215" t="s">
        <v>644</v>
      </c>
      <c r="PD69" s="57"/>
      <c r="PE69" s="22"/>
      <c r="PF69" s="23"/>
      <c r="PG69" s="25">
        <f t="shared" ref="PG69:PG96" si="866">ROUND((PD69*0.4+PE69*0.6),1)</f>
        <v>0</v>
      </c>
      <c r="PH69" s="26">
        <f t="shared" ref="PH69:PH96" si="867">ROUND(MAX((PD69*0.4+PE69*0.6),(PD69*0.4+PF69*0.6)),1)</f>
        <v>0</v>
      </c>
      <c r="PI69" s="26" t="str">
        <f t="shared" ref="PI69:PI96" si="868">TEXT(PH69,"0.0")</f>
        <v>0.0</v>
      </c>
      <c r="PJ69" s="30" t="str">
        <f t="shared" ref="PJ69:PJ96" si="869">IF(PH69&gt;=8.5,"A",IF(PH69&gt;=8,"B+",IF(PH69&gt;=7,"B",IF(PH69&gt;=6.5,"C+",IF(PH69&gt;=5.5,"C",IF(PH69&gt;=5,"D+",IF(PH69&gt;=4,"D","F")))))))</f>
        <v>F</v>
      </c>
      <c r="PK69" s="28">
        <f t="shared" ref="PK69:PK96" si="870">IF(PJ69="A",4,IF(PJ69="B+",3.5,IF(PJ69="B",3,IF(PJ69="C+",2.5,IF(PJ69="C",2,IF(PJ69="D+",1.5,IF(PJ69="D",1,0)))))))</f>
        <v>0</v>
      </c>
      <c r="PL69" s="35" t="str">
        <f t="shared" ref="PL69:PL96" si="871">TEXT(PK69,"0.0")</f>
        <v>0.0</v>
      </c>
      <c r="PM69" s="53"/>
      <c r="PN69" s="63"/>
      <c r="PO69" s="19"/>
      <c r="PP69" s="22"/>
      <c r="PQ69" s="23"/>
      <c r="PR69" s="25">
        <f t="shared" si="843"/>
        <v>0</v>
      </c>
      <c r="PS69" s="26">
        <f t="shared" si="844"/>
        <v>0</v>
      </c>
      <c r="PT69" s="26" t="str">
        <f t="shared" si="845"/>
        <v>0.0</v>
      </c>
      <c r="PU69" s="30" t="str">
        <f t="shared" si="865"/>
        <v>F</v>
      </c>
      <c r="PV69" s="28">
        <f t="shared" si="846"/>
        <v>0</v>
      </c>
      <c r="PW69" s="35" t="str">
        <f t="shared" si="847"/>
        <v>0.0</v>
      </c>
      <c r="PX69" s="53"/>
      <c r="PY69" s="63"/>
      <c r="PZ69" s="59"/>
      <c r="QA69" s="259"/>
      <c r="QB69" s="129">
        <f t="shared" si="848"/>
        <v>0</v>
      </c>
      <c r="QC69" s="24" t="str">
        <f t="shared" si="280"/>
        <v>0.0</v>
      </c>
      <c r="QD69" s="30" t="str">
        <f t="shared" si="281"/>
        <v>F</v>
      </c>
      <c r="QE69" s="28">
        <f t="shared" si="282"/>
        <v>0</v>
      </c>
      <c r="QF69" s="35" t="str">
        <f t="shared" si="283"/>
        <v>0.0</v>
      </c>
      <c r="QG69" s="260"/>
      <c r="QH69" s="261"/>
      <c r="QI69" s="262">
        <f t="shared" si="818"/>
        <v>0</v>
      </c>
      <c r="QJ69" s="217" t="e">
        <f t="shared" si="819"/>
        <v>#DIV/0!</v>
      </c>
      <c r="QK69" s="182" t="e">
        <f t="shared" si="820"/>
        <v>#DIV/0!</v>
      </c>
      <c r="QL69" s="183" t="e">
        <f t="shared" si="284"/>
        <v>#DIV/0!</v>
      </c>
      <c r="QM69" s="135" t="e">
        <f t="shared" si="285"/>
        <v>#DIV/0!</v>
      </c>
    </row>
    <row r="70" spans="1:455" ht="18">
      <c r="A70" s="10">
        <v>4</v>
      </c>
      <c r="B70" s="10">
        <v>70</v>
      </c>
      <c r="C70" s="90" t="s">
        <v>351</v>
      </c>
      <c r="D70" s="91" t="s">
        <v>386</v>
      </c>
      <c r="E70" s="93" t="s">
        <v>387</v>
      </c>
      <c r="F70" s="307" t="s">
        <v>356</v>
      </c>
      <c r="G70" s="42"/>
      <c r="H70" s="106" t="s">
        <v>550</v>
      </c>
      <c r="I70" s="42" t="s">
        <v>18</v>
      </c>
      <c r="J70" s="98" t="s">
        <v>592</v>
      </c>
      <c r="K70" s="12">
        <v>5.3</v>
      </c>
      <c r="L70" s="24" t="str">
        <f t="shared" si="562"/>
        <v>5.3</v>
      </c>
      <c r="M70" s="30" t="str">
        <f t="shared" si="701"/>
        <v>D+</v>
      </c>
      <c r="N70" s="37">
        <f t="shared" si="702"/>
        <v>1.5</v>
      </c>
      <c r="O70" s="35" t="str">
        <f t="shared" si="703"/>
        <v>1.5</v>
      </c>
      <c r="P70" s="11">
        <v>2</v>
      </c>
      <c r="Q70" s="14">
        <v>6.7</v>
      </c>
      <c r="R70" s="24" t="str">
        <f t="shared" si="566"/>
        <v>6.7</v>
      </c>
      <c r="S70" s="30" t="str">
        <f t="shared" si="704"/>
        <v>C+</v>
      </c>
      <c r="T70" s="37">
        <f t="shared" si="705"/>
        <v>2.5</v>
      </c>
      <c r="U70" s="35" t="str">
        <f t="shared" si="706"/>
        <v>2.5</v>
      </c>
      <c r="V70" s="11">
        <v>3</v>
      </c>
      <c r="W70" s="19">
        <v>7.7</v>
      </c>
      <c r="X70" s="22">
        <v>8</v>
      </c>
      <c r="Y70" s="23"/>
      <c r="Z70" s="17">
        <f t="shared" si="570"/>
        <v>7.9</v>
      </c>
      <c r="AA70" s="24">
        <f t="shared" si="571"/>
        <v>7.9</v>
      </c>
      <c r="AB70" s="24" t="str">
        <f t="shared" si="572"/>
        <v>7.9</v>
      </c>
      <c r="AC70" s="30" t="str">
        <f t="shared" si="573"/>
        <v>B</v>
      </c>
      <c r="AD70" s="28">
        <f t="shared" si="574"/>
        <v>3</v>
      </c>
      <c r="AE70" s="35" t="str">
        <f t="shared" si="575"/>
        <v>3.0</v>
      </c>
      <c r="AF70" s="53">
        <v>4</v>
      </c>
      <c r="AG70" s="63">
        <v>4</v>
      </c>
      <c r="AH70" s="19">
        <v>7.7</v>
      </c>
      <c r="AI70" s="22">
        <v>7</v>
      </c>
      <c r="AJ70" s="23"/>
      <c r="AK70" s="25">
        <f t="shared" si="707"/>
        <v>7.3</v>
      </c>
      <c r="AL70" s="26">
        <f t="shared" si="708"/>
        <v>7.3</v>
      </c>
      <c r="AM70" s="24" t="str">
        <f t="shared" si="577"/>
        <v>7.3</v>
      </c>
      <c r="AN70" s="30" t="str">
        <f t="shared" si="709"/>
        <v>B</v>
      </c>
      <c r="AO70" s="28">
        <f t="shared" si="710"/>
        <v>3</v>
      </c>
      <c r="AP70" s="35" t="str">
        <f t="shared" si="711"/>
        <v>3.0</v>
      </c>
      <c r="AQ70" s="66">
        <v>2</v>
      </c>
      <c r="AR70" s="68">
        <v>2</v>
      </c>
      <c r="AS70" s="19">
        <v>5.2</v>
      </c>
      <c r="AT70" s="22">
        <v>3</v>
      </c>
      <c r="AU70" s="23">
        <v>4</v>
      </c>
      <c r="AV70" s="25">
        <f t="shared" si="712"/>
        <v>3.9</v>
      </c>
      <c r="AW70" s="26">
        <f t="shared" si="713"/>
        <v>4.5</v>
      </c>
      <c r="AX70" s="24" t="str">
        <f t="shared" si="581"/>
        <v>4.5</v>
      </c>
      <c r="AY70" s="30" t="str">
        <f t="shared" si="714"/>
        <v>D</v>
      </c>
      <c r="AZ70" s="28">
        <f t="shared" si="715"/>
        <v>1</v>
      </c>
      <c r="BA70" s="35" t="str">
        <f t="shared" si="716"/>
        <v>1.0</v>
      </c>
      <c r="BB70" s="53">
        <v>3</v>
      </c>
      <c r="BC70" s="63">
        <v>3</v>
      </c>
      <c r="BD70" s="19">
        <v>5.6</v>
      </c>
      <c r="BE70" s="22">
        <v>4</v>
      </c>
      <c r="BF70" s="23"/>
      <c r="BG70" s="25">
        <f t="shared" si="717"/>
        <v>4.5999999999999996</v>
      </c>
      <c r="BH70" s="26">
        <f t="shared" si="718"/>
        <v>4.5999999999999996</v>
      </c>
      <c r="BI70" s="24" t="str">
        <f t="shared" si="585"/>
        <v>4.6</v>
      </c>
      <c r="BJ70" s="30" t="str">
        <f t="shared" si="719"/>
        <v>D</v>
      </c>
      <c r="BK70" s="28">
        <f t="shared" si="720"/>
        <v>1</v>
      </c>
      <c r="BL70" s="35" t="str">
        <f t="shared" si="721"/>
        <v>1.0</v>
      </c>
      <c r="BM70" s="53">
        <v>3</v>
      </c>
      <c r="BN70" s="63">
        <v>3</v>
      </c>
      <c r="BO70" s="19">
        <v>5.7</v>
      </c>
      <c r="BP70" s="22">
        <v>5</v>
      </c>
      <c r="BQ70" s="23"/>
      <c r="BR70" s="17">
        <f t="shared" si="589"/>
        <v>5.3</v>
      </c>
      <c r="BS70" s="24">
        <f t="shared" si="590"/>
        <v>5.3</v>
      </c>
      <c r="BT70" s="24" t="str">
        <f t="shared" si="591"/>
        <v>5.3</v>
      </c>
      <c r="BU70" s="30" t="str">
        <f t="shared" si="592"/>
        <v>D+</v>
      </c>
      <c r="BV70" s="56">
        <f t="shared" si="593"/>
        <v>1.5</v>
      </c>
      <c r="BW70" s="35" t="str">
        <f t="shared" si="594"/>
        <v>1.5</v>
      </c>
      <c r="BX70" s="53">
        <v>2</v>
      </c>
      <c r="BY70" s="70">
        <v>2</v>
      </c>
      <c r="BZ70" s="19">
        <v>6.3</v>
      </c>
      <c r="CA70" s="22">
        <v>5</v>
      </c>
      <c r="CB70" s="23"/>
      <c r="CC70" s="25">
        <f t="shared" si="722"/>
        <v>5.5</v>
      </c>
      <c r="CD70" s="26">
        <f t="shared" si="723"/>
        <v>5.5</v>
      </c>
      <c r="CE70" s="24" t="str">
        <f t="shared" si="595"/>
        <v>5.5</v>
      </c>
      <c r="CF70" s="30" t="str">
        <f t="shared" si="724"/>
        <v>C</v>
      </c>
      <c r="CG70" s="28">
        <f t="shared" si="725"/>
        <v>2</v>
      </c>
      <c r="CH70" s="35" t="str">
        <f t="shared" si="726"/>
        <v>2.0</v>
      </c>
      <c r="CI70" s="53">
        <v>3</v>
      </c>
      <c r="CJ70" s="63">
        <v>3</v>
      </c>
      <c r="CK70" s="115">
        <f t="shared" si="599"/>
        <v>17</v>
      </c>
      <c r="CL70" s="238">
        <f t="shared" si="600"/>
        <v>5.9176470588235288</v>
      </c>
      <c r="CM70" s="116">
        <f t="shared" si="601"/>
        <v>1.9411764705882353</v>
      </c>
      <c r="CN70" s="117" t="str">
        <f t="shared" si="602"/>
        <v>1.94</v>
      </c>
      <c r="CO70" s="135" t="str">
        <f t="shared" si="603"/>
        <v>Lên lớp</v>
      </c>
      <c r="CP70" s="136">
        <f t="shared" si="604"/>
        <v>17</v>
      </c>
      <c r="CQ70" s="241">
        <f t="shared" si="605"/>
        <v>5.9176470588235288</v>
      </c>
      <c r="CR70" s="137">
        <f t="shared" si="606"/>
        <v>1.9411764705882353</v>
      </c>
      <c r="CS70" s="140" t="str">
        <f t="shared" si="607"/>
        <v>1.94</v>
      </c>
      <c r="CT70" s="135" t="str">
        <f t="shared" si="608"/>
        <v>Lên lớp</v>
      </c>
      <c r="CU70" s="138" t="s">
        <v>648</v>
      </c>
      <c r="CV70" s="19">
        <v>5</v>
      </c>
      <c r="CW70" s="22">
        <v>6</v>
      </c>
      <c r="CX70" s="23"/>
      <c r="CY70" s="25">
        <f t="shared" si="609"/>
        <v>5.6</v>
      </c>
      <c r="CZ70" s="26">
        <f t="shared" si="610"/>
        <v>5.6</v>
      </c>
      <c r="DA70" s="24" t="str">
        <f t="shared" si="611"/>
        <v>5.6</v>
      </c>
      <c r="DB70" s="30" t="str">
        <f t="shared" si="612"/>
        <v>C</v>
      </c>
      <c r="DC70" s="56">
        <f t="shared" si="613"/>
        <v>2</v>
      </c>
      <c r="DD70" s="35" t="str">
        <f t="shared" si="614"/>
        <v>2.0</v>
      </c>
      <c r="DE70" s="53">
        <v>3</v>
      </c>
      <c r="DF70" s="63">
        <v>3</v>
      </c>
      <c r="DG70" s="19">
        <v>6.1</v>
      </c>
      <c r="DH70" s="22">
        <v>7</v>
      </c>
      <c r="DI70" s="23"/>
      <c r="DJ70" s="25">
        <f t="shared" si="615"/>
        <v>6.6</v>
      </c>
      <c r="DK70" s="26">
        <f t="shared" si="616"/>
        <v>6.6</v>
      </c>
      <c r="DL70" s="24" t="str">
        <f t="shared" si="617"/>
        <v>6.6</v>
      </c>
      <c r="DM70" s="30" t="str">
        <f t="shared" si="618"/>
        <v>C+</v>
      </c>
      <c r="DN70" s="56">
        <f t="shared" si="619"/>
        <v>2.5</v>
      </c>
      <c r="DO70" s="35" t="str">
        <f t="shared" si="620"/>
        <v>2.5</v>
      </c>
      <c r="DP70" s="53">
        <v>3</v>
      </c>
      <c r="DQ70" s="63">
        <v>3</v>
      </c>
      <c r="DR70" s="19">
        <v>5.9</v>
      </c>
      <c r="DS70" s="22">
        <v>2</v>
      </c>
      <c r="DT70" s="23">
        <v>2</v>
      </c>
      <c r="DU70" s="25">
        <f t="shared" si="849"/>
        <v>3.6</v>
      </c>
      <c r="DV70" s="26">
        <f t="shared" si="622"/>
        <v>3.6</v>
      </c>
      <c r="DW70" s="26" t="str">
        <f t="shared" si="623"/>
        <v>3.6</v>
      </c>
      <c r="DX70" s="30" t="str">
        <f t="shared" si="624"/>
        <v>F</v>
      </c>
      <c r="DY70" s="28">
        <f t="shared" si="625"/>
        <v>0</v>
      </c>
      <c r="DZ70" s="35" t="str">
        <f t="shared" si="626"/>
        <v>0.0</v>
      </c>
      <c r="EA70" s="53">
        <v>3</v>
      </c>
      <c r="EB70" s="63"/>
      <c r="EC70" s="19">
        <v>5</v>
      </c>
      <c r="ED70" s="22">
        <v>6</v>
      </c>
      <c r="EE70" s="23"/>
      <c r="EF70" s="25">
        <f t="shared" si="850"/>
        <v>5.6</v>
      </c>
      <c r="EG70" s="26">
        <f t="shared" si="628"/>
        <v>5.6</v>
      </c>
      <c r="EH70" s="26" t="str">
        <f t="shared" si="736"/>
        <v>5.6</v>
      </c>
      <c r="EI70" s="30" t="str">
        <f t="shared" si="630"/>
        <v>C</v>
      </c>
      <c r="EJ70" s="28">
        <f t="shared" si="631"/>
        <v>2</v>
      </c>
      <c r="EK70" s="35" t="str">
        <f t="shared" si="632"/>
        <v>2.0</v>
      </c>
      <c r="EL70" s="53">
        <v>2</v>
      </c>
      <c r="EM70" s="63">
        <v>2</v>
      </c>
      <c r="EN70" s="19">
        <v>5.6</v>
      </c>
      <c r="EO70" s="22">
        <v>7</v>
      </c>
      <c r="EP70" s="23"/>
      <c r="EQ70" s="25">
        <f t="shared" si="851"/>
        <v>6.4</v>
      </c>
      <c r="ER70" s="26">
        <f t="shared" si="634"/>
        <v>6.4</v>
      </c>
      <c r="ES70" s="24" t="str">
        <f t="shared" si="635"/>
        <v>6.4</v>
      </c>
      <c r="ET70" s="30" t="str">
        <f t="shared" si="636"/>
        <v>C</v>
      </c>
      <c r="EU70" s="28">
        <f t="shared" si="637"/>
        <v>2</v>
      </c>
      <c r="EV70" s="35" t="str">
        <f t="shared" si="638"/>
        <v>2.0</v>
      </c>
      <c r="EW70" s="53">
        <v>2</v>
      </c>
      <c r="EX70" s="63">
        <v>2</v>
      </c>
      <c r="EY70" s="19">
        <v>7.3</v>
      </c>
      <c r="EZ70" s="22">
        <v>5</v>
      </c>
      <c r="FA70" s="23"/>
      <c r="FB70" s="25">
        <f t="shared" si="852"/>
        <v>5.9</v>
      </c>
      <c r="FC70" s="26">
        <f t="shared" si="821"/>
        <v>5.9</v>
      </c>
      <c r="FD70" s="26" t="str">
        <f t="shared" si="641"/>
        <v>5.9</v>
      </c>
      <c r="FE70" s="30" t="str">
        <f t="shared" si="642"/>
        <v>C</v>
      </c>
      <c r="FF70" s="28">
        <f t="shared" si="643"/>
        <v>2</v>
      </c>
      <c r="FG70" s="35" t="str">
        <f t="shared" si="644"/>
        <v>2.0</v>
      </c>
      <c r="FH70" s="53">
        <v>3</v>
      </c>
      <c r="FI70" s="63">
        <v>3</v>
      </c>
      <c r="FJ70" s="19">
        <v>8</v>
      </c>
      <c r="FK70" s="22">
        <v>9</v>
      </c>
      <c r="FL70" s="23"/>
      <c r="FM70" s="25">
        <f t="shared" si="743"/>
        <v>8.6</v>
      </c>
      <c r="FN70" s="26">
        <f t="shared" si="744"/>
        <v>8.6</v>
      </c>
      <c r="FO70" s="26" t="str">
        <f t="shared" si="645"/>
        <v>8.6</v>
      </c>
      <c r="FP70" s="30" t="str">
        <f t="shared" si="745"/>
        <v>A</v>
      </c>
      <c r="FQ70" s="28">
        <f t="shared" si="746"/>
        <v>4</v>
      </c>
      <c r="FR70" s="35" t="str">
        <f t="shared" si="747"/>
        <v>4.0</v>
      </c>
      <c r="FS70" s="53">
        <v>2</v>
      </c>
      <c r="FT70" s="63">
        <v>2</v>
      </c>
      <c r="FU70" s="19">
        <v>6</v>
      </c>
      <c r="FV70" s="22">
        <v>3</v>
      </c>
      <c r="FW70" s="23"/>
      <c r="FX70" s="25">
        <f t="shared" si="748"/>
        <v>4.2</v>
      </c>
      <c r="FY70" s="26">
        <f t="shared" si="749"/>
        <v>4.2</v>
      </c>
      <c r="FZ70" s="24" t="str">
        <f t="shared" si="646"/>
        <v>4.2</v>
      </c>
      <c r="GA70" s="30" t="str">
        <f t="shared" si="750"/>
        <v>D</v>
      </c>
      <c r="GB70" s="28">
        <f t="shared" si="751"/>
        <v>1</v>
      </c>
      <c r="GC70" s="35" t="str">
        <f t="shared" si="752"/>
        <v>1.0</v>
      </c>
      <c r="GD70" s="53">
        <v>2</v>
      </c>
      <c r="GE70" s="63">
        <v>2</v>
      </c>
      <c r="GF70" s="181">
        <f t="shared" si="647"/>
        <v>20</v>
      </c>
      <c r="GG70" s="217">
        <f t="shared" si="648"/>
        <v>5.7350000000000003</v>
      </c>
      <c r="GH70" s="182">
        <f t="shared" si="649"/>
        <v>1.875</v>
      </c>
      <c r="GI70" s="183" t="str">
        <f t="shared" si="650"/>
        <v>1.88</v>
      </c>
      <c r="GJ70" s="135" t="str">
        <f t="shared" si="651"/>
        <v>Lên lớp</v>
      </c>
      <c r="GK70" s="136">
        <f t="shared" si="652"/>
        <v>17</v>
      </c>
      <c r="GL70" s="239">
        <f t="shared" si="653"/>
        <v>6.1117647058823534</v>
      </c>
      <c r="GM70" s="137">
        <f t="shared" si="654"/>
        <v>2.2058823529411766</v>
      </c>
      <c r="GN70" s="192">
        <f t="shared" si="655"/>
        <v>37</v>
      </c>
      <c r="GO70" s="193">
        <f t="shared" si="656"/>
        <v>34</v>
      </c>
      <c r="GP70" s="183">
        <f t="shared" si="657"/>
        <v>6.0147058823529411</v>
      </c>
      <c r="GQ70" s="182">
        <f t="shared" si="658"/>
        <v>2.0735294117647061</v>
      </c>
      <c r="GR70" s="183" t="str">
        <f t="shared" si="659"/>
        <v>2.07</v>
      </c>
      <c r="GS70" s="135" t="str">
        <f t="shared" si="660"/>
        <v>Lên lớp</v>
      </c>
      <c r="GT70" s="135" t="s">
        <v>648</v>
      </c>
      <c r="GU70" s="19">
        <v>6.4</v>
      </c>
      <c r="GV70" s="22">
        <v>6</v>
      </c>
      <c r="GW70" s="23"/>
      <c r="GX70" s="17">
        <f t="shared" si="853"/>
        <v>6.2</v>
      </c>
      <c r="GY70" s="24">
        <f t="shared" si="662"/>
        <v>6.2</v>
      </c>
      <c r="GZ70" s="24" t="str">
        <f t="shared" si="854"/>
        <v>6.2</v>
      </c>
      <c r="HA70" s="30" t="str">
        <f t="shared" si="663"/>
        <v>C</v>
      </c>
      <c r="HB70" s="28">
        <f t="shared" si="664"/>
        <v>2</v>
      </c>
      <c r="HC70" s="35" t="str">
        <f t="shared" si="665"/>
        <v>2.0</v>
      </c>
      <c r="HD70" s="53">
        <v>3</v>
      </c>
      <c r="HE70" s="63">
        <v>3</v>
      </c>
      <c r="HF70" s="19">
        <v>7</v>
      </c>
      <c r="HG70" s="22">
        <v>8</v>
      </c>
      <c r="HH70" s="23"/>
      <c r="HI70" s="25">
        <f t="shared" si="753"/>
        <v>7.6</v>
      </c>
      <c r="HJ70" s="26">
        <f t="shared" si="754"/>
        <v>7.6</v>
      </c>
      <c r="HK70" s="26" t="str">
        <f t="shared" si="666"/>
        <v>7.6</v>
      </c>
      <c r="HL70" s="30" t="str">
        <f t="shared" si="755"/>
        <v>B</v>
      </c>
      <c r="HM70" s="28">
        <f t="shared" si="756"/>
        <v>3</v>
      </c>
      <c r="HN70" s="35" t="str">
        <f t="shared" si="757"/>
        <v>3.0</v>
      </c>
      <c r="HO70" s="53">
        <v>2</v>
      </c>
      <c r="HP70" s="63">
        <v>2</v>
      </c>
      <c r="HQ70" s="19">
        <v>7.1</v>
      </c>
      <c r="HR70" s="22">
        <v>3</v>
      </c>
      <c r="HS70" s="23"/>
      <c r="HT70" s="25">
        <f t="shared" si="758"/>
        <v>4.5999999999999996</v>
      </c>
      <c r="HU70" s="147">
        <f t="shared" si="759"/>
        <v>4.5999999999999996</v>
      </c>
      <c r="HV70" s="24" t="str">
        <f t="shared" si="734"/>
        <v>4.6</v>
      </c>
      <c r="HW70" s="218" t="str">
        <f t="shared" si="760"/>
        <v>D</v>
      </c>
      <c r="HX70" s="149">
        <f t="shared" si="761"/>
        <v>1</v>
      </c>
      <c r="HY70" s="40" t="str">
        <f t="shared" si="762"/>
        <v>1.0</v>
      </c>
      <c r="HZ70" s="53">
        <v>3</v>
      </c>
      <c r="IA70" s="63">
        <v>3</v>
      </c>
      <c r="IB70" s="19">
        <v>7.7</v>
      </c>
      <c r="IC70" s="22">
        <v>3</v>
      </c>
      <c r="ID70" s="23"/>
      <c r="IE70" s="25">
        <f t="shared" si="763"/>
        <v>4.9000000000000004</v>
      </c>
      <c r="IF70" s="147">
        <f t="shared" si="764"/>
        <v>4.9000000000000004</v>
      </c>
      <c r="IG70" s="26" t="str">
        <f t="shared" si="735"/>
        <v>4.9</v>
      </c>
      <c r="IH70" s="218" t="str">
        <f t="shared" si="765"/>
        <v>D</v>
      </c>
      <c r="II70" s="149">
        <f t="shared" si="766"/>
        <v>1</v>
      </c>
      <c r="IJ70" s="40" t="str">
        <f t="shared" si="767"/>
        <v>1.0</v>
      </c>
      <c r="IK70" s="53">
        <v>1</v>
      </c>
      <c r="IL70" s="63">
        <v>1</v>
      </c>
      <c r="IM70" s="19">
        <v>5.6</v>
      </c>
      <c r="IN70" s="22">
        <v>6</v>
      </c>
      <c r="IO70" s="23"/>
      <c r="IP70" s="25">
        <f t="shared" si="768"/>
        <v>5.8</v>
      </c>
      <c r="IQ70" s="26">
        <f t="shared" si="769"/>
        <v>5.8</v>
      </c>
      <c r="IR70" s="26" t="str">
        <f t="shared" si="669"/>
        <v>5.8</v>
      </c>
      <c r="IS70" s="30" t="str">
        <f t="shared" si="855"/>
        <v>C</v>
      </c>
      <c r="IT70" s="28">
        <f t="shared" si="770"/>
        <v>2</v>
      </c>
      <c r="IU70" s="35" t="str">
        <f t="shared" si="771"/>
        <v>2.0</v>
      </c>
      <c r="IV70" s="53">
        <v>2</v>
      </c>
      <c r="IW70" s="63">
        <v>2</v>
      </c>
      <c r="IX70" s="19">
        <v>6.4</v>
      </c>
      <c r="IY70" s="22">
        <v>8</v>
      </c>
      <c r="IZ70" s="23"/>
      <c r="JA70" s="25">
        <f t="shared" si="772"/>
        <v>7.4</v>
      </c>
      <c r="JB70" s="26">
        <f t="shared" si="773"/>
        <v>7.4</v>
      </c>
      <c r="JC70" s="24" t="str">
        <f t="shared" si="670"/>
        <v>7.4</v>
      </c>
      <c r="JD70" s="30" t="str">
        <f t="shared" si="774"/>
        <v>B</v>
      </c>
      <c r="JE70" s="28">
        <f t="shared" si="775"/>
        <v>3</v>
      </c>
      <c r="JF70" s="35" t="str">
        <f t="shared" si="776"/>
        <v>3.0</v>
      </c>
      <c r="JG70" s="53">
        <v>2</v>
      </c>
      <c r="JH70" s="63">
        <v>2</v>
      </c>
      <c r="JI70" s="19">
        <v>6.4</v>
      </c>
      <c r="JJ70" s="22">
        <v>4</v>
      </c>
      <c r="JK70" s="23"/>
      <c r="JL70" s="25">
        <f t="shared" si="777"/>
        <v>5</v>
      </c>
      <c r="JM70" s="26">
        <f t="shared" si="778"/>
        <v>5</v>
      </c>
      <c r="JN70" s="26" t="str">
        <f t="shared" si="671"/>
        <v>5.0</v>
      </c>
      <c r="JO70" s="30" t="str">
        <f t="shared" si="856"/>
        <v>D+</v>
      </c>
      <c r="JP70" s="28">
        <f t="shared" si="779"/>
        <v>1.5</v>
      </c>
      <c r="JQ70" s="35" t="str">
        <f t="shared" si="780"/>
        <v>1.5</v>
      </c>
      <c r="JR70" s="53">
        <v>2</v>
      </c>
      <c r="JS70" s="63">
        <v>2</v>
      </c>
      <c r="JT70" s="43">
        <v>2.6</v>
      </c>
      <c r="JU70" s="22"/>
      <c r="JV70" s="23"/>
      <c r="JW70" s="17">
        <f t="shared" si="781"/>
        <v>1</v>
      </c>
      <c r="JX70" s="24">
        <f t="shared" si="782"/>
        <v>1</v>
      </c>
      <c r="JY70" s="24" t="str">
        <f t="shared" si="672"/>
        <v>1.0</v>
      </c>
      <c r="JZ70" s="30" t="str">
        <f t="shared" si="857"/>
        <v>F</v>
      </c>
      <c r="KA70" s="28">
        <f t="shared" si="783"/>
        <v>0</v>
      </c>
      <c r="KB70" s="35" t="str">
        <f t="shared" si="784"/>
        <v>0.0</v>
      </c>
      <c r="KC70" s="53">
        <v>1</v>
      </c>
      <c r="KD70" s="63"/>
      <c r="KE70" s="19">
        <v>6</v>
      </c>
      <c r="KF70" s="22">
        <v>5</v>
      </c>
      <c r="KG70" s="23"/>
      <c r="KH70" s="17">
        <f t="shared" si="785"/>
        <v>5.4</v>
      </c>
      <c r="KI70" s="24">
        <f t="shared" si="786"/>
        <v>5.4</v>
      </c>
      <c r="KJ70" s="24" t="str">
        <f t="shared" si="673"/>
        <v>5.4</v>
      </c>
      <c r="KK70" s="30" t="str">
        <f t="shared" si="787"/>
        <v>D+</v>
      </c>
      <c r="KL70" s="28">
        <f t="shared" si="788"/>
        <v>1.5</v>
      </c>
      <c r="KM70" s="35" t="str">
        <f t="shared" si="789"/>
        <v>1.5</v>
      </c>
      <c r="KN70" s="53">
        <v>2</v>
      </c>
      <c r="KO70" s="63">
        <v>2</v>
      </c>
      <c r="KP70" s="181">
        <f t="shared" si="674"/>
        <v>18</v>
      </c>
      <c r="KQ70" s="217">
        <f t="shared" si="675"/>
        <v>5.5944444444444441</v>
      </c>
      <c r="KR70" s="182">
        <f t="shared" si="676"/>
        <v>1.7777777777777777</v>
      </c>
      <c r="KS70" s="183" t="str">
        <f t="shared" si="677"/>
        <v>1.78</v>
      </c>
      <c r="KT70" s="135" t="str">
        <f t="shared" si="678"/>
        <v>Lên lớp</v>
      </c>
      <c r="KU70" s="136">
        <f t="shared" si="679"/>
        <v>17</v>
      </c>
      <c r="KV70" s="217">
        <f t="shared" si="680"/>
        <v>5.8647058823529408</v>
      </c>
      <c r="KW70" s="236">
        <f t="shared" si="681"/>
        <v>1.8823529411764706</v>
      </c>
      <c r="KX70" s="192">
        <f t="shared" si="682"/>
        <v>55</v>
      </c>
      <c r="KY70" s="193">
        <f t="shared" si="683"/>
        <v>51</v>
      </c>
      <c r="KZ70" s="183">
        <f t="shared" si="684"/>
        <v>5.9647058823529413</v>
      </c>
      <c r="LA70" s="182">
        <f t="shared" si="685"/>
        <v>2.0098039215686274</v>
      </c>
      <c r="LB70" s="183" t="str">
        <f t="shared" si="686"/>
        <v>2.01</v>
      </c>
      <c r="LC70" s="135" t="str">
        <f t="shared" si="687"/>
        <v>Lên lớp</v>
      </c>
      <c r="LD70" s="135" t="s">
        <v>648</v>
      </c>
      <c r="LE70" s="19">
        <v>6</v>
      </c>
      <c r="LF70" s="44"/>
      <c r="LG70" s="54"/>
      <c r="LH70" s="25">
        <f t="shared" si="790"/>
        <v>2.4</v>
      </c>
      <c r="LI70" s="147">
        <f t="shared" si="791"/>
        <v>2.4</v>
      </c>
      <c r="LJ70" s="26" t="str">
        <f t="shared" si="688"/>
        <v>2.4</v>
      </c>
      <c r="LK70" s="148" t="str">
        <f t="shared" si="792"/>
        <v>F</v>
      </c>
      <c r="LL70" s="149">
        <f t="shared" si="793"/>
        <v>0</v>
      </c>
      <c r="LM70" s="40" t="str">
        <f t="shared" si="794"/>
        <v>0.0</v>
      </c>
      <c r="LN70" s="53">
        <v>1</v>
      </c>
      <c r="LO70" s="63"/>
      <c r="LP70" s="19">
        <v>5.5</v>
      </c>
      <c r="LQ70" s="44"/>
      <c r="LR70" s="23"/>
      <c r="LS70" s="25">
        <f t="shared" si="795"/>
        <v>2.2000000000000002</v>
      </c>
      <c r="LT70" s="147">
        <f t="shared" si="796"/>
        <v>2.2000000000000002</v>
      </c>
      <c r="LU70" s="26" t="str">
        <f t="shared" si="858"/>
        <v>2.2</v>
      </c>
      <c r="LV70" s="148" t="str">
        <f t="shared" si="797"/>
        <v>F</v>
      </c>
      <c r="LW70" s="149">
        <f t="shared" si="798"/>
        <v>0</v>
      </c>
      <c r="LX70" s="40" t="str">
        <f t="shared" si="799"/>
        <v>0.0</v>
      </c>
      <c r="LY70" s="53">
        <v>1</v>
      </c>
      <c r="LZ70" s="63"/>
      <c r="MA70" s="19">
        <v>6</v>
      </c>
      <c r="MB70" s="44"/>
      <c r="MC70" s="23"/>
      <c r="MD70" s="25">
        <f t="shared" si="800"/>
        <v>2.4</v>
      </c>
      <c r="ME70" s="26">
        <f t="shared" si="801"/>
        <v>2.4</v>
      </c>
      <c r="MF70" s="26" t="str">
        <f t="shared" si="690"/>
        <v>2.4</v>
      </c>
      <c r="MG70" s="30" t="str">
        <f t="shared" si="859"/>
        <v>F</v>
      </c>
      <c r="MH70" s="28">
        <f t="shared" si="802"/>
        <v>0</v>
      </c>
      <c r="MI70" s="35" t="str">
        <f t="shared" si="803"/>
        <v>0.0</v>
      </c>
      <c r="MJ70" s="53">
        <v>1</v>
      </c>
      <c r="MK70" s="63"/>
      <c r="ML70" s="19">
        <v>5</v>
      </c>
      <c r="MM70" s="51">
        <v>7</v>
      </c>
      <c r="MN70" s="23"/>
      <c r="MO70" s="25">
        <f t="shared" si="822"/>
        <v>6.2</v>
      </c>
      <c r="MP70" s="26">
        <f t="shared" si="823"/>
        <v>6.2</v>
      </c>
      <c r="MQ70" s="26" t="str">
        <f t="shared" si="860"/>
        <v>6.2</v>
      </c>
      <c r="MR70" s="30" t="str">
        <f t="shared" ref="MR70:MR80" si="872">IF(MP70&gt;=8.5,"A",IF(MP70&gt;=8,"B+",IF(MP70&gt;=7,"B",IF(MP70&gt;=6.5,"C+",IF(MP70&gt;=5.5,"C",IF(MP70&gt;=5,"D+",IF(MP70&gt;=4,"D","F")))))))</f>
        <v>C</v>
      </c>
      <c r="MS70" s="28">
        <f t="shared" si="824"/>
        <v>2</v>
      </c>
      <c r="MT70" s="35" t="str">
        <f t="shared" si="825"/>
        <v>2.0</v>
      </c>
      <c r="MU70" s="53">
        <v>1</v>
      </c>
      <c r="MV70" s="63">
        <v>1</v>
      </c>
      <c r="MW70" s="19">
        <v>8</v>
      </c>
      <c r="MX70" s="51">
        <v>7</v>
      </c>
      <c r="MY70" s="23"/>
      <c r="MZ70" s="25">
        <f t="shared" si="826"/>
        <v>7.4</v>
      </c>
      <c r="NA70" s="26">
        <f t="shared" si="827"/>
        <v>7.4</v>
      </c>
      <c r="NB70" s="26" t="str">
        <f t="shared" si="861"/>
        <v>7.4</v>
      </c>
      <c r="NC70" s="30" t="str">
        <f t="shared" ref="NC70:NC80" si="873">IF(NA70&gt;=8.5,"A",IF(NA70&gt;=8,"B+",IF(NA70&gt;=7,"B",IF(NA70&gt;=6.5,"C+",IF(NA70&gt;=5.5,"C",IF(NA70&gt;=5,"D+",IF(NA70&gt;=4,"D","F")))))))</f>
        <v>B</v>
      </c>
      <c r="ND70" s="28">
        <f t="shared" si="828"/>
        <v>3</v>
      </c>
      <c r="NE70" s="35" t="str">
        <f t="shared" si="829"/>
        <v>3.0</v>
      </c>
      <c r="NF70" s="53">
        <v>1</v>
      </c>
      <c r="NG70" s="63">
        <v>1</v>
      </c>
      <c r="NH70" s="19">
        <v>7.5</v>
      </c>
      <c r="NI70" s="51">
        <v>5</v>
      </c>
      <c r="NJ70" s="23"/>
      <c r="NK70" s="25">
        <f t="shared" si="830"/>
        <v>6</v>
      </c>
      <c r="NL70" s="26">
        <f t="shared" si="831"/>
        <v>6</v>
      </c>
      <c r="NM70" s="26" t="str">
        <f t="shared" si="862"/>
        <v>6.0</v>
      </c>
      <c r="NN70" s="30" t="str">
        <f t="shared" ref="NN70:NN80" si="874">IF(NL70&gt;=8.5,"A",IF(NL70&gt;=8,"B+",IF(NL70&gt;=7,"B",IF(NL70&gt;=6.5,"C+",IF(NL70&gt;=5.5,"C",IF(NL70&gt;=5,"D+",IF(NL70&gt;=4,"D","F")))))))</f>
        <v>C</v>
      </c>
      <c r="NO70" s="28">
        <f t="shared" si="832"/>
        <v>2</v>
      </c>
      <c r="NP70" s="35" t="str">
        <f t="shared" si="833"/>
        <v>2.0</v>
      </c>
      <c r="NQ70" s="53">
        <v>2</v>
      </c>
      <c r="NR70" s="63">
        <v>2</v>
      </c>
      <c r="NS70" s="19">
        <v>7</v>
      </c>
      <c r="NT70" s="51">
        <v>5</v>
      </c>
      <c r="NU70" s="23"/>
      <c r="NV70" s="25">
        <f t="shared" si="834"/>
        <v>5.8</v>
      </c>
      <c r="NW70" s="26">
        <f t="shared" si="835"/>
        <v>5.8</v>
      </c>
      <c r="NX70" s="26" t="str">
        <f t="shared" si="863"/>
        <v>5.8</v>
      </c>
      <c r="NY70" s="30" t="str">
        <f t="shared" ref="NY70:NY80" si="875">IF(NW70&gt;=8.5,"A",IF(NW70&gt;=8,"B+",IF(NW70&gt;=7,"B",IF(NW70&gt;=6.5,"C+",IF(NW70&gt;=5.5,"C",IF(NW70&gt;=5,"D+",IF(NW70&gt;=4,"D","F")))))))</f>
        <v>C</v>
      </c>
      <c r="NZ70" s="28">
        <f t="shared" si="836"/>
        <v>2</v>
      </c>
      <c r="OA70" s="35" t="str">
        <f t="shared" si="837"/>
        <v>2.0</v>
      </c>
      <c r="OB70" s="53">
        <v>1</v>
      </c>
      <c r="OC70" s="63">
        <v>1</v>
      </c>
      <c r="OD70" s="57">
        <v>6.6</v>
      </c>
      <c r="OE70" s="51">
        <v>5.2</v>
      </c>
      <c r="OF70" s="23"/>
      <c r="OG70" s="25">
        <f t="shared" si="838"/>
        <v>5.8</v>
      </c>
      <c r="OH70" s="26">
        <f t="shared" si="839"/>
        <v>5.8</v>
      </c>
      <c r="OI70" s="26" t="str">
        <f t="shared" si="840"/>
        <v>5.8</v>
      </c>
      <c r="OJ70" s="30" t="str">
        <f t="shared" si="864"/>
        <v>C</v>
      </c>
      <c r="OK70" s="28">
        <f t="shared" si="841"/>
        <v>2</v>
      </c>
      <c r="OL70" s="35" t="str">
        <f t="shared" si="842"/>
        <v>2.0</v>
      </c>
      <c r="OM70" s="53">
        <v>4</v>
      </c>
      <c r="ON70" s="70">
        <v>4</v>
      </c>
      <c r="OO70" s="264">
        <f t="shared" si="804"/>
        <v>12</v>
      </c>
      <c r="OP70" s="217">
        <f t="shared" si="805"/>
        <v>5.1333333333333329</v>
      </c>
      <c r="OQ70" s="182">
        <f t="shared" si="806"/>
        <v>1.5833333333333333</v>
      </c>
      <c r="OR70" s="183" t="str">
        <f t="shared" si="807"/>
        <v>1.58</v>
      </c>
      <c r="OS70" s="135" t="str">
        <f t="shared" si="808"/>
        <v>Lên lớp</v>
      </c>
      <c r="OT70" s="136">
        <f t="shared" si="809"/>
        <v>9</v>
      </c>
      <c r="OU70" s="217">
        <f t="shared" si="810"/>
        <v>6.0666666666666664</v>
      </c>
      <c r="OV70" s="236">
        <f t="shared" si="811"/>
        <v>2.1111111111111112</v>
      </c>
      <c r="OW70" s="192">
        <f t="shared" si="812"/>
        <v>67</v>
      </c>
      <c r="OX70" s="193">
        <f t="shared" si="813"/>
        <v>60</v>
      </c>
      <c r="OY70" s="183">
        <f t="shared" si="814"/>
        <v>5.9799999999999995</v>
      </c>
      <c r="OZ70" s="182">
        <f t="shared" si="815"/>
        <v>2.0249999999999999</v>
      </c>
      <c r="PA70" s="183" t="str">
        <f t="shared" si="816"/>
        <v>2.03</v>
      </c>
      <c r="PB70" s="135" t="str">
        <f t="shared" si="817"/>
        <v>Lên lớp</v>
      </c>
      <c r="PC70" s="135" t="s">
        <v>648</v>
      </c>
      <c r="PD70" s="57">
        <v>7.5</v>
      </c>
      <c r="PE70" s="22">
        <v>5</v>
      </c>
      <c r="PF70" s="23"/>
      <c r="PG70" s="25">
        <f t="shared" si="866"/>
        <v>6</v>
      </c>
      <c r="PH70" s="26">
        <f t="shared" si="867"/>
        <v>6</v>
      </c>
      <c r="PI70" s="26" t="str">
        <f t="shared" si="868"/>
        <v>6.0</v>
      </c>
      <c r="PJ70" s="30" t="str">
        <f t="shared" si="869"/>
        <v>C</v>
      </c>
      <c r="PK70" s="28">
        <f t="shared" si="870"/>
        <v>2</v>
      </c>
      <c r="PL70" s="35" t="str">
        <f t="shared" si="871"/>
        <v>2.0</v>
      </c>
      <c r="PM70" s="53">
        <v>6</v>
      </c>
      <c r="PN70" s="63">
        <v>6</v>
      </c>
      <c r="PO70" s="43">
        <v>1.5</v>
      </c>
      <c r="PP70" s="22"/>
      <c r="PQ70" s="23"/>
      <c r="PR70" s="25">
        <f t="shared" si="843"/>
        <v>0.6</v>
      </c>
      <c r="PS70" s="26">
        <f t="shared" si="844"/>
        <v>0.6</v>
      </c>
      <c r="PT70" s="26" t="str">
        <f t="shared" si="845"/>
        <v>0.6</v>
      </c>
      <c r="PU70" s="30" t="str">
        <f t="shared" si="865"/>
        <v>F</v>
      </c>
      <c r="PV70" s="28">
        <f t="shared" si="846"/>
        <v>0</v>
      </c>
      <c r="PW70" s="35" t="str">
        <f t="shared" si="847"/>
        <v>0.0</v>
      </c>
      <c r="PX70" s="53">
        <v>6</v>
      </c>
      <c r="PY70" s="63"/>
      <c r="PZ70" s="59"/>
      <c r="QA70" s="259"/>
      <c r="QB70" s="129">
        <f t="shared" si="848"/>
        <v>0</v>
      </c>
      <c r="QC70" s="24" t="str">
        <f t="shared" si="280"/>
        <v>0.0</v>
      </c>
      <c r="QD70" s="30" t="str">
        <f t="shared" si="281"/>
        <v>F</v>
      </c>
      <c r="QE70" s="28">
        <f t="shared" si="282"/>
        <v>0</v>
      </c>
      <c r="QF70" s="35" t="str">
        <f t="shared" si="283"/>
        <v>0.0</v>
      </c>
      <c r="QG70" s="260"/>
      <c r="QH70" s="261"/>
      <c r="QI70" s="262">
        <f t="shared" si="818"/>
        <v>12</v>
      </c>
      <c r="QJ70" s="217">
        <f t="shared" si="819"/>
        <v>3.3000000000000003</v>
      </c>
      <c r="QK70" s="182">
        <f t="shared" si="820"/>
        <v>1</v>
      </c>
      <c r="QL70" s="183" t="str">
        <f t="shared" si="284"/>
        <v>1.00</v>
      </c>
      <c r="QM70" s="135" t="str">
        <f t="shared" si="285"/>
        <v>Lên lớp</v>
      </c>
    </row>
    <row r="71" spans="1:455" ht="18">
      <c r="A71" s="10">
        <v>5</v>
      </c>
      <c r="B71" s="10">
        <v>71</v>
      </c>
      <c r="C71" s="90" t="s">
        <v>351</v>
      </c>
      <c r="D71" s="91" t="s">
        <v>394</v>
      </c>
      <c r="E71" s="93" t="s">
        <v>19</v>
      </c>
      <c r="F71" s="307" t="s">
        <v>395</v>
      </c>
      <c r="G71" s="42"/>
      <c r="H71" s="107" t="s">
        <v>523</v>
      </c>
      <c r="I71" s="42" t="s">
        <v>18</v>
      </c>
      <c r="J71" s="98" t="s">
        <v>569</v>
      </c>
      <c r="K71" s="12">
        <v>5.5</v>
      </c>
      <c r="L71" s="24" t="str">
        <f t="shared" si="562"/>
        <v>5.5</v>
      </c>
      <c r="M71" s="30" t="str">
        <f t="shared" si="701"/>
        <v>C</v>
      </c>
      <c r="N71" s="37">
        <f t="shared" si="702"/>
        <v>2</v>
      </c>
      <c r="O71" s="35" t="str">
        <f t="shared" si="703"/>
        <v>2.0</v>
      </c>
      <c r="P71" s="11">
        <v>2</v>
      </c>
      <c r="Q71" s="14">
        <v>6.5</v>
      </c>
      <c r="R71" s="24" t="str">
        <f t="shared" si="566"/>
        <v>6.5</v>
      </c>
      <c r="S71" s="30" t="str">
        <f t="shared" si="704"/>
        <v>C+</v>
      </c>
      <c r="T71" s="37">
        <f t="shared" si="705"/>
        <v>2.5</v>
      </c>
      <c r="U71" s="35" t="str">
        <f t="shared" si="706"/>
        <v>2.5</v>
      </c>
      <c r="V71" s="11">
        <v>3</v>
      </c>
      <c r="W71" s="19">
        <v>6.3</v>
      </c>
      <c r="X71" s="22">
        <v>4</v>
      </c>
      <c r="Y71" s="23">
        <v>7</v>
      </c>
      <c r="Z71" s="17">
        <f t="shared" si="570"/>
        <v>4.9000000000000004</v>
      </c>
      <c r="AA71" s="24">
        <f t="shared" si="571"/>
        <v>6.7</v>
      </c>
      <c r="AB71" s="24" t="str">
        <f t="shared" si="572"/>
        <v>6.7</v>
      </c>
      <c r="AC71" s="30" t="str">
        <f t="shared" si="573"/>
        <v>C+</v>
      </c>
      <c r="AD71" s="28">
        <f t="shared" si="574"/>
        <v>2.5</v>
      </c>
      <c r="AE71" s="35" t="str">
        <f t="shared" si="575"/>
        <v>2.5</v>
      </c>
      <c r="AF71" s="53">
        <v>4</v>
      </c>
      <c r="AG71" s="63">
        <v>4</v>
      </c>
      <c r="AH71" s="19">
        <v>7.3</v>
      </c>
      <c r="AI71" s="22">
        <v>9</v>
      </c>
      <c r="AJ71" s="23"/>
      <c r="AK71" s="25">
        <f t="shared" si="707"/>
        <v>8.3000000000000007</v>
      </c>
      <c r="AL71" s="26">
        <f t="shared" si="708"/>
        <v>8.3000000000000007</v>
      </c>
      <c r="AM71" s="24" t="str">
        <f t="shared" si="577"/>
        <v>8.3</v>
      </c>
      <c r="AN71" s="30" t="str">
        <f t="shared" si="709"/>
        <v>B+</v>
      </c>
      <c r="AO71" s="28">
        <f t="shared" si="710"/>
        <v>3.5</v>
      </c>
      <c r="AP71" s="35" t="str">
        <f t="shared" si="711"/>
        <v>3.5</v>
      </c>
      <c r="AQ71" s="66">
        <v>2</v>
      </c>
      <c r="AR71" s="68">
        <v>2</v>
      </c>
      <c r="AS71" s="19">
        <v>5.2</v>
      </c>
      <c r="AT71" s="22">
        <v>4</v>
      </c>
      <c r="AU71" s="23"/>
      <c r="AV71" s="25">
        <f t="shared" si="712"/>
        <v>4.5</v>
      </c>
      <c r="AW71" s="26">
        <f t="shared" si="713"/>
        <v>4.5</v>
      </c>
      <c r="AX71" s="24" t="str">
        <f t="shared" si="581"/>
        <v>4.5</v>
      </c>
      <c r="AY71" s="30" t="str">
        <f t="shared" si="714"/>
        <v>D</v>
      </c>
      <c r="AZ71" s="28">
        <f t="shared" si="715"/>
        <v>1</v>
      </c>
      <c r="BA71" s="35" t="str">
        <f t="shared" si="716"/>
        <v>1.0</v>
      </c>
      <c r="BB71" s="53">
        <v>3</v>
      </c>
      <c r="BC71" s="63">
        <v>3</v>
      </c>
      <c r="BD71" s="185">
        <v>5.2</v>
      </c>
      <c r="BE71" s="121">
        <v>8</v>
      </c>
      <c r="BF71" s="122"/>
      <c r="BG71" s="129">
        <f t="shared" si="717"/>
        <v>6.9</v>
      </c>
      <c r="BH71" s="130">
        <f t="shared" si="718"/>
        <v>6.9</v>
      </c>
      <c r="BI71" s="124" t="str">
        <f t="shared" si="585"/>
        <v>6.9</v>
      </c>
      <c r="BJ71" s="125" t="str">
        <f t="shared" si="719"/>
        <v>C+</v>
      </c>
      <c r="BK71" s="126">
        <f t="shared" si="720"/>
        <v>2.5</v>
      </c>
      <c r="BL71" s="127" t="str">
        <f t="shared" si="721"/>
        <v>2.5</v>
      </c>
      <c r="BM71" s="144">
        <v>3</v>
      </c>
      <c r="BN71" s="145">
        <v>3</v>
      </c>
      <c r="BO71" s="19">
        <v>5</v>
      </c>
      <c r="BP71" s="22">
        <v>5</v>
      </c>
      <c r="BQ71" s="23"/>
      <c r="BR71" s="17">
        <f t="shared" si="589"/>
        <v>5</v>
      </c>
      <c r="BS71" s="24">
        <f t="shared" si="590"/>
        <v>5</v>
      </c>
      <c r="BT71" s="24" t="str">
        <f t="shared" si="591"/>
        <v>5.0</v>
      </c>
      <c r="BU71" s="30" t="str">
        <f t="shared" si="592"/>
        <v>D+</v>
      </c>
      <c r="BV71" s="56">
        <f t="shared" si="593"/>
        <v>1.5</v>
      </c>
      <c r="BW71" s="35" t="str">
        <f t="shared" si="594"/>
        <v>1.5</v>
      </c>
      <c r="BX71" s="53">
        <v>2</v>
      </c>
      <c r="BY71" s="70">
        <v>2</v>
      </c>
      <c r="BZ71" s="19">
        <v>5.8</v>
      </c>
      <c r="CA71" s="22">
        <v>5</v>
      </c>
      <c r="CB71" s="23"/>
      <c r="CC71" s="25">
        <f t="shared" si="722"/>
        <v>5.3</v>
      </c>
      <c r="CD71" s="26">
        <f t="shared" si="723"/>
        <v>5.3</v>
      </c>
      <c r="CE71" s="24" t="str">
        <f t="shared" si="595"/>
        <v>5.3</v>
      </c>
      <c r="CF71" s="30" t="str">
        <f t="shared" si="724"/>
        <v>D+</v>
      </c>
      <c r="CG71" s="28">
        <f t="shared" si="725"/>
        <v>1.5</v>
      </c>
      <c r="CH71" s="35" t="str">
        <f t="shared" si="726"/>
        <v>1.5</v>
      </c>
      <c r="CI71" s="53">
        <v>3</v>
      </c>
      <c r="CJ71" s="63">
        <v>3</v>
      </c>
      <c r="CK71" s="115">
        <f t="shared" si="599"/>
        <v>17</v>
      </c>
      <c r="CL71" s="238">
        <f t="shared" si="600"/>
        <v>6.0882352941176467</v>
      </c>
      <c r="CM71" s="116">
        <f t="shared" si="601"/>
        <v>2.0588235294117645</v>
      </c>
      <c r="CN71" s="117" t="str">
        <f t="shared" si="602"/>
        <v>2.06</v>
      </c>
      <c r="CO71" s="135" t="str">
        <f t="shared" si="603"/>
        <v>Lên lớp</v>
      </c>
      <c r="CP71" s="136">
        <f t="shared" si="604"/>
        <v>17</v>
      </c>
      <c r="CQ71" s="241">
        <f t="shared" si="605"/>
        <v>6.0882352941176467</v>
      </c>
      <c r="CR71" s="137">
        <f t="shared" si="606"/>
        <v>2.0588235294117645</v>
      </c>
      <c r="CS71" s="140" t="str">
        <f t="shared" si="607"/>
        <v>2.06</v>
      </c>
      <c r="CT71" s="135" t="str">
        <f t="shared" si="608"/>
        <v>Lên lớp</v>
      </c>
      <c r="CU71" s="138" t="s">
        <v>648</v>
      </c>
      <c r="CV71" s="19">
        <v>5</v>
      </c>
      <c r="CW71" s="22">
        <v>5</v>
      </c>
      <c r="CX71" s="23"/>
      <c r="CY71" s="25">
        <f t="shared" si="609"/>
        <v>5</v>
      </c>
      <c r="CZ71" s="26">
        <f t="shared" si="610"/>
        <v>5</v>
      </c>
      <c r="DA71" s="26" t="str">
        <f t="shared" si="611"/>
        <v>5.0</v>
      </c>
      <c r="DB71" s="30" t="str">
        <f t="shared" si="612"/>
        <v>D+</v>
      </c>
      <c r="DC71" s="56">
        <f t="shared" si="613"/>
        <v>1.5</v>
      </c>
      <c r="DD71" s="35" t="str">
        <f t="shared" si="614"/>
        <v>1.5</v>
      </c>
      <c r="DE71" s="53">
        <v>3</v>
      </c>
      <c r="DF71" s="63">
        <v>3</v>
      </c>
      <c r="DG71" s="19">
        <v>6.1</v>
      </c>
      <c r="DH71" s="22">
        <v>6</v>
      </c>
      <c r="DI71" s="23"/>
      <c r="DJ71" s="25">
        <f t="shared" si="615"/>
        <v>6</v>
      </c>
      <c r="DK71" s="26">
        <f t="shared" si="616"/>
        <v>6</v>
      </c>
      <c r="DL71" s="26" t="str">
        <f t="shared" si="617"/>
        <v>6.0</v>
      </c>
      <c r="DM71" s="30" t="str">
        <f t="shared" si="618"/>
        <v>C</v>
      </c>
      <c r="DN71" s="56">
        <f t="shared" si="619"/>
        <v>2</v>
      </c>
      <c r="DO71" s="35" t="str">
        <f t="shared" si="620"/>
        <v>2.0</v>
      </c>
      <c r="DP71" s="53">
        <v>3</v>
      </c>
      <c r="DQ71" s="63">
        <v>3</v>
      </c>
      <c r="DR71" s="19">
        <v>5.4</v>
      </c>
      <c r="DS71" s="22">
        <v>1</v>
      </c>
      <c r="DT71" s="23">
        <v>4</v>
      </c>
      <c r="DU71" s="17">
        <f t="shared" si="849"/>
        <v>2.8</v>
      </c>
      <c r="DV71" s="24">
        <f t="shared" si="622"/>
        <v>4.5999999999999996</v>
      </c>
      <c r="DW71" s="24" t="str">
        <f t="shared" si="623"/>
        <v>4.6</v>
      </c>
      <c r="DX71" s="30" t="str">
        <f t="shared" si="624"/>
        <v>D</v>
      </c>
      <c r="DY71" s="28">
        <f t="shared" si="625"/>
        <v>1</v>
      </c>
      <c r="DZ71" s="35" t="str">
        <f t="shared" si="626"/>
        <v>1.0</v>
      </c>
      <c r="EA71" s="53">
        <v>3</v>
      </c>
      <c r="EB71" s="63">
        <v>3</v>
      </c>
      <c r="EC71" s="43">
        <v>3.3</v>
      </c>
      <c r="ED71" s="22"/>
      <c r="EE71" s="23"/>
      <c r="EF71" s="25">
        <f t="shared" si="850"/>
        <v>1.3</v>
      </c>
      <c r="EG71" s="26">
        <f t="shared" si="628"/>
        <v>1.3</v>
      </c>
      <c r="EH71" s="26" t="str">
        <f t="shared" si="736"/>
        <v>1.3</v>
      </c>
      <c r="EI71" s="30" t="str">
        <f t="shared" si="630"/>
        <v>F</v>
      </c>
      <c r="EJ71" s="28">
        <f t="shared" si="631"/>
        <v>0</v>
      </c>
      <c r="EK71" s="35" t="str">
        <f t="shared" si="632"/>
        <v>0.0</v>
      </c>
      <c r="EL71" s="53">
        <v>2</v>
      </c>
      <c r="EM71" s="63"/>
      <c r="EN71" s="19">
        <v>5.9</v>
      </c>
      <c r="EO71" s="22">
        <v>7</v>
      </c>
      <c r="EP71" s="23"/>
      <c r="EQ71" s="25">
        <f t="shared" si="851"/>
        <v>6.6</v>
      </c>
      <c r="ER71" s="26">
        <f t="shared" si="634"/>
        <v>6.6</v>
      </c>
      <c r="ES71" s="26" t="str">
        <f t="shared" si="635"/>
        <v>6.6</v>
      </c>
      <c r="ET71" s="30" t="str">
        <f t="shared" si="636"/>
        <v>C+</v>
      </c>
      <c r="EU71" s="28">
        <f t="shared" si="637"/>
        <v>2.5</v>
      </c>
      <c r="EV71" s="35" t="str">
        <f t="shared" si="638"/>
        <v>2.5</v>
      </c>
      <c r="EW71" s="53">
        <v>2</v>
      </c>
      <c r="EX71" s="63">
        <v>2</v>
      </c>
      <c r="EY71" s="19">
        <v>6.1</v>
      </c>
      <c r="EZ71" s="44"/>
      <c r="FA71" s="23">
        <v>5</v>
      </c>
      <c r="FB71" s="17">
        <f t="shared" si="852"/>
        <v>2.4</v>
      </c>
      <c r="FC71" s="24">
        <f t="shared" si="821"/>
        <v>5.4</v>
      </c>
      <c r="FD71" s="24" t="str">
        <f t="shared" si="641"/>
        <v>5.4</v>
      </c>
      <c r="FE71" s="30" t="str">
        <f t="shared" si="642"/>
        <v>D+</v>
      </c>
      <c r="FF71" s="28">
        <f t="shared" si="643"/>
        <v>1.5</v>
      </c>
      <c r="FG71" s="35" t="str">
        <f t="shared" si="644"/>
        <v>1.5</v>
      </c>
      <c r="FH71" s="53">
        <v>3</v>
      </c>
      <c r="FI71" s="63">
        <v>3</v>
      </c>
      <c r="FJ71" s="19">
        <v>7.3</v>
      </c>
      <c r="FK71" s="112"/>
      <c r="FL71" s="23">
        <v>8</v>
      </c>
      <c r="FM71" s="25">
        <f t="shared" si="743"/>
        <v>2.9</v>
      </c>
      <c r="FN71" s="26">
        <f t="shared" si="744"/>
        <v>7.7</v>
      </c>
      <c r="FO71" s="26" t="str">
        <f t="shared" si="645"/>
        <v>7.7</v>
      </c>
      <c r="FP71" s="30" t="str">
        <f t="shared" si="745"/>
        <v>B</v>
      </c>
      <c r="FQ71" s="28">
        <f t="shared" si="746"/>
        <v>3</v>
      </c>
      <c r="FR71" s="35" t="str">
        <f t="shared" si="747"/>
        <v>3.0</v>
      </c>
      <c r="FS71" s="53">
        <v>2</v>
      </c>
      <c r="FT71" s="63">
        <v>2</v>
      </c>
      <c r="FU71" s="19">
        <v>6</v>
      </c>
      <c r="FV71" s="22">
        <v>6</v>
      </c>
      <c r="FW71" s="23"/>
      <c r="FX71" s="25">
        <f t="shared" si="748"/>
        <v>6</v>
      </c>
      <c r="FY71" s="26">
        <f t="shared" si="749"/>
        <v>6</v>
      </c>
      <c r="FZ71" s="26" t="str">
        <f t="shared" si="646"/>
        <v>6.0</v>
      </c>
      <c r="GA71" s="30" t="str">
        <f t="shared" si="750"/>
        <v>C</v>
      </c>
      <c r="GB71" s="28">
        <f t="shared" si="751"/>
        <v>2</v>
      </c>
      <c r="GC71" s="35" t="str">
        <f t="shared" si="752"/>
        <v>2.0</v>
      </c>
      <c r="GD71" s="53">
        <v>2</v>
      </c>
      <c r="GE71" s="63">
        <v>2</v>
      </c>
      <c r="GF71" s="181">
        <f t="shared" si="647"/>
        <v>20</v>
      </c>
      <c r="GG71" s="217">
        <f t="shared" si="648"/>
        <v>5.3100000000000005</v>
      </c>
      <c r="GH71" s="182">
        <f t="shared" si="649"/>
        <v>1.65</v>
      </c>
      <c r="GI71" s="183" t="str">
        <f t="shared" si="650"/>
        <v>1.65</v>
      </c>
      <c r="GJ71" s="135" t="str">
        <f t="shared" si="651"/>
        <v>Lên lớp</v>
      </c>
      <c r="GK71" s="136">
        <f t="shared" si="652"/>
        <v>18</v>
      </c>
      <c r="GL71" s="239">
        <f xml:space="preserve"> (CZ71*DF71+DK71*DQ71+DV71*EB71+EG71*EM71+ER71*EX71+FC71*FI71+FN71*FT71+FY71*GE71)/GK71</f>
        <v>5.7555555555555564</v>
      </c>
      <c r="GM71" s="137">
        <f t="shared" si="654"/>
        <v>1.8333333333333333</v>
      </c>
      <c r="GN71" s="192">
        <f t="shared" si="655"/>
        <v>37</v>
      </c>
      <c r="GO71" s="193">
        <f t="shared" si="656"/>
        <v>35</v>
      </c>
      <c r="GP71" s="183">
        <f t="shared" si="657"/>
        <v>5.9171428571428581</v>
      </c>
      <c r="GQ71" s="182">
        <f t="shared" si="658"/>
        <v>1.9428571428571428</v>
      </c>
      <c r="GR71" s="183" t="str">
        <f t="shared" si="659"/>
        <v>1.94</v>
      </c>
      <c r="GS71" s="135" t="str">
        <f t="shared" si="660"/>
        <v>Lên lớp</v>
      </c>
      <c r="GT71" s="135" t="s">
        <v>648</v>
      </c>
      <c r="GU71" s="19">
        <v>9</v>
      </c>
      <c r="GV71" s="22">
        <v>7</v>
      </c>
      <c r="GW71" s="23"/>
      <c r="GX71" s="25">
        <f t="shared" si="853"/>
        <v>7.8</v>
      </c>
      <c r="GY71" s="26">
        <f t="shared" si="662"/>
        <v>7.8</v>
      </c>
      <c r="GZ71" s="26" t="str">
        <f t="shared" si="854"/>
        <v>7.8</v>
      </c>
      <c r="HA71" s="30" t="str">
        <f t="shared" si="663"/>
        <v>B</v>
      </c>
      <c r="HB71" s="28">
        <f t="shared" si="664"/>
        <v>3</v>
      </c>
      <c r="HC71" s="35" t="str">
        <f t="shared" si="665"/>
        <v>3.0</v>
      </c>
      <c r="HD71" s="53">
        <v>3</v>
      </c>
      <c r="HE71" s="63">
        <v>3</v>
      </c>
      <c r="HF71" s="19">
        <v>6.6</v>
      </c>
      <c r="HG71" s="22">
        <v>6</v>
      </c>
      <c r="HH71" s="23"/>
      <c r="HI71" s="25">
        <f t="shared" si="753"/>
        <v>6.2</v>
      </c>
      <c r="HJ71" s="26">
        <f t="shared" si="754"/>
        <v>6.2</v>
      </c>
      <c r="HK71" s="24" t="str">
        <f t="shared" si="666"/>
        <v>6.2</v>
      </c>
      <c r="HL71" s="30" t="str">
        <f t="shared" si="755"/>
        <v>C</v>
      </c>
      <c r="HM71" s="28">
        <f t="shared" si="756"/>
        <v>2</v>
      </c>
      <c r="HN71" s="35" t="str">
        <f t="shared" si="757"/>
        <v>2.0</v>
      </c>
      <c r="HO71" s="53">
        <v>2</v>
      </c>
      <c r="HP71" s="63">
        <v>2</v>
      </c>
      <c r="HQ71" s="19">
        <v>6.1</v>
      </c>
      <c r="HR71" s="22">
        <v>2</v>
      </c>
      <c r="HS71" s="23">
        <v>4</v>
      </c>
      <c r="HT71" s="25">
        <f t="shared" si="758"/>
        <v>3.6</v>
      </c>
      <c r="HU71" s="147">
        <f t="shared" si="759"/>
        <v>4.8</v>
      </c>
      <c r="HV71" s="26" t="str">
        <f t="shared" si="734"/>
        <v>4.8</v>
      </c>
      <c r="HW71" s="218" t="str">
        <f t="shared" si="760"/>
        <v>D</v>
      </c>
      <c r="HX71" s="149">
        <f t="shared" si="761"/>
        <v>1</v>
      </c>
      <c r="HY71" s="40" t="str">
        <f t="shared" si="762"/>
        <v>1.0</v>
      </c>
      <c r="HZ71" s="53">
        <v>3</v>
      </c>
      <c r="IA71" s="63">
        <v>3</v>
      </c>
      <c r="IB71" s="185">
        <v>5.4</v>
      </c>
      <c r="IC71" s="121">
        <v>4</v>
      </c>
      <c r="ID71" s="122"/>
      <c r="IE71" s="129">
        <f t="shared" si="763"/>
        <v>4.5999999999999996</v>
      </c>
      <c r="IF71" s="130">
        <f t="shared" si="764"/>
        <v>4.5999999999999996</v>
      </c>
      <c r="IG71" s="124" t="str">
        <f t="shared" si="735"/>
        <v>4.6</v>
      </c>
      <c r="IH71" s="125" t="str">
        <f t="shared" si="765"/>
        <v>D</v>
      </c>
      <c r="II71" s="126">
        <f t="shared" si="766"/>
        <v>1</v>
      </c>
      <c r="IJ71" s="127" t="str">
        <f t="shared" si="767"/>
        <v>1.0</v>
      </c>
      <c r="IK71" s="144">
        <v>1</v>
      </c>
      <c r="IL71" s="145">
        <v>1</v>
      </c>
      <c r="IM71" s="19">
        <v>6.4</v>
      </c>
      <c r="IN71" s="22">
        <v>6</v>
      </c>
      <c r="IO71" s="23"/>
      <c r="IP71" s="17">
        <f t="shared" si="768"/>
        <v>6.2</v>
      </c>
      <c r="IQ71" s="24">
        <f t="shared" si="769"/>
        <v>6.2</v>
      </c>
      <c r="IR71" s="24" t="str">
        <f t="shared" si="669"/>
        <v>6.2</v>
      </c>
      <c r="IS71" s="30" t="str">
        <f t="shared" si="855"/>
        <v>C</v>
      </c>
      <c r="IT71" s="28">
        <f t="shared" si="770"/>
        <v>2</v>
      </c>
      <c r="IU71" s="35" t="str">
        <f t="shared" si="771"/>
        <v>2.0</v>
      </c>
      <c r="IV71" s="53">
        <v>2</v>
      </c>
      <c r="IW71" s="63">
        <v>2</v>
      </c>
      <c r="IX71" s="185">
        <v>8.8000000000000007</v>
      </c>
      <c r="IY71" s="121">
        <v>6</v>
      </c>
      <c r="IZ71" s="122"/>
      <c r="JA71" s="129">
        <f t="shared" si="772"/>
        <v>7.1</v>
      </c>
      <c r="JB71" s="130">
        <f t="shared" si="773"/>
        <v>7.1</v>
      </c>
      <c r="JC71" s="130" t="str">
        <f t="shared" si="670"/>
        <v>7.1</v>
      </c>
      <c r="JD71" s="125" t="str">
        <f t="shared" si="774"/>
        <v>B</v>
      </c>
      <c r="JE71" s="126">
        <f t="shared" si="775"/>
        <v>3</v>
      </c>
      <c r="JF71" s="127" t="str">
        <f t="shared" si="776"/>
        <v>3.0</v>
      </c>
      <c r="JG71" s="144">
        <v>2</v>
      </c>
      <c r="JH71" s="145">
        <v>2</v>
      </c>
      <c r="JI71" s="19">
        <v>5</v>
      </c>
      <c r="JJ71" s="22">
        <v>6</v>
      </c>
      <c r="JK71" s="23"/>
      <c r="JL71" s="17">
        <f t="shared" si="777"/>
        <v>5.6</v>
      </c>
      <c r="JM71" s="24">
        <f t="shared" si="778"/>
        <v>5.6</v>
      </c>
      <c r="JN71" s="24" t="str">
        <f t="shared" si="671"/>
        <v>5.6</v>
      </c>
      <c r="JO71" s="30" t="str">
        <f t="shared" si="856"/>
        <v>C</v>
      </c>
      <c r="JP71" s="28">
        <f t="shared" si="779"/>
        <v>2</v>
      </c>
      <c r="JQ71" s="35" t="str">
        <f t="shared" si="780"/>
        <v>2.0</v>
      </c>
      <c r="JR71" s="53">
        <v>2</v>
      </c>
      <c r="JS71" s="63">
        <v>2</v>
      </c>
      <c r="JT71" s="185">
        <v>7.6</v>
      </c>
      <c r="JU71" s="121">
        <v>9</v>
      </c>
      <c r="JV71" s="122"/>
      <c r="JW71" s="129">
        <f t="shared" si="781"/>
        <v>8.4</v>
      </c>
      <c r="JX71" s="130">
        <f t="shared" si="782"/>
        <v>8.4</v>
      </c>
      <c r="JY71" s="130" t="str">
        <f t="shared" si="672"/>
        <v>8.4</v>
      </c>
      <c r="JZ71" s="125" t="str">
        <f t="shared" si="857"/>
        <v>B+</v>
      </c>
      <c r="KA71" s="126">
        <f t="shared" si="783"/>
        <v>3.5</v>
      </c>
      <c r="KB71" s="127" t="str">
        <f t="shared" si="784"/>
        <v>3.5</v>
      </c>
      <c r="KC71" s="144">
        <v>1</v>
      </c>
      <c r="KD71" s="145">
        <v>1</v>
      </c>
      <c r="KE71" s="19">
        <v>7.7</v>
      </c>
      <c r="KF71" s="22">
        <v>4</v>
      </c>
      <c r="KG71" s="23"/>
      <c r="KH71" s="25">
        <f t="shared" si="785"/>
        <v>5.5</v>
      </c>
      <c r="KI71" s="26">
        <f t="shared" si="786"/>
        <v>5.5</v>
      </c>
      <c r="KJ71" s="26" t="str">
        <f t="shared" si="673"/>
        <v>5.5</v>
      </c>
      <c r="KK71" s="30" t="str">
        <f t="shared" si="787"/>
        <v>C</v>
      </c>
      <c r="KL71" s="28">
        <f t="shared" si="788"/>
        <v>2</v>
      </c>
      <c r="KM71" s="35" t="str">
        <f t="shared" si="789"/>
        <v>2.0</v>
      </c>
      <c r="KN71" s="53">
        <v>2</v>
      </c>
      <c r="KO71" s="63">
        <v>2</v>
      </c>
      <c r="KP71" s="181">
        <f t="shared" si="674"/>
        <v>18</v>
      </c>
      <c r="KQ71" s="217">
        <f t="shared" si="675"/>
        <v>6.2222222222222232</v>
      </c>
      <c r="KR71" s="182">
        <f t="shared" si="676"/>
        <v>2.1388888888888888</v>
      </c>
      <c r="KS71" s="183" t="str">
        <f t="shared" si="677"/>
        <v>2.14</v>
      </c>
      <c r="KT71" s="135" t="str">
        <f t="shared" si="678"/>
        <v>Lên lớp</v>
      </c>
      <c r="KU71" s="136">
        <f t="shared" si="679"/>
        <v>18</v>
      </c>
      <c r="KV71" s="217">
        <f t="shared" si="680"/>
        <v>6.2222222222222232</v>
      </c>
      <c r="KW71" s="236">
        <f t="shared" si="681"/>
        <v>2.1388888888888888</v>
      </c>
      <c r="KX71" s="192">
        <f t="shared" si="682"/>
        <v>55</v>
      </c>
      <c r="KY71" s="193">
        <f t="shared" si="683"/>
        <v>53</v>
      </c>
      <c r="KZ71" s="183">
        <f t="shared" si="684"/>
        <v>6.0207547169811324</v>
      </c>
      <c r="LA71" s="182">
        <f t="shared" si="685"/>
        <v>2.0094339622641511</v>
      </c>
      <c r="LB71" s="183" t="str">
        <f t="shared" si="686"/>
        <v>2.01</v>
      </c>
      <c r="LC71" s="135" t="str">
        <f t="shared" si="687"/>
        <v>Lên lớp</v>
      </c>
      <c r="LD71" s="135" t="s">
        <v>648</v>
      </c>
      <c r="LE71" s="185">
        <v>6.3</v>
      </c>
      <c r="LF71" s="121">
        <v>7</v>
      </c>
      <c r="LG71" s="122"/>
      <c r="LH71" s="129">
        <f t="shared" si="790"/>
        <v>6.7</v>
      </c>
      <c r="LI71" s="130">
        <f t="shared" si="791"/>
        <v>6.7</v>
      </c>
      <c r="LJ71" s="130" t="str">
        <f t="shared" si="688"/>
        <v>6.7</v>
      </c>
      <c r="LK71" s="125" t="str">
        <f t="shared" si="792"/>
        <v>C+</v>
      </c>
      <c r="LL71" s="126">
        <f t="shared" si="793"/>
        <v>2.5</v>
      </c>
      <c r="LM71" s="127" t="str">
        <f t="shared" si="794"/>
        <v>2.5</v>
      </c>
      <c r="LN71" s="144">
        <v>1</v>
      </c>
      <c r="LO71" s="145">
        <v>1</v>
      </c>
      <c r="LP71" s="185">
        <v>7.7</v>
      </c>
      <c r="LQ71" s="121">
        <v>5</v>
      </c>
      <c r="LR71" s="122"/>
      <c r="LS71" s="129">
        <f t="shared" si="795"/>
        <v>6.1</v>
      </c>
      <c r="LT71" s="130">
        <f t="shared" si="796"/>
        <v>6.1</v>
      </c>
      <c r="LU71" s="130" t="str">
        <f t="shared" si="858"/>
        <v>6.1</v>
      </c>
      <c r="LV71" s="125" t="str">
        <f t="shared" si="797"/>
        <v>C</v>
      </c>
      <c r="LW71" s="126">
        <f t="shared" si="798"/>
        <v>2</v>
      </c>
      <c r="LX71" s="127" t="str">
        <f t="shared" si="799"/>
        <v>2.0</v>
      </c>
      <c r="LY71" s="144">
        <v>1</v>
      </c>
      <c r="LZ71" s="145">
        <v>1</v>
      </c>
      <c r="MA71" s="185">
        <v>7.3</v>
      </c>
      <c r="MB71" s="121">
        <v>7</v>
      </c>
      <c r="MC71" s="122"/>
      <c r="MD71" s="129">
        <f t="shared" si="800"/>
        <v>7.1</v>
      </c>
      <c r="ME71" s="130">
        <f t="shared" si="801"/>
        <v>7.1</v>
      </c>
      <c r="MF71" s="130" t="str">
        <f t="shared" si="690"/>
        <v>7.1</v>
      </c>
      <c r="MG71" s="125" t="str">
        <f t="shared" si="859"/>
        <v>B</v>
      </c>
      <c r="MH71" s="126">
        <f t="shared" si="802"/>
        <v>3</v>
      </c>
      <c r="MI71" s="127" t="str">
        <f t="shared" si="803"/>
        <v>3.0</v>
      </c>
      <c r="MJ71" s="144">
        <v>1</v>
      </c>
      <c r="MK71" s="145">
        <v>1</v>
      </c>
      <c r="ML71" s="19">
        <v>5</v>
      </c>
      <c r="MM71" s="51">
        <v>6.5</v>
      </c>
      <c r="MN71" s="23"/>
      <c r="MO71" s="25">
        <f t="shared" si="822"/>
        <v>5.9</v>
      </c>
      <c r="MP71" s="26">
        <f t="shared" si="823"/>
        <v>5.9</v>
      </c>
      <c r="MQ71" s="26" t="str">
        <f t="shared" si="860"/>
        <v>5.9</v>
      </c>
      <c r="MR71" s="30" t="str">
        <f t="shared" si="872"/>
        <v>C</v>
      </c>
      <c r="MS71" s="28">
        <f t="shared" si="824"/>
        <v>2</v>
      </c>
      <c r="MT71" s="35" t="str">
        <f t="shared" si="825"/>
        <v>2.0</v>
      </c>
      <c r="MU71" s="53">
        <v>1</v>
      </c>
      <c r="MV71" s="63">
        <v>1</v>
      </c>
      <c r="MW71" s="19">
        <v>8</v>
      </c>
      <c r="MX71" s="51">
        <v>7</v>
      </c>
      <c r="MY71" s="23"/>
      <c r="MZ71" s="25">
        <f t="shared" si="826"/>
        <v>7.4</v>
      </c>
      <c r="NA71" s="26">
        <f t="shared" si="827"/>
        <v>7.4</v>
      </c>
      <c r="NB71" s="26" t="str">
        <f t="shared" si="861"/>
        <v>7.4</v>
      </c>
      <c r="NC71" s="30" t="str">
        <f t="shared" si="873"/>
        <v>B</v>
      </c>
      <c r="ND71" s="28">
        <f t="shared" si="828"/>
        <v>3</v>
      </c>
      <c r="NE71" s="35" t="str">
        <f t="shared" si="829"/>
        <v>3.0</v>
      </c>
      <c r="NF71" s="53">
        <v>1</v>
      </c>
      <c r="NG71" s="63">
        <v>1</v>
      </c>
      <c r="NH71" s="19">
        <v>7.5</v>
      </c>
      <c r="NI71" s="51">
        <v>6.9</v>
      </c>
      <c r="NJ71" s="23"/>
      <c r="NK71" s="25">
        <f t="shared" si="830"/>
        <v>7.1</v>
      </c>
      <c r="NL71" s="26">
        <f t="shared" si="831"/>
        <v>7.1</v>
      </c>
      <c r="NM71" s="26" t="str">
        <f t="shared" si="862"/>
        <v>7.1</v>
      </c>
      <c r="NN71" s="30" t="str">
        <f t="shared" si="874"/>
        <v>B</v>
      </c>
      <c r="NO71" s="28">
        <f t="shared" si="832"/>
        <v>3</v>
      </c>
      <c r="NP71" s="35" t="str">
        <f t="shared" si="833"/>
        <v>3.0</v>
      </c>
      <c r="NQ71" s="53">
        <v>2</v>
      </c>
      <c r="NR71" s="63">
        <v>2</v>
      </c>
      <c r="NS71" s="19">
        <v>7</v>
      </c>
      <c r="NT71" s="51">
        <v>5.5</v>
      </c>
      <c r="NU71" s="23"/>
      <c r="NV71" s="25">
        <f t="shared" si="834"/>
        <v>6.1</v>
      </c>
      <c r="NW71" s="26">
        <f t="shared" si="835"/>
        <v>6.1</v>
      </c>
      <c r="NX71" s="26" t="str">
        <f t="shared" si="863"/>
        <v>6.1</v>
      </c>
      <c r="NY71" s="30" t="str">
        <f t="shared" si="875"/>
        <v>C</v>
      </c>
      <c r="NZ71" s="28">
        <f t="shared" si="836"/>
        <v>2</v>
      </c>
      <c r="OA71" s="35" t="str">
        <f t="shared" si="837"/>
        <v>2.0</v>
      </c>
      <c r="OB71" s="53">
        <v>1</v>
      </c>
      <c r="OC71" s="63">
        <v>1</v>
      </c>
      <c r="OD71" s="57">
        <v>6</v>
      </c>
      <c r="OE71" s="51">
        <v>6</v>
      </c>
      <c r="OF71" s="23"/>
      <c r="OG71" s="25">
        <f t="shared" si="838"/>
        <v>6</v>
      </c>
      <c r="OH71" s="26">
        <f t="shared" si="839"/>
        <v>6</v>
      </c>
      <c r="OI71" s="26" t="str">
        <f t="shared" si="840"/>
        <v>6.0</v>
      </c>
      <c r="OJ71" s="30" t="str">
        <f t="shared" si="864"/>
        <v>C</v>
      </c>
      <c r="OK71" s="28">
        <f t="shared" si="841"/>
        <v>2</v>
      </c>
      <c r="OL71" s="35" t="str">
        <f t="shared" si="842"/>
        <v>2.0</v>
      </c>
      <c r="OM71" s="53">
        <v>4</v>
      </c>
      <c r="ON71" s="70">
        <v>4</v>
      </c>
      <c r="OO71" s="264">
        <f t="shared" si="804"/>
        <v>12</v>
      </c>
      <c r="OP71" s="217">
        <f t="shared" si="805"/>
        <v>6.458333333333333</v>
      </c>
      <c r="OQ71" s="182">
        <f t="shared" si="806"/>
        <v>2.375</v>
      </c>
      <c r="OR71" s="183" t="str">
        <f t="shared" si="807"/>
        <v>2.38</v>
      </c>
      <c r="OS71" s="135" t="str">
        <f t="shared" si="808"/>
        <v>Lên lớp</v>
      </c>
      <c r="OT71" s="136">
        <f t="shared" si="809"/>
        <v>12</v>
      </c>
      <c r="OU71" s="217">
        <f t="shared" si="810"/>
        <v>6.458333333333333</v>
      </c>
      <c r="OV71" s="236">
        <f t="shared" si="811"/>
        <v>2.375</v>
      </c>
      <c r="OW71" s="192">
        <f t="shared" si="812"/>
        <v>67</v>
      </c>
      <c r="OX71" s="193">
        <f t="shared" si="813"/>
        <v>65</v>
      </c>
      <c r="OY71" s="183">
        <f t="shared" si="814"/>
        <v>6.1015384615384622</v>
      </c>
      <c r="OZ71" s="182">
        <f t="shared" si="815"/>
        <v>2.0769230769230771</v>
      </c>
      <c r="PA71" s="183" t="str">
        <f t="shared" si="816"/>
        <v>2.08</v>
      </c>
      <c r="PB71" s="135" t="str">
        <f t="shared" si="817"/>
        <v>Lên lớp</v>
      </c>
      <c r="PC71" s="135" t="s">
        <v>648</v>
      </c>
      <c r="PD71" s="57">
        <v>5.6</v>
      </c>
      <c r="PE71" s="22">
        <v>2</v>
      </c>
      <c r="PF71" s="23">
        <v>6</v>
      </c>
      <c r="PG71" s="25">
        <f t="shared" si="866"/>
        <v>3.4</v>
      </c>
      <c r="PH71" s="26">
        <f t="shared" si="867"/>
        <v>5.8</v>
      </c>
      <c r="PI71" s="26" t="str">
        <f t="shared" si="868"/>
        <v>5.8</v>
      </c>
      <c r="PJ71" s="30" t="str">
        <f t="shared" si="869"/>
        <v>C</v>
      </c>
      <c r="PK71" s="28">
        <f t="shared" si="870"/>
        <v>2</v>
      </c>
      <c r="PL71" s="35" t="str">
        <f t="shared" si="871"/>
        <v>2.0</v>
      </c>
      <c r="PM71" s="53">
        <v>6</v>
      </c>
      <c r="PN71" s="63">
        <v>6</v>
      </c>
      <c r="PO71" s="19">
        <v>5.3</v>
      </c>
      <c r="PP71" s="22">
        <v>5</v>
      </c>
      <c r="PQ71" s="23"/>
      <c r="PR71" s="25">
        <f t="shared" si="843"/>
        <v>5.0999999999999996</v>
      </c>
      <c r="PS71" s="26">
        <f t="shared" si="844"/>
        <v>5.0999999999999996</v>
      </c>
      <c r="PT71" s="26" t="str">
        <f t="shared" si="845"/>
        <v>5.1</v>
      </c>
      <c r="PU71" s="30" t="str">
        <f t="shared" si="865"/>
        <v>D+</v>
      </c>
      <c r="PV71" s="28">
        <f t="shared" si="846"/>
        <v>1.5</v>
      </c>
      <c r="PW71" s="35" t="str">
        <f t="shared" si="847"/>
        <v>1.5</v>
      </c>
      <c r="PX71" s="53">
        <v>6</v>
      </c>
      <c r="PY71" s="63">
        <v>6</v>
      </c>
      <c r="PZ71" s="59"/>
      <c r="QA71" s="259"/>
      <c r="QB71" s="129">
        <f t="shared" si="848"/>
        <v>0</v>
      </c>
      <c r="QC71" s="24" t="str">
        <f t="shared" si="280"/>
        <v>0.0</v>
      </c>
      <c r="QD71" s="30" t="str">
        <f t="shared" si="281"/>
        <v>F</v>
      </c>
      <c r="QE71" s="28">
        <f t="shared" si="282"/>
        <v>0</v>
      </c>
      <c r="QF71" s="35" t="str">
        <f t="shared" si="283"/>
        <v>0.0</v>
      </c>
      <c r="QG71" s="260"/>
      <c r="QH71" s="261"/>
      <c r="QI71" s="262">
        <f t="shared" si="818"/>
        <v>12</v>
      </c>
      <c r="QJ71" s="217">
        <f t="shared" si="819"/>
        <v>5.4499999999999993</v>
      </c>
      <c r="QK71" s="182">
        <f t="shared" si="820"/>
        <v>1.75</v>
      </c>
      <c r="QL71" s="183" t="str">
        <f t="shared" si="284"/>
        <v>1.75</v>
      </c>
      <c r="QM71" s="135" t="str">
        <f t="shared" si="285"/>
        <v>Lên lớp</v>
      </c>
    </row>
    <row r="72" spans="1:455" ht="18">
      <c r="A72" s="10">
        <v>6</v>
      </c>
      <c r="B72" s="10">
        <v>72</v>
      </c>
      <c r="C72" s="90" t="s">
        <v>351</v>
      </c>
      <c r="D72" s="91" t="s">
        <v>407</v>
      </c>
      <c r="E72" s="93" t="s">
        <v>408</v>
      </c>
      <c r="F72" s="308" t="s">
        <v>367</v>
      </c>
      <c r="G72" s="42"/>
      <c r="H72" s="107" t="s">
        <v>561</v>
      </c>
      <c r="I72" s="42" t="s">
        <v>18</v>
      </c>
      <c r="J72" s="107" t="s">
        <v>567</v>
      </c>
      <c r="K72" s="12">
        <v>5.3</v>
      </c>
      <c r="L72" s="24" t="str">
        <f t="shared" si="562"/>
        <v>5.3</v>
      </c>
      <c r="M72" s="30" t="str">
        <f t="shared" si="701"/>
        <v>D+</v>
      </c>
      <c r="N72" s="37">
        <f t="shared" si="702"/>
        <v>1.5</v>
      </c>
      <c r="O72" s="35" t="str">
        <f t="shared" si="703"/>
        <v>1.5</v>
      </c>
      <c r="P72" s="11">
        <v>2</v>
      </c>
      <c r="Q72" s="14">
        <v>6.5</v>
      </c>
      <c r="R72" s="24" t="str">
        <f t="shared" si="566"/>
        <v>6.5</v>
      </c>
      <c r="S72" s="30" t="str">
        <f t="shared" si="704"/>
        <v>C+</v>
      </c>
      <c r="T72" s="37">
        <f t="shared" si="705"/>
        <v>2.5</v>
      </c>
      <c r="U72" s="35" t="str">
        <f t="shared" si="706"/>
        <v>2.5</v>
      </c>
      <c r="V72" s="11">
        <v>3</v>
      </c>
      <c r="W72" s="19">
        <v>7.7</v>
      </c>
      <c r="X72" s="22">
        <v>3</v>
      </c>
      <c r="Y72" s="23">
        <v>8</v>
      </c>
      <c r="Z72" s="17">
        <f t="shared" si="570"/>
        <v>4.9000000000000004</v>
      </c>
      <c r="AA72" s="24">
        <f t="shared" si="571"/>
        <v>7.9</v>
      </c>
      <c r="AB72" s="24" t="str">
        <f t="shared" si="572"/>
        <v>7.9</v>
      </c>
      <c r="AC72" s="30" t="str">
        <f t="shared" si="573"/>
        <v>B</v>
      </c>
      <c r="AD72" s="28">
        <f t="shared" si="574"/>
        <v>3</v>
      </c>
      <c r="AE72" s="35" t="str">
        <f t="shared" si="575"/>
        <v>3.0</v>
      </c>
      <c r="AF72" s="53">
        <v>4</v>
      </c>
      <c r="AG72" s="63">
        <v>4</v>
      </c>
      <c r="AH72" s="19">
        <v>8</v>
      </c>
      <c r="AI72" s="22">
        <v>9</v>
      </c>
      <c r="AJ72" s="23"/>
      <c r="AK72" s="17">
        <f t="shared" si="707"/>
        <v>8.6</v>
      </c>
      <c r="AL72" s="24">
        <f t="shared" si="708"/>
        <v>8.6</v>
      </c>
      <c r="AM72" s="24" t="str">
        <f t="shared" si="577"/>
        <v>8.6</v>
      </c>
      <c r="AN72" s="30" t="str">
        <f t="shared" si="709"/>
        <v>A</v>
      </c>
      <c r="AO72" s="28">
        <f t="shared" si="710"/>
        <v>4</v>
      </c>
      <c r="AP72" s="35" t="str">
        <f t="shared" si="711"/>
        <v>4.0</v>
      </c>
      <c r="AQ72" s="66">
        <v>2</v>
      </c>
      <c r="AR72" s="68">
        <v>2</v>
      </c>
      <c r="AS72" s="19">
        <v>5</v>
      </c>
      <c r="AT72" s="22">
        <v>3</v>
      </c>
      <c r="AU72" s="23">
        <v>4</v>
      </c>
      <c r="AV72" s="25">
        <f t="shared" si="712"/>
        <v>3.8</v>
      </c>
      <c r="AW72" s="26">
        <f t="shared" si="713"/>
        <v>4.4000000000000004</v>
      </c>
      <c r="AX72" s="24" t="str">
        <f t="shared" si="581"/>
        <v>4.4</v>
      </c>
      <c r="AY72" s="30" t="str">
        <f t="shared" si="714"/>
        <v>D</v>
      </c>
      <c r="AZ72" s="28">
        <f t="shared" si="715"/>
        <v>1</v>
      </c>
      <c r="BA72" s="35" t="str">
        <f t="shared" si="716"/>
        <v>1.0</v>
      </c>
      <c r="BB72" s="53">
        <v>3</v>
      </c>
      <c r="BC72" s="63">
        <v>3</v>
      </c>
      <c r="BD72" s="19">
        <v>5.3</v>
      </c>
      <c r="BE72" s="22">
        <v>4</v>
      </c>
      <c r="BF72" s="23"/>
      <c r="BG72" s="17">
        <f t="shared" si="717"/>
        <v>4.5</v>
      </c>
      <c r="BH72" s="24">
        <f t="shared" si="718"/>
        <v>4.5</v>
      </c>
      <c r="BI72" s="24" t="str">
        <f t="shared" si="585"/>
        <v>4.5</v>
      </c>
      <c r="BJ72" s="30" t="str">
        <f t="shared" si="719"/>
        <v>D</v>
      </c>
      <c r="BK72" s="28">
        <f t="shared" si="720"/>
        <v>1</v>
      </c>
      <c r="BL72" s="35" t="str">
        <f t="shared" si="721"/>
        <v>1.0</v>
      </c>
      <c r="BM72" s="53">
        <v>3</v>
      </c>
      <c r="BN72" s="63">
        <v>3</v>
      </c>
      <c r="BO72" s="19">
        <v>6.3</v>
      </c>
      <c r="BP72" s="22">
        <v>5</v>
      </c>
      <c r="BQ72" s="23"/>
      <c r="BR72" s="17">
        <f t="shared" si="589"/>
        <v>5.5</v>
      </c>
      <c r="BS72" s="24">
        <f t="shared" si="590"/>
        <v>5.5</v>
      </c>
      <c r="BT72" s="24" t="str">
        <f t="shared" si="591"/>
        <v>5.5</v>
      </c>
      <c r="BU72" s="30" t="str">
        <f t="shared" si="592"/>
        <v>C</v>
      </c>
      <c r="BV72" s="56">
        <f t="shared" si="593"/>
        <v>2</v>
      </c>
      <c r="BW72" s="35" t="str">
        <f t="shared" si="594"/>
        <v>2.0</v>
      </c>
      <c r="BX72" s="53">
        <v>2</v>
      </c>
      <c r="BY72" s="70">
        <v>2</v>
      </c>
      <c r="BZ72" s="19">
        <v>7.7</v>
      </c>
      <c r="CA72" s="22">
        <v>5</v>
      </c>
      <c r="CB72" s="23"/>
      <c r="CC72" s="25">
        <f t="shared" si="722"/>
        <v>6.1</v>
      </c>
      <c r="CD72" s="26">
        <f t="shared" si="723"/>
        <v>6.1</v>
      </c>
      <c r="CE72" s="24" t="str">
        <f t="shared" si="595"/>
        <v>6.1</v>
      </c>
      <c r="CF72" s="30" t="str">
        <f t="shared" si="724"/>
        <v>C</v>
      </c>
      <c r="CG72" s="28">
        <f t="shared" si="725"/>
        <v>2</v>
      </c>
      <c r="CH72" s="35" t="str">
        <f t="shared" si="726"/>
        <v>2.0</v>
      </c>
      <c r="CI72" s="53">
        <v>3</v>
      </c>
      <c r="CJ72" s="63">
        <v>3</v>
      </c>
      <c r="CK72" s="115">
        <f t="shared" si="599"/>
        <v>17</v>
      </c>
      <c r="CL72" s="238">
        <f t="shared" si="600"/>
        <v>6.1647058823529406</v>
      </c>
      <c r="CM72" s="116">
        <f t="shared" si="601"/>
        <v>2.1176470588235294</v>
      </c>
      <c r="CN72" s="117" t="str">
        <f t="shared" si="602"/>
        <v>2.12</v>
      </c>
      <c r="CO72" s="135" t="str">
        <f t="shared" si="603"/>
        <v>Lên lớp</v>
      </c>
      <c r="CP72" s="136">
        <f t="shared" si="604"/>
        <v>17</v>
      </c>
      <c r="CQ72" s="241">
        <f t="shared" si="605"/>
        <v>6.1647058823529406</v>
      </c>
      <c r="CR72" s="137">
        <f t="shared" si="606"/>
        <v>2.1176470588235294</v>
      </c>
      <c r="CS72" s="140" t="str">
        <f t="shared" si="607"/>
        <v>2.12</v>
      </c>
      <c r="CT72" s="135" t="str">
        <f t="shared" si="608"/>
        <v>Lên lớp</v>
      </c>
      <c r="CU72" s="138" t="s">
        <v>648</v>
      </c>
      <c r="CV72" s="19">
        <v>6</v>
      </c>
      <c r="CW72" s="22">
        <v>5</v>
      </c>
      <c r="CX72" s="23"/>
      <c r="CY72" s="25">
        <f t="shared" si="609"/>
        <v>5.4</v>
      </c>
      <c r="CZ72" s="26">
        <f t="shared" si="610"/>
        <v>5.4</v>
      </c>
      <c r="DA72" s="26" t="str">
        <f t="shared" si="611"/>
        <v>5.4</v>
      </c>
      <c r="DB72" s="30" t="str">
        <f t="shared" si="612"/>
        <v>D+</v>
      </c>
      <c r="DC72" s="56">
        <f t="shared" si="613"/>
        <v>1.5</v>
      </c>
      <c r="DD72" s="35" t="str">
        <f t="shared" si="614"/>
        <v>1.5</v>
      </c>
      <c r="DE72" s="53">
        <v>3</v>
      </c>
      <c r="DF72" s="63">
        <v>3</v>
      </c>
      <c r="DG72" s="185">
        <v>6</v>
      </c>
      <c r="DH72" s="121">
        <v>6</v>
      </c>
      <c r="DI72" s="122"/>
      <c r="DJ72" s="129">
        <f t="shared" si="615"/>
        <v>6</v>
      </c>
      <c r="DK72" s="130">
        <f t="shared" si="616"/>
        <v>6</v>
      </c>
      <c r="DL72" s="130" t="str">
        <f t="shared" si="617"/>
        <v>6.0</v>
      </c>
      <c r="DM72" s="125" t="str">
        <f t="shared" si="618"/>
        <v>C</v>
      </c>
      <c r="DN72" s="126">
        <f t="shared" si="619"/>
        <v>2</v>
      </c>
      <c r="DO72" s="127" t="str">
        <f t="shared" si="620"/>
        <v>2.0</v>
      </c>
      <c r="DP72" s="144">
        <v>3</v>
      </c>
      <c r="DQ72" s="145">
        <v>3</v>
      </c>
      <c r="DR72" s="19">
        <v>5.9</v>
      </c>
      <c r="DS72" s="22">
        <v>5</v>
      </c>
      <c r="DT72" s="23"/>
      <c r="DU72" s="17">
        <f t="shared" si="849"/>
        <v>5.4</v>
      </c>
      <c r="DV72" s="24">
        <f t="shared" si="622"/>
        <v>5.4</v>
      </c>
      <c r="DW72" s="24" t="str">
        <f t="shared" si="623"/>
        <v>5.4</v>
      </c>
      <c r="DX72" s="30" t="str">
        <f t="shared" si="624"/>
        <v>D+</v>
      </c>
      <c r="DY72" s="28">
        <f t="shared" si="625"/>
        <v>1.5</v>
      </c>
      <c r="DZ72" s="35" t="str">
        <f t="shared" si="626"/>
        <v>1.5</v>
      </c>
      <c r="EA72" s="53">
        <v>3</v>
      </c>
      <c r="EB72" s="63">
        <v>3</v>
      </c>
      <c r="EC72" s="19">
        <v>6.7</v>
      </c>
      <c r="ED72" s="22">
        <v>8</v>
      </c>
      <c r="EE72" s="23"/>
      <c r="EF72" s="25">
        <f t="shared" si="850"/>
        <v>7.5</v>
      </c>
      <c r="EG72" s="26">
        <f t="shared" si="628"/>
        <v>7.5</v>
      </c>
      <c r="EH72" s="26" t="str">
        <f t="shared" si="736"/>
        <v>7.5</v>
      </c>
      <c r="EI72" s="30" t="str">
        <f t="shared" si="630"/>
        <v>B</v>
      </c>
      <c r="EJ72" s="28">
        <f t="shared" si="631"/>
        <v>3</v>
      </c>
      <c r="EK72" s="35" t="str">
        <f t="shared" si="632"/>
        <v>3.0</v>
      </c>
      <c r="EL72" s="53">
        <v>2</v>
      </c>
      <c r="EM72" s="63">
        <v>2</v>
      </c>
      <c r="EN72" s="19">
        <v>5</v>
      </c>
      <c r="EO72" s="22">
        <v>7</v>
      </c>
      <c r="EP72" s="23"/>
      <c r="EQ72" s="25">
        <f t="shared" si="851"/>
        <v>6.2</v>
      </c>
      <c r="ER72" s="26">
        <f t="shared" si="634"/>
        <v>6.2</v>
      </c>
      <c r="ES72" s="26" t="str">
        <f t="shared" si="635"/>
        <v>6.2</v>
      </c>
      <c r="ET72" s="30" t="str">
        <f t="shared" si="636"/>
        <v>C</v>
      </c>
      <c r="EU72" s="28">
        <f t="shared" si="637"/>
        <v>2</v>
      </c>
      <c r="EV72" s="35" t="str">
        <f t="shared" si="638"/>
        <v>2.0</v>
      </c>
      <c r="EW72" s="53">
        <v>2</v>
      </c>
      <c r="EX72" s="63">
        <v>2</v>
      </c>
      <c r="EY72" s="19">
        <v>6.8</v>
      </c>
      <c r="EZ72" s="22">
        <v>6</v>
      </c>
      <c r="FA72" s="23"/>
      <c r="FB72" s="17">
        <f t="shared" si="852"/>
        <v>6.3</v>
      </c>
      <c r="FC72" s="24">
        <f t="shared" si="821"/>
        <v>6.3</v>
      </c>
      <c r="FD72" s="24" t="str">
        <f t="shared" si="641"/>
        <v>6.3</v>
      </c>
      <c r="FE72" s="30" t="str">
        <f t="shared" si="642"/>
        <v>C</v>
      </c>
      <c r="FF72" s="28">
        <f t="shared" si="643"/>
        <v>2</v>
      </c>
      <c r="FG72" s="35" t="str">
        <f t="shared" si="644"/>
        <v>2.0</v>
      </c>
      <c r="FH72" s="53">
        <v>3</v>
      </c>
      <c r="FI72" s="63">
        <v>3</v>
      </c>
      <c r="FJ72" s="19">
        <v>8</v>
      </c>
      <c r="FK72" s="22">
        <v>7</v>
      </c>
      <c r="FL72" s="23"/>
      <c r="FM72" s="25">
        <f t="shared" si="743"/>
        <v>7.4</v>
      </c>
      <c r="FN72" s="26">
        <f t="shared" si="744"/>
        <v>7.4</v>
      </c>
      <c r="FO72" s="26" t="str">
        <f t="shared" si="645"/>
        <v>7.4</v>
      </c>
      <c r="FP72" s="30" t="str">
        <f t="shared" si="745"/>
        <v>B</v>
      </c>
      <c r="FQ72" s="28">
        <f t="shared" si="746"/>
        <v>3</v>
      </c>
      <c r="FR72" s="35" t="str">
        <f t="shared" si="747"/>
        <v>3.0</v>
      </c>
      <c r="FS72" s="53">
        <v>2</v>
      </c>
      <c r="FT72" s="63">
        <v>2</v>
      </c>
      <c r="FU72" s="19">
        <v>5</v>
      </c>
      <c r="FV72" s="22">
        <v>4</v>
      </c>
      <c r="FW72" s="23"/>
      <c r="FX72" s="25">
        <f t="shared" si="748"/>
        <v>4.4000000000000004</v>
      </c>
      <c r="FY72" s="26">
        <f t="shared" si="749"/>
        <v>4.4000000000000004</v>
      </c>
      <c r="FZ72" s="26" t="str">
        <f t="shared" si="646"/>
        <v>4.4</v>
      </c>
      <c r="GA72" s="30" t="str">
        <f t="shared" si="750"/>
        <v>D</v>
      </c>
      <c r="GB72" s="28">
        <f t="shared" si="751"/>
        <v>1</v>
      </c>
      <c r="GC72" s="35" t="str">
        <f t="shared" si="752"/>
        <v>1.0</v>
      </c>
      <c r="GD72" s="53">
        <v>2</v>
      </c>
      <c r="GE72" s="63">
        <v>2</v>
      </c>
      <c r="GF72" s="181">
        <f t="shared" si="647"/>
        <v>20</v>
      </c>
      <c r="GG72" s="217">
        <f t="shared" si="648"/>
        <v>6.0150000000000006</v>
      </c>
      <c r="GH72" s="182">
        <f t="shared" si="649"/>
        <v>1.95</v>
      </c>
      <c r="GI72" s="183" t="str">
        <f t="shared" si="650"/>
        <v>1.95</v>
      </c>
      <c r="GJ72" s="135" t="str">
        <f t="shared" si="651"/>
        <v>Lên lớp</v>
      </c>
      <c r="GK72" s="136">
        <f t="shared" si="652"/>
        <v>20</v>
      </c>
      <c r="GL72" s="239">
        <f t="shared" si="653"/>
        <v>6.0150000000000006</v>
      </c>
      <c r="GM72" s="137">
        <f t="shared" si="654"/>
        <v>1.95</v>
      </c>
      <c r="GN72" s="192">
        <f t="shared" si="655"/>
        <v>37</v>
      </c>
      <c r="GO72" s="193">
        <f t="shared" si="656"/>
        <v>37</v>
      </c>
      <c r="GP72" s="183">
        <f t="shared" si="657"/>
        <v>6.083783783783784</v>
      </c>
      <c r="GQ72" s="182">
        <f t="shared" si="658"/>
        <v>2.0270270270270272</v>
      </c>
      <c r="GR72" s="183" t="str">
        <f t="shared" si="659"/>
        <v>2.03</v>
      </c>
      <c r="GS72" s="135" t="str">
        <f t="shared" si="660"/>
        <v>Lên lớp</v>
      </c>
      <c r="GT72" s="135" t="s">
        <v>648</v>
      </c>
      <c r="GU72" s="19">
        <v>6.7</v>
      </c>
      <c r="GV72" s="22">
        <v>6</v>
      </c>
      <c r="GW72" s="23"/>
      <c r="GX72" s="17">
        <f t="shared" si="853"/>
        <v>6.3</v>
      </c>
      <c r="GY72" s="24">
        <f t="shared" si="662"/>
        <v>6.3</v>
      </c>
      <c r="GZ72" s="24" t="str">
        <f t="shared" si="854"/>
        <v>6.3</v>
      </c>
      <c r="HA72" s="30" t="str">
        <f t="shared" si="663"/>
        <v>C</v>
      </c>
      <c r="HB72" s="28">
        <f t="shared" si="664"/>
        <v>2</v>
      </c>
      <c r="HC72" s="35" t="str">
        <f t="shared" si="665"/>
        <v>2.0</v>
      </c>
      <c r="HD72" s="53">
        <v>3</v>
      </c>
      <c r="HE72" s="63">
        <v>3</v>
      </c>
      <c r="HF72" s="19">
        <v>6.2</v>
      </c>
      <c r="HG72" s="22"/>
      <c r="HH72" s="23">
        <v>4</v>
      </c>
      <c r="HI72" s="25">
        <f t="shared" si="753"/>
        <v>2.5</v>
      </c>
      <c r="HJ72" s="26">
        <f t="shared" si="754"/>
        <v>4.9000000000000004</v>
      </c>
      <c r="HK72" s="24" t="str">
        <f t="shared" si="666"/>
        <v>4.9</v>
      </c>
      <c r="HL72" s="30" t="str">
        <f t="shared" si="755"/>
        <v>D</v>
      </c>
      <c r="HM72" s="28">
        <f t="shared" si="756"/>
        <v>1</v>
      </c>
      <c r="HN72" s="35" t="str">
        <f t="shared" si="757"/>
        <v>1.0</v>
      </c>
      <c r="HO72" s="53">
        <v>2</v>
      </c>
      <c r="HP72" s="63">
        <v>2</v>
      </c>
      <c r="HQ72" s="19">
        <v>6.6</v>
      </c>
      <c r="HR72" s="22">
        <v>4</v>
      </c>
      <c r="HS72" s="23"/>
      <c r="HT72" s="25">
        <f t="shared" si="758"/>
        <v>5</v>
      </c>
      <c r="HU72" s="147">
        <f t="shared" si="759"/>
        <v>5</v>
      </c>
      <c r="HV72" s="24" t="str">
        <f t="shared" si="734"/>
        <v>5.0</v>
      </c>
      <c r="HW72" s="218" t="str">
        <f t="shared" si="760"/>
        <v>D+</v>
      </c>
      <c r="HX72" s="149">
        <f t="shared" si="761"/>
        <v>1.5</v>
      </c>
      <c r="HY72" s="40" t="str">
        <f t="shared" si="762"/>
        <v>1.5</v>
      </c>
      <c r="HZ72" s="53">
        <v>3</v>
      </c>
      <c r="IA72" s="63">
        <v>3</v>
      </c>
      <c r="IB72" s="19">
        <v>7.3</v>
      </c>
      <c r="IC72" s="22">
        <v>2</v>
      </c>
      <c r="ID72" s="23"/>
      <c r="IE72" s="25">
        <f t="shared" si="763"/>
        <v>4.0999999999999996</v>
      </c>
      <c r="IF72" s="147">
        <f t="shared" si="764"/>
        <v>4.0999999999999996</v>
      </c>
      <c r="IG72" s="24" t="str">
        <f t="shared" si="735"/>
        <v>4.1</v>
      </c>
      <c r="IH72" s="218" t="str">
        <f t="shared" si="765"/>
        <v>D</v>
      </c>
      <c r="II72" s="149">
        <f t="shared" si="766"/>
        <v>1</v>
      </c>
      <c r="IJ72" s="40" t="str">
        <f t="shared" si="767"/>
        <v>1.0</v>
      </c>
      <c r="IK72" s="53">
        <v>1</v>
      </c>
      <c r="IL72" s="63">
        <v>1</v>
      </c>
      <c r="IM72" s="19">
        <v>6.6</v>
      </c>
      <c r="IN72" s="22">
        <v>7</v>
      </c>
      <c r="IO72" s="23"/>
      <c r="IP72" s="25">
        <f t="shared" si="768"/>
        <v>6.8</v>
      </c>
      <c r="IQ72" s="26">
        <f t="shared" si="769"/>
        <v>6.8</v>
      </c>
      <c r="IR72" s="24" t="str">
        <f t="shared" si="669"/>
        <v>6.8</v>
      </c>
      <c r="IS72" s="30" t="str">
        <f t="shared" si="855"/>
        <v>C+</v>
      </c>
      <c r="IT72" s="28">
        <f t="shared" si="770"/>
        <v>2.5</v>
      </c>
      <c r="IU72" s="35" t="str">
        <f t="shared" si="771"/>
        <v>2.5</v>
      </c>
      <c r="IV72" s="53">
        <v>2</v>
      </c>
      <c r="IW72" s="63">
        <v>2</v>
      </c>
      <c r="IX72" s="19">
        <v>6.8</v>
      </c>
      <c r="IY72" s="22">
        <v>9</v>
      </c>
      <c r="IZ72" s="23"/>
      <c r="JA72" s="25">
        <f t="shared" si="772"/>
        <v>8.1</v>
      </c>
      <c r="JB72" s="26">
        <f t="shared" si="773"/>
        <v>8.1</v>
      </c>
      <c r="JC72" s="24" t="str">
        <f t="shared" si="670"/>
        <v>8.1</v>
      </c>
      <c r="JD72" s="30" t="str">
        <f t="shared" si="774"/>
        <v>B+</v>
      </c>
      <c r="JE72" s="28">
        <f t="shared" si="775"/>
        <v>3.5</v>
      </c>
      <c r="JF72" s="35" t="str">
        <f t="shared" si="776"/>
        <v>3.5</v>
      </c>
      <c r="JG72" s="53">
        <v>2</v>
      </c>
      <c r="JH72" s="63">
        <v>2</v>
      </c>
      <c r="JI72" s="19">
        <v>6.4</v>
      </c>
      <c r="JJ72" s="22">
        <v>4</v>
      </c>
      <c r="JK72" s="23"/>
      <c r="JL72" s="25">
        <f t="shared" si="777"/>
        <v>5</v>
      </c>
      <c r="JM72" s="26">
        <f t="shared" si="778"/>
        <v>5</v>
      </c>
      <c r="JN72" s="24" t="str">
        <f t="shared" si="671"/>
        <v>5.0</v>
      </c>
      <c r="JO72" s="30" t="str">
        <f t="shared" si="856"/>
        <v>D+</v>
      </c>
      <c r="JP72" s="28">
        <f t="shared" si="779"/>
        <v>1.5</v>
      </c>
      <c r="JQ72" s="35" t="str">
        <f t="shared" si="780"/>
        <v>1.5</v>
      </c>
      <c r="JR72" s="53">
        <v>2</v>
      </c>
      <c r="JS72" s="63">
        <v>2</v>
      </c>
      <c r="JT72" s="185">
        <v>7</v>
      </c>
      <c r="JU72" s="121">
        <v>9</v>
      </c>
      <c r="JV72" s="122"/>
      <c r="JW72" s="129">
        <f t="shared" si="781"/>
        <v>8.1999999999999993</v>
      </c>
      <c r="JX72" s="130">
        <f t="shared" si="782"/>
        <v>8.1999999999999993</v>
      </c>
      <c r="JY72" s="124" t="str">
        <f t="shared" si="672"/>
        <v>8.2</v>
      </c>
      <c r="JZ72" s="125" t="str">
        <f t="shared" si="857"/>
        <v>B+</v>
      </c>
      <c r="KA72" s="126">
        <f t="shared" si="783"/>
        <v>3.5</v>
      </c>
      <c r="KB72" s="127" t="str">
        <f t="shared" si="784"/>
        <v>3.5</v>
      </c>
      <c r="KC72" s="144">
        <v>1</v>
      </c>
      <c r="KD72" s="145">
        <v>1</v>
      </c>
      <c r="KE72" s="19">
        <v>7.3</v>
      </c>
      <c r="KF72" s="22">
        <v>4</v>
      </c>
      <c r="KG72" s="23"/>
      <c r="KH72" s="25">
        <f t="shared" si="785"/>
        <v>5.3</v>
      </c>
      <c r="KI72" s="26">
        <f t="shared" si="786"/>
        <v>5.3</v>
      </c>
      <c r="KJ72" s="24" t="str">
        <f t="shared" si="673"/>
        <v>5.3</v>
      </c>
      <c r="KK72" s="30" t="str">
        <f t="shared" si="787"/>
        <v>D+</v>
      </c>
      <c r="KL72" s="28">
        <f t="shared" si="788"/>
        <v>1.5</v>
      </c>
      <c r="KM72" s="35" t="str">
        <f t="shared" si="789"/>
        <v>1.5</v>
      </c>
      <c r="KN72" s="53">
        <v>2</v>
      </c>
      <c r="KO72" s="63">
        <v>2</v>
      </c>
      <c r="KP72" s="181">
        <f t="shared" si="674"/>
        <v>18</v>
      </c>
      <c r="KQ72" s="217">
        <f t="shared" si="675"/>
        <v>5.9111111111111114</v>
      </c>
      <c r="KR72" s="182">
        <f t="shared" si="676"/>
        <v>1.9444444444444444</v>
      </c>
      <c r="KS72" s="183" t="str">
        <f t="shared" si="677"/>
        <v>1.94</v>
      </c>
      <c r="KT72" s="135" t="str">
        <f t="shared" si="678"/>
        <v>Lên lớp</v>
      </c>
      <c r="KU72" s="136">
        <f t="shared" si="679"/>
        <v>18</v>
      </c>
      <c r="KV72" s="217">
        <f t="shared" si="680"/>
        <v>5.9111111111111114</v>
      </c>
      <c r="KW72" s="236">
        <f t="shared" si="681"/>
        <v>1.9444444444444444</v>
      </c>
      <c r="KX72" s="192">
        <f t="shared" si="682"/>
        <v>55</v>
      </c>
      <c r="KY72" s="193">
        <f t="shared" si="683"/>
        <v>55</v>
      </c>
      <c r="KZ72" s="183">
        <f t="shared" si="684"/>
        <v>6.0272727272727273</v>
      </c>
      <c r="LA72" s="182">
        <f t="shared" si="685"/>
        <v>2</v>
      </c>
      <c r="LB72" s="183" t="str">
        <f t="shared" si="686"/>
        <v>2.00</v>
      </c>
      <c r="LC72" s="135" t="str">
        <f t="shared" si="687"/>
        <v>Lên lớp</v>
      </c>
      <c r="LD72" s="135" t="s">
        <v>648</v>
      </c>
      <c r="LE72" s="19">
        <v>6.1</v>
      </c>
      <c r="LF72" s="22">
        <v>1</v>
      </c>
      <c r="LG72" s="23">
        <v>5</v>
      </c>
      <c r="LH72" s="25">
        <f t="shared" si="790"/>
        <v>3</v>
      </c>
      <c r="LI72" s="147">
        <f t="shared" si="791"/>
        <v>5.4</v>
      </c>
      <c r="LJ72" s="26" t="str">
        <f t="shared" si="688"/>
        <v>5.4</v>
      </c>
      <c r="LK72" s="148" t="str">
        <f t="shared" si="792"/>
        <v>D+</v>
      </c>
      <c r="LL72" s="149">
        <f t="shared" si="793"/>
        <v>1.5</v>
      </c>
      <c r="LM72" s="40" t="str">
        <f t="shared" si="794"/>
        <v>1.5</v>
      </c>
      <c r="LN72" s="53">
        <v>1</v>
      </c>
      <c r="LO72" s="63">
        <v>1</v>
      </c>
      <c r="LP72" s="19">
        <v>6.3</v>
      </c>
      <c r="LQ72" s="22">
        <v>5</v>
      </c>
      <c r="LR72" s="23"/>
      <c r="LS72" s="25">
        <f t="shared" si="795"/>
        <v>5.5</v>
      </c>
      <c r="LT72" s="147">
        <f t="shared" si="796"/>
        <v>5.5</v>
      </c>
      <c r="LU72" s="26" t="str">
        <f t="shared" si="858"/>
        <v>5.5</v>
      </c>
      <c r="LV72" s="148" t="str">
        <f t="shared" si="797"/>
        <v>C</v>
      </c>
      <c r="LW72" s="149">
        <f t="shared" si="798"/>
        <v>2</v>
      </c>
      <c r="LX72" s="40" t="str">
        <f t="shared" si="799"/>
        <v>2.0</v>
      </c>
      <c r="LY72" s="53">
        <v>1</v>
      </c>
      <c r="LZ72" s="63">
        <v>1</v>
      </c>
      <c r="MA72" s="19">
        <v>6.9</v>
      </c>
      <c r="MB72" s="22">
        <v>1</v>
      </c>
      <c r="MC72" s="23">
        <v>5</v>
      </c>
      <c r="MD72" s="25">
        <f t="shared" si="800"/>
        <v>3.4</v>
      </c>
      <c r="ME72" s="26">
        <f t="shared" si="801"/>
        <v>5.8</v>
      </c>
      <c r="MF72" s="26" t="str">
        <f t="shared" si="690"/>
        <v>5.8</v>
      </c>
      <c r="MG72" s="30" t="str">
        <f t="shared" si="859"/>
        <v>C</v>
      </c>
      <c r="MH72" s="28">
        <f t="shared" si="802"/>
        <v>2</v>
      </c>
      <c r="MI72" s="35" t="str">
        <f t="shared" si="803"/>
        <v>2.0</v>
      </c>
      <c r="MJ72" s="53">
        <v>1</v>
      </c>
      <c r="MK72" s="63">
        <v>1</v>
      </c>
      <c r="ML72" s="19">
        <v>8</v>
      </c>
      <c r="MM72" s="51">
        <v>7.5</v>
      </c>
      <c r="MN72" s="23"/>
      <c r="MO72" s="25">
        <f t="shared" si="822"/>
        <v>7.7</v>
      </c>
      <c r="MP72" s="26">
        <f t="shared" si="823"/>
        <v>7.7</v>
      </c>
      <c r="MQ72" s="26" t="str">
        <f t="shared" si="860"/>
        <v>7.7</v>
      </c>
      <c r="MR72" s="30" t="str">
        <f t="shared" si="872"/>
        <v>B</v>
      </c>
      <c r="MS72" s="28">
        <f t="shared" si="824"/>
        <v>3</v>
      </c>
      <c r="MT72" s="35" t="str">
        <f t="shared" si="825"/>
        <v>3.0</v>
      </c>
      <c r="MU72" s="53">
        <v>1</v>
      </c>
      <c r="MV72" s="63">
        <v>1</v>
      </c>
      <c r="MW72" s="19">
        <v>8</v>
      </c>
      <c r="MX72" s="51">
        <v>7</v>
      </c>
      <c r="MY72" s="23"/>
      <c r="MZ72" s="25">
        <f t="shared" si="826"/>
        <v>7.4</v>
      </c>
      <c r="NA72" s="26">
        <f t="shared" si="827"/>
        <v>7.4</v>
      </c>
      <c r="NB72" s="26" t="str">
        <f t="shared" si="861"/>
        <v>7.4</v>
      </c>
      <c r="NC72" s="30" t="str">
        <f t="shared" si="873"/>
        <v>B</v>
      </c>
      <c r="ND72" s="28">
        <f t="shared" si="828"/>
        <v>3</v>
      </c>
      <c r="NE72" s="35" t="str">
        <f t="shared" si="829"/>
        <v>3.0</v>
      </c>
      <c r="NF72" s="53">
        <v>1</v>
      </c>
      <c r="NG72" s="63">
        <v>1</v>
      </c>
      <c r="NH72" s="19">
        <v>7</v>
      </c>
      <c r="NI72" s="51">
        <v>6.2</v>
      </c>
      <c r="NJ72" s="23"/>
      <c r="NK72" s="25">
        <f t="shared" si="830"/>
        <v>6.5</v>
      </c>
      <c r="NL72" s="26">
        <f t="shared" si="831"/>
        <v>6.5</v>
      </c>
      <c r="NM72" s="26" t="str">
        <f t="shared" si="862"/>
        <v>6.5</v>
      </c>
      <c r="NN72" s="30" t="str">
        <f t="shared" si="874"/>
        <v>C+</v>
      </c>
      <c r="NO72" s="28">
        <f t="shared" si="832"/>
        <v>2.5</v>
      </c>
      <c r="NP72" s="35" t="str">
        <f t="shared" si="833"/>
        <v>2.5</v>
      </c>
      <c r="NQ72" s="53">
        <v>2</v>
      </c>
      <c r="NR72" s="63">
        <v>2</v>
      </c>
      <c r="NS72" s="19">
        <v>7</v>
      </c>
      <c r="NT72" s="51">
        <v>7.5</v>
      </c>
      <c r="NU72" s="23"/>
      <c r="NV72" s="25">
        <f t="shared" si="834"/>
        <v>7.3</v>
      </c>
      <c r="NW72" s="26">
        <f t="shared" si="835"/>
        <v>7.3</v>
      </c>
      <c r="NX72" s="26" t="str">
        <f t="shared" si="863"/>
        <v>7.3</v>
      </c>
      <c r="NY72" s="30" t="str">
        <f t="shared" si="875"/>
        <v>B</v>
      </c>
      <c r="NZ72" s="28">
        <f t="shared" si="836"/>
        <v>3</v>
      </c>
      <c r="OA72" s="35" t="str">
        <f t="shared" si="837"/>
        <v>3.0</v>
      </c>
      <c r="OB72" s="53">
        <v>1</v>
      </c>
      <c r="OC72" s="63">
        <v>1</v>
      </c>
      <c r="OD72" s="57">
        <v>8</v>
      </c>
      <c r="OE72" s="51">
        <v>7</v>
      </c>
      <c r="OF72" s="23"/>
      <c r="OG72" s="25">
        <f t="shared" si="838"/>
        <v>7.4</v>
      </c>
      <c r="OH72" s="26">
        <f t="shared" si="839"/>
        <v>7.4</v>
      </c>
      <c r="OI72" s="26" t="str">
        <f t="shared" si="840"/>
        <v>7.4</v>
      </c>
      <c r="OJ72" s="30" t="str">
        <f t="shared" si="864"/>
        <v>B</v>
      </c>
      <c r="OK72" s="28">
        <f t="shared" si="841"/>
        <v>3</v>
      </c>
      <c r="OL72" s="35" t="str">
        <f t="shared" si="842"/>
        <v>3.0</v>
      </c>
      <c r="OM72" s="53">
        <v>4</v>
      </c>
      <c r="ON72" s="70">
        <v>4</v>
      </c>
      <c r="OO72" s="264">
        <f t="shared" si="804"/>
        <v>12</v>
      </c>
      <c r="OP72" s="217">
        <f t="shared" si="805"/>
        <v>6.8083333333333327</v>
      </c>
      <c r="OQ72" s="182">
        <f t="shared" si="806"/>
        <v>2.625</v>
      </c>
      <c r="OR72" s="183" t="str">
        <f t="shared" si="807"/>
        <v>2.63</v>
      </c>
      <c r="OS72" s="135" t="str">
        <f t="shared" si="808"/>
        <v>Lên lớp</v>
      </c>
      <c r="OT72" s="136">
        <f t="shared" si="809"/>
        <v>12</v>
      </c>
      <c r="OU72" s="217">
        <f t="shared" si="810"/>
        <v>6.8083333333333327</v>
      </c>
      <c r="OV72" s="236">
        <f t="shared" si="811"/>
        <v>2.625</v>
      </c>
      <c r="OW72" s="192">
        <f t="shared" si="812"/>
        <v>67</v>
      </c>
      <c r="OX72" s="193">
        <f t="shared" si="813"/>
        <v>67</v>
      </c>
      <c r="OY72" s="183">
        <f t="shared" si="814"/>
        <v>6.1671641791044776</v>
      </c>
      <c r="OZ72" s="182">
        <f t="shared" si="815"/>
        <v>2.1119402985074629</v>
      </c>
      <c r="PA72" s="183" t="str">
        <f t="shared" si="816"/>
        <v>2.11</v>
      </c>
      <c r="PB72" s="135" t="str">
        <f t="shared" si="817"/>
        <v>Lên lớp</v>
      </c>
      <c r="PC72" s="135" t="s">
        <v>648</v>
      </c>
      <c r="PD72" s="57">
        <v>7</v>
      </c>
      <c r="PE72" s="22">
        <v>6</v>
      </c>
      <c r="PF72" s="23"/>
      <c r="PG72" s="25">
        <f t="shared" si="866"/>
        <v>6.4</v>
      </c>
      <c r="PH72" s="26">
        <f t="shared" si="867"/>
        <v>6.4</v>
      </c>
      <c r="PI72" s="26" t="str">
        <f t="shared" si="868"/>
        <v>6.4</v>
      </c>
      <c r="PJ72" s="30" t="str">
        <f t="shared" si="869"/>
        <v>C</v>
      </c>
      <c r="PK72" s="28">
        <f t="shared" si="870"/>
        <v>2</v>
      </c>
      <c r="PL72" s="35" t="str">
        <f t="shared" si="871"/>
        <v>2.0</v>
      </c>
      <c r="PM72" s="53">
        <v>6</v>
      </c>
      <c r="PN72" s="63">
        <v>6</v>
      </c>
      <c r="PO72" s="19">
        <v>6</v>
      </c>
      <c r="PP72" s="22">
        <v>7</v>
      </c>
      <c r="PQ72" s="23"/>
      <c r="PR72" s="25">
        <f t="shared" si="843"/>
        <v>6.6</v>
      </c>
      <c r="PS72" s="26">
        <f t="shared" si="844"/>
        <v>6.6</v>
      </c>
      <c r="PT72" s="26" t="str">
        <f t="shared" si="845"/>
        <v>6.6</v>
      </c>
      <c r="PU72" s="30" t="str">
        <f t="shared" si="865"/>
        <v>C+</v>
      </c>
      <c r="PV72" s="28">
        <f t="shared" si="846"/>
        <v>2.5</v>
      </c>
      <c r="PW72" s="35" t="str">
        <f t="shared" si="847"/>
        <v>2.5</v>
      </c>
      <c r="PX72" s="53">
        <v>6</v>
      </c>
      <c r="PY72" s="63">
        <v>6</v>
      </c>
      <c r="PZ72" s="59">
        <v>7.3</v>
      </c>
      <c r="QA72" s="259">
        <v>7.8</v>
      </c>
      <c r="QB72" s="129">
        <f t="shared" si="848"/>
        <v>7.6</v>
      </c>
      <c r="QC72" s="24" t="str">
        <f t="shared" ref="QC72:QC96" si="876">TEXT(QB72,"0.0")</f>
        <v>7.6</v>
      </c>
      <c r="QD72" s="30" t="str">
        <f t="shared" ref="QD72:QD96" si="877">IF(QB72&gt;=8.5,"A",IF(QB72&gt;=8,"B+",IF(QB72&gt;=7,"B",IF(QB72&gt;=6.5,"C+",IF(QB72&gt;=5.5,"C",IF(QB72&gt;=5,"D+",IF(QB72&gt;=4,"D","F")))))))</f>
        <v>B</v>
      </c>
      <c r="QE72" s="28">
        <f t="shared" ref="QE72:QE96" si="878">IF(QD72="A",4,IF(QD72="B+",3.5,IF(QD72="B",3,IF(QD72="C+",2.5,IF(QD72="C",2,IF(QD72="D+",1.5,IF(QD72="D",1,0)))))))</f>
        <v>3</v>
      </c>
      <c r="QF72" s="35" t="str">
        <f t="shared" ref="QF72:QF96" si="879">TEXT(QE72,"0.0")</f>
        <v>3.0</v>
      </c>
      <c r="QG72" s="260">
        <v>5</v>
      </c>
      <c r="QH72" s="261">
        <v>5</v>
      </c>
      <c r="QI72" s="262">
        <f t="shared" si="818"/>
        <v>17</v>
      </c>
      <c r="QJ72" s="217">
        <f t="shared" si="819"/>
        <v>6.8235294117647056</v>
      </c>
      <c r="QK72" s="182">
        <f t="shared" si="820"/>
        <v>2.4705882352941178</v>
      </c>
      <c r="QL72" s="183" t="str">
        <f t="shared" ref="QL72:QL96" si="880">TEXT(QK72,"0.00")</f>
        <v>2.47</v>
      </c>
      <c r="QM72" s="135" t="str">
        <f t="shared" ref="QM72:QM96" si="881">IF(AND(QK72&lt;1),"Cảnh báo KQHT","Lên lớp")</f>
        <v>Lên lớp</v>
      </c>
    </row>
    <row r="73" spans="1:455" ht="18">
      <c r="A73" s="10">
        <v>7</v>
      </c>
      <c r="B73" s="10">
        <v>73</v>
      </c>
      <c r="C73" s="90" t="s">
        <v>351</v>
      </c>
      <c r="D73" s="91" t="s">
        <v>413</v>
      </c>
      <c r="E73" s="93" t="s">
        <v>414</v>
      </c>
      <c r="F73" s="307" t="s">
        <v>415</v>
      </c>
      <c r="G73" s="42"/>
      <c r="H73" s="108" t="s">
        <v>565</v>
      </c>
      <c r="I73" s="42" t="s">
        <v>18</v>
      </c>
      <c r="J73" s="98" t="s">
        <v>579</v>
      </c>
      <c r="K73" s="12">
        <v>5.8</v>
      </c>
      <c r="L73" s="24" t="str">
        <f t="shared" si="562"/>
        <v>5.8</v>
      </c>
      <c r="M73" s="30" t="str">
        <f t="shared" si="701"/>
        <v>C</v>
      </c>
      <c r="N73" s="37">
        <f t="shared" si="702"/>
        <v>2</v>
      </c>
      <c r="O73" s="35" t="str">
        <f t="shared" si="703"/>
        <v>2.0</v>
      </c>
      <c r="P73" s="11">
        <v>2</v>
      </c>
      <c r="Q73" s="14"/>
      <c r="R73" s="24" t="str">
        <f t="shared" si="566"/>
        <v>0.0</v>
      </c>
      <c r="S73" s="30" t="str">
        <f t="shared" si="704"/>
        <v>F</v>
      </c>
      <c r="T73" s="37">
        <f t="shared" si="705"/>
        <v>0</v>
      </c>
      <c r="U73" s="35" t="str">
        <f t="shared" si="706"/>
        <v>0.0</v>
      </c>
      <c r="V73" s="11"/>
      <c r="W73" s="19">
        <v>7</v>
      </c>
      <c r="X73" s="22">
        <v>8</v>
      </c>
      <c r="Y73" s="23"/>
      <c r="Z73" s="17">
        <f t="shared" si="570"/>
        <v>7.6</v>
      </c>
      <c r="AA73" s="24">
        <f t="shared" si="571"/>
        <v>7.6</v>
      </c>
      <c r="AB73" s="24" t="str">
        <f t="shared" si="572"/>
        <v>7.6</v>
      </c>
      <c r="AC73" s="30" t="str">
        <f t="shared" si="573"/>
        <v>B</v>
      </c>
      <c r="AD73" s="28">
        <f t="shared" si="574"/>
        <v>3</v>
      </c>
      <c r="AE73" s="35" t="str">
        <f t="shared" si="575"/>
        <v>3.0</v>
      </c>
      <c r="AF73" s="53">
        <v>4</v>
      </c>
      <c r="AG73" s="63">
        <v>4</v>
      </c>
      <c r="AH73" s="19">
        <v>8</v>
      </c>
      <c r="AI73" s="22">
        <v>9</v>
      </c>
      <c r="AJ73" s="23"/>
      <c r="AK73" s="17">
        <f t="shared" si="707"/>
        <v>8.6</v>
      </c>
      <c r="AL73" s="24">
        <f t="shared" si="708"/>
        <v>8.6</v>
      </c>
      <c r="AM73" s="24" t="str">
        <f t="shared" si="577"/>
        <v>8.6</v>
      </c>
      <c r="AN73" s="30" t="str">
        <f t="shared" si="709"/>
        <v>A</v>
      </c>
      <c r="AO73" s="28">
        <f t="shared" si="710"/>
        <v>4</v>
      </c>
      <c r="AP73" s="35" t="str">
        <f t="shared" si="711"/>
        <v>4.0</v>
      </c>
      <c r="AQ73" s="66">
        <v>2</v>
      </c>
      <c r="AR73" s="68">
        <v>2</v>
      </c>
      <c r="AS73" s="19">
        <v>8.8000000000000007</v>
      </c>
      <c r="AT73" s="22">
        <v>6</v>
      </c>
      <c r="AU73" s="23"/>
      <c r="AV73" s="25">
        <f t="shared" si="712"/>
        <v>7.1</v>
      </c>
      <c r="AW73" s="147">
        <f t="shared" si="713"/>
        <v>7.1</v>
      </c>
      <c r="AX73" s="24" t="str">
        <f t="shared" si="581"/>
        <v>7.1</v>
      </c>
      <c r="AY73" s="30" t="str">
        <f t="shared" si="714"/>
        <v>B</v>
      </c>
      <c r="AZ73" s="28">
        <f t="shared" si="715"/>
        <v>3</v>
      </c>
      <c r="BA73" s="35" t="str">
        <f t="shared" si="716"/>
        <v>3.0</v>
      </c>
      <c r="BB73" s="53">
        <v>3</v>
      </c>
      <c r="BC73" s="63">
        <v>3</v>
      </c>
      <c r="BD73" s="19">
        <v>6</v>
      </c>
      <c r="BE73" s="22">
        <v>4</v>
      </c>
      <c r="BF73" s="23"/>
      <c r="BG73" s="17">
        <f t="shared" si="717"/>
        <v>4.8</v>
      </c>
      <c r="BH73" s="24">
        <f t="shared" si="718"/>
        <v>4.8</v>
      </c>
      <c r="BI73" s="24" t="str">
        <f t="shared" si="585"/>
        <v>4.8</v>
      </c>
      <c r="BJ73" s="30" t="str">
        <f t="shared" si="719"/>
        <v>D</v>
      </c>
      <c r="BK73" s="28">
        <f t="shared" si="720"/>
        <v>1</v>
      </c>
      <c r="BL73" s="35" t="str">
        <f t="shared" si="721"/>
        <v>1.0</v>
      </c>
      <c r="BM73" s="53">
        <v>3</v>
      </c>
      <c r="BN73" s="63">
        <v>3</v>
      </c>
      <c r="BO73" s="19"/>
      <c r="BP73" s="22"/>
      <c r="BQ73" s="23"/>
      <c r="BR73" s="17">
        <f t="shared" si="589"/>
        <v>0</v>
      </c>
      <c r="BS73" s="24">
        <f t="shared" si="590"/>
        <v>0</v>
      </c>
      <c r="BT73" s="24" t="str">
        <f t="shared" si="591"/>
        <v>0.0</v>
      </c>
      <c r="BU73" s="30" t="str">
        <f t="shared" si="592"/>
        <v>F</v>
      </c>
      <c r="BV73" s="56">
        <f t="shared" si="593"/>
        <v>0</v>
      </c>
      <c r="BW73" s="35" t="str">
        <f t="shared" si="594"/>
        <v>0.0</v>
      </c>
      <c r="BX73" s="53">
        <v>2</v>
      </c>
      <c r="BY73" s="70"/>
      <c r="BZ73" s="19"/>
      <c r="CA73" s="22"/>
      <c r="CB73" s="23"/>
      <c r="CC73" s="25">
        <f t="shared" si="722"/>
        <v>0</v>
      </c>
      <c r="CD73" s="26">
        <f t="shared" si="723"/>
        <v>0</v>
      </c>
      <c r="CE73" s="24" t="str">
        <f t="shared" si="595"/>
        <v>0.0</v>
      </c>
      <c r="CF73" s="30" t="str">
        <f t="shared" si="724"/>
        <v>F</v>
      </c>
      <c r="CG73" s="28">
        <f t="shared" si="725"/>
        <v>0</v>
      </c>
      <c r="CH73" s="35" t="str">
        <f t="shared" si="726"/>
        <v>0.0</v>
      </c>
      <c r="CI73" s="53">
        <v>3</v>
      </c>
      <c r="CJ73" s="63"/>
      <c r="CK73" s="115">
        <f t="shared" si="599"/>
        <v>17</v>
      </c>
      <c r="CL73" s="238">
        <f t="shared" si="600"/>
        <v>4.8999999999999986</v>
      </c>
      <c r="CM73" s="116">
        <f t="shared" si="601"/>
        <v>1.8823529411764706</v>
      </c>
      <c r="CN73" s="117" t="str">
        <f t="shared" si="602"/>
        <v>1.88</v>
      </c>
      <c r="CO73" s="135" t="str">
        <f t="shared" si="603"/>
        <v>Lên lớp</v>
      </c>
      <c r="CP73" s="136">
        <f t="shared" si="604"/>
        <v>12</v>
      </c>
      <c r="CQ73" s="241">
        <f t="shared" si="605"/>
        <v>6.9416666666666655</v>
      </c>
      <c r="CR73" s="137">
        <f t="shared" si="606"/>
        <v>2.6666666666666665</v>
      </c>
      <c r="CS73" s="140" t="str">
        <f t="shared" si="607"/>
        <v>2.67</v>
      </c>
      <c r="CT73" s="135" t="str">
        <f t="shared" si="608"/>
        <v>Lên lớp</v>
      </c>
      <c r="CU73" s="184" t="s">
        <v>648</v>
      </c>
      <c r="CV73" s="19">
        <v>5.3</v>
      </c>
      <c r="CW73" s="22">
        <v>8</v>
      </c>
      <c r="CX73" s="23"/>
      <c r="CY73" s="25">
        <f t="shared" si="609"/>
        <v>6.9</v>
      </c>
      <c r="CZ73" s="26">
        <f t="shared" si="610"/>
        <v>6.9</v>
      </c>
      <c r="DA73" s="26" t="str">
        <f t="shared" si="611"/>
        <v>6.9</v>
      </c>
      <c r="DB73" s="30" t="str">
        <f t="shared" si="612"/>
        <v>C+</v>
      </c>
      <c r="DC73" s="56">
        <f t="shared" si="613"/>
        <v>2.5</v>
      </c>
      <c r="DD73" s="35" t="str">
        <f t="shared" si="614"/>
        <v>2.5</v>
      </c>
      <c r="DE73" s="53">
        <v>3</v>
      </c>
      <c r="DF73" s="63">
        <v>3</v>
      </c>
      <c r="DG73" s="19">
        <v>5</v>
      </c>
      <c r="DH73" s="22">
        <v>4</v>
      </c>
      <c r="DI73" s="23"/>
      <c r="DJ73" s="25">
        <f t="shared" si="615"/>
        <v>4.4000000000000004</v>
      </c>
      <c r="DK73" s="26">
        <f t="shared" si="616"/>
        <v>4.4000000000000004</v>
      </c>
      <c r="DL73" s="26" t="str">
        <f t="shared" si="617"/>
        <v>4.4</v>
      </c>
      <c r="DM73" s="30" t="str">
        <f t="shared" si="618"/>
        <v>D</v>
      </c>
      <c r="DN73" s="56">
        <f t="shared" si="619"/>
        <v>1</v>
      </c>
      <c r="DO73" s="35" t="str">
        <f t="shared" si="620"/>
        <v>1.0</v>
      </c>
      <c r="DP73" s="53">
        <v>3</v>
      </c>
      <c r="DQ73" s="63">
        <v>3</v>
      </c>
      <c r="DR73" s="19">
        <v>5</v>
      </c>
      <c r="DS73" s="22">
        <v>6</v>
      </c>
      <c r="DT73" s="23"/>
      <c r="DU73" s="25">
        <f t="shared" si="849"/>
        <v>5.6</v>
      </c>
      <c r="DV73" s="26">
        <f t="shared" si="622"/>
        <v>5.6</v>
      </c>
      <c r="DW73" s="26" t="str">
        <f t="shared" si="623"/>
        <v>5.6</v>
      </c>
      <c r="DX73" s="30" t="str">
        <f t="shared" si="624"/>
        <v>C</v>
      </c>
      <c r="DY73" s="28">
        <f t="shared" si="625"/>
        <v>2</v>
      </c>
      <c r="DZ73" s="35" t="str">
        <f t="shared" si="626"/>
        <v>2.0</v>
      </c>
      <c r="EA73" s="53">
        <v>3</v>
      </c>
      <c r="EB73" s="63">
        <v>3</v>
      </c>
      <c r="EC73" s="19">
        <v>7.3</v>
      </c>
      <c r="ED73" s="44"/>
      <c r="EE73" s="23">
        <v>6</v>
      </c>
      <c r="EF73" s="25">
        <f t="shared" si="850"/>
        <v>2.9</v>
      </c>
      <c r="EG73" s="26">
        <f t="shared" si="628"/>
        <v>6.5</v>
      </c>
      <c r="EH73" s="26" t="str">
        <f t="shared" si="736"/>
        <v>6.5</v>
      </c>
      <c r="EI73" s="30" t="str">
        <f t="shared" si="630"/>
        <v>C+</v>
      </c>
      <c r="EJ73" s="28">
        <f t="shared" si="631"/>
        <v>2.5</v>
      </c>
      <c r="EK73" s="35" t="str">
        <f t="shared" si="632"/>
        <v>2.5</v>
      </c>
      <c r="EL73" s="53">
        <v>2</v>
      </c>
      <c r="EM73" s="63">
        <v>2</v>
      </c>
      <c r="EN73" s="43">
        <v>0</v>
      </c>
      <c r="EO73" s="22"/>
      <c r="EP73" s="23"/>
      <c r="EQ73" s="25">
        <f t="shared" si="851"/>
        <v>0</v>
      </c>
      <c r="ER73" s="26">
        <f t="shared" si="634"/>
        <v>0</v>
      </c>
      <c r="ES73" s="26" t="str">
        <f t="shared" si="635"/>
        <v>0.0</v>
      </c>
      <c r="ET73" s="30" t="str">
        <f t="shared" si="636"/>
        <v>F</v>
      </c>
      <c r="EU73" s="28">
        <f t="shared" si="637"/>
        <v>0</v>
      </c>
      <c r="EV73" s="35" t="str">
        <f t="shared" si="638"/>
        <v>0.0</v>
      </c>
      <c r="EW73" s="53">
        <v>2</v>
      </c>
      <c r="EX73" s="63"/>
      <c r="EY73" s="19">
        <v>6.9</v>
      </c>
      <c r="EZ73" s="22">
        <v>6</v>
      </c>
      <c r="FA73" s="23"/>
      <c r="FB73" s="25">
        <f t="shared" si="852"/>
        <v>6.4</v>
      </c>
      <c r="FC73" s="26">
        <f t="shared" si="821"/>
        <v>6.4</v>
      </c>
      <c r="FD73" s="26" t="str">
        <f t="shared" si="641"/>
        <v>6.4</v>
      </c>
      <c r="FE73" s="30" t="str">
        <f t="shared" si="642"/>
        <v>C</v>
      </c>
      <c r="FF73" s="28">
        <f t="shared" si="643"/>
        <v>2</v>
      </c>
      <c r="FG73" s="35" t="str">
        <f t="shared" si="644"/>
        <v>2.0</v>
      </c>
      <c r="FH73" s="53">
        <v>3</v>
      </c>
      <c r="FI73" s="63">
        <v>3</v>
      </c>
      <c r="FJ73" s="19">
        <v>7.7</v>
      </c>
      <c r="FK73" s="22">
        <v>8</v>
      </c>
      <c r="FL73" s="23"/>
      <c r="FM73" s="25">
        <f t="shared" si="743"/>
        <v>7.9</v>
      </c>
      <c r="FN73" s="26">
        <f t="shared" si="744"/>
        <v>7.9</v>
      </c>
      <c r="FO73" s="26" t="str">
        <f t="shared" si="645"/>
        <v>7.9</v>
      </c>
      <c r="FP73" s="30" t="str">
        <f t="shared" si="745"/>
        <v>B</v>
      </c>
      <c r="FQ73" s="28">
        <f t="shared" si="746"/>
        <v>3</v>
      </c>
      <c r="FR73" s="35" t="str">
        <f t="shared" si="747"/>
        <v>3.0</v>
      </c>
      <c r="FS73" s="53">
        <v>2</v>
      </c>
      <c r="FT73" s="63">
        <v>2</v>
      </c>
      <c r="FU73" s="19">
        <v>7.7</v>
      </c>
      <c r="FV73" s="22">
        <v>7</v>
      </c>
      <c r="FW73" s="23"/>
      <c r="FX73" s="25">
        <f t="shared" si="748"/>
        <v>7.3</v>
      </c>
      <c r="FY73" s="26">
        <f t="shared" si="749"/>
        <v>7.3</v>
      </c>
      <c r="FZ73" s="26" t="str">
        <f t="shared" si="646"/>
        <v>7.3</v>
      </c>
      <c r="GA73" s="30" t="str">
        <f t="shared" si="750"/>
        <v>B</v>
      </c>
      <c r="GB73" s="28">
        <f t="shared" si="751"/>
        <v>3</v>
      </c>
      <c r="GC73" s="35" t="str">
        <f t="shared" si="752"/>
        <v>3.0</v>
      </c>
      <c r="GD73" s="53">
        <v>2</v>
      </c>
      <c r="GE73" s="63">
        <v>2</v>
      </c>
      <c r="GF73" s="181">
        <f t="shared" si="647"/>
        <v>20</v>
      </c>
      <c r="GG73" s="217">
        <f t="shared" si="648"/>
        <v>5.665</v>
      </c>
      <c r="GH73" s="182">
        <f t="shared" si="649"/>
        <v>1.9750000000000001</v>
      </c>
      <c r="GI73" s="183" t="str">
        <f t="shared" si="650"/>
        <v>1.98</v>
      </c>
      <c r="GJ73" s="135" t="str">
        <f t="shared" si="651"/>
        <v>Lên lớp</v>
      </c>
      <c r="GK73" s="136">
        <f t="shared" si="652"/>
        <v>18</v>
      </c>
      <c r="GL73" s="239">
        <f t="shared" si="653"/>
        <v>6.2944444444444443</v>
      </c>
      <c r="GM73" s="137">
        <f t="shared" si="654"/>
        <v>2.1944444444444446</v>
      </c>
      <c r="GN73" s="192">
        <f t="shared" si="655"/>
        <v>37</v>
      </c>
      <c r="GO73" s="193">
        <f t="shared" si="656"/>
        <v>30</v>
      </c>
      <c r="GP73" s="183">
        <f t="shared" si="657"/>
        <v>6.5533333333333319</v>
      </c>
      <c r="GQ73" s="182">
        <f t="shared" si="658"/>
        <v>2.3833333333333333</v>
      </c>
      <c r="GR73" s="183" t="str">
        <f t="shared" si="659"/>
        <v>2.38</v>
      </c>
      <c r="GS73" s="135" t="str">
        <f t="shared" si="660"/>
        <v>Lên lớp</v>
      </c>
      <c r="GT73" s="135" t="s">
        <v>648</v>
      </c>
      <c r="GU73" s="19">
        <v>7</v>
      </c>
      <c r="GV73" s="22">
        <v>7</v>
      </c>
      <c r="GW73" s="23"/>
      <c r="GX73" s="25">
        <f t="shared" si="853"/>
        <v>7</v>
      </c>
      <c r="GY73" s="26">
        <f t="shared" si="662"/>
        <v>7</v>
      </c>
      <c r="GZ73" s="26" t="str">
        <f t="shared" si="854"/>
        <v>7.0</v>
      </c>
      <c r="HA73" s="30" t="str">
        <f t="shared" si="663"/>
        <v>B</v>
      </c>
      <c r="HB73" s="28">
        <f t="shared" si="664"/>
        <v>3</v>
      </c>
      <c r="HC73" s="35" t="str">
        <f t="shared" si="665"/>
        <v>3.0</v>
      </c>
      <c r="HD73" s="53">
        <v>3</v>
      </c>
      <c r="HE73" s="63">
        <v>3</v>
      </c>
      <c r="HF73" s="19">
        <v>6.6</v>
      </c>
      <c r="HG73" s="22">
        <v>8</v>
      </c>
      <c r="HH73" s="23"/>
      <c r="HI73" s="25">
        <f t="shared" si="753"/>
        <v>7.4</v>
      </c>
      <c r="HJ73" s="26">
        <f t="shared" si="754"/>
        <v>7.4</v>
      </c>
      <c r="HK73" s="26" t="str">
        <f t="shared" si="666"/>
        <v>7.4</v>
      </c>
      <c r="HL73" s="30" t="str">
        <f t="shared" si="755"/>
        <v>B</v>
      </c>
      <c r="HM73" s="28">
        <f t="shared" si="756"/>
        <v>3</v>
      </c>
      <c r="HN73" s="35" t="str">
        <f t="shared" si="757"/>
        <v>3.0</v>
      </c>
      <c r="HO73" s="53">
        <v>2</v>
      </c>
      <c r="HP73" s="63">
        <v>2</v>
      </c>
      <c r="HQ73" s="19">
        <v>6.7</v>
      </c>
      <c r="HR73" s="22">
        <v>4</v>
      </c>
      <c r="HS73" s="23"/>
      <c r="HT73" s="25">
        <f t="shared" si="758"/>
        <v>5.0999999999999996</v>
      </c>
      <c r="HU73" s="147">
        <f t="shared" si="759"/>
        <v>5.0999999999999996</v>
      </c>
      <c r="HV73" s="26" t="str">
        <f t="shared" si="734"/>
        <v>5.1</v>
      </c>
      <c r="HW73" s="218" t="str">
        <f t="shared" si="760"/>
        <v>D+</v>
      </c>
      <c r="HX73" s="149">
        <f t="shared" si="761"/>
        <v>1.5</v>
      </c>
      <c r="HY73" s="40" t="str">
        <f t="shared" si="762"/>
        <v>1.5</v>
      </c>
      <c r="HZ73" s="53">
        <v>3</v>
      </c>
      <c r="IA73" s="63">
        <v>3</v>
      </c>
      <c r="IB73" s="19">
        <v>7.7</v>
      </c>
      <c r="IC73" s="44"/>
      <c r="ID73" s="23">
        <v>6</v>
      </c>
      <c r="IE73" s="25">
        <f t="shared" si="763"/>
        <v>3.1</v>
      </c>
      <c r="IF73" s="147">
        <f t="shared" si="764"/>
        <v>6.7</v>
      </c>
      <c r="IG73" s="26" t="str">
        <f t="shared" si="735"/>
        <v>6.7</v>
      </c>
      <c r="IH73" s="218" t="str">
        <f t="shared" si="765"/>
        <v>C+</v>
      </c>
      <c r="II73" s="149">
        <f t="shared" si="766"/>
        <v>2.5</v>
      </c>
      <c r="IJ73" s="40" t="str">
        <f t="shared" si="767"/>
        <v>2.5</v>
      </c>
      <c r="IK73" s="53">
        <v>1</v>
      </c>
      <c r="IL73" s="63">
        <v>1</v>
      </c>
      <c r="IM73" s="19">
        <v>6.8</v>
      </c>
      <c r="IN73" s="22">
        <v>7</v>
      </c>
      <c r="IO73" s="23"/>
      <c r="IP73" s="25">
        <f t="shared" si="768"/>
        <v>6.9</v>
      </c>
      <c r="IQ73" s="26">
        <f t="shared" si="769"/>
        <v>6.9</v>
      </c>
      <c r="IR73" s="26" t="str">
        <f t="shared" si="669"/>
        <v>6.9</v>
      </c>
      <c r="IS73" s="30" t="str">
        <f t="shared" si="855"/>
        <v>C+</v>
      </c>
      <c r="IT73" s="28">
        <f t="shared" si="770"/>
        <v>2.5</v>
      </c>
      <c r="IU73" s="35" t="str">
        <f t="shared" si="771"/>
        <v>2.5</v>
      </c>
      <c r="IV73" s="53">
        <v>2</v>
      </c>
      <c r="IW73" s="63">
        <v>2</v>
      </c>
      <c r="IX73" s="19">
        <v>7.6</v>
      </c>
      <c r="IY73" s="22">
        <v>7</v>
      </c>
      <c r="IZ73" s="23"/>
      <c r="JA73" s="25">
        <f t="shared" si="772"/>
        <v>7.2</v>
      </c>
      <c r="JB73" s="26">
        <f t="shared" si="773"/>
        <v>7.2</v>
      </c>
      <c r="JC73" s="26" t="str">
        <f t="shared" si="670"/>
        <v>7.2</v>
      </c>
      <c r="JD73" s="30" t="str">
        <f t="shared" si="774"/>
        <v>B</v>
      </c>
      <c r="JE73" s="28">
        <f t="shared" si="775"/>
        <v>3</v>
      </c>
      <c r="JF73" s="35" t="str">
        <f t="shared" si="776"/>
        <v>3.0</v>
      </c>
      <c r="JG73" s="53">
        <v>2</v>
      </c>
      <c r="JH73" s="63">
        <v>2</v>
      </c>
      <c r="JI73" s="19">
        <v>5.6</v>
      </c>
      <c r="JJ73" s="22">
        <v>6</v>
      </c>
      <c r="JK73" s="23"/>
      <c r="JL73" s="25">
        <f t="shared" si="777"/>
        <v>5.8</v>
      </c>
      <c r="JM73" s="26">
        <f t="shared" si="778"/>
        <v>5.8</v>
      </c>
      <c r="JN73" s="26" t="str">
        <f t="shared" si="671"/>
        <v>5.8</v>
      </c>
      <c r="JO73" s="30" t="str">
        <f t="shared" si="856"/>
        <v>C</v>
      </c>
      <c r="JP73" s="28">
        <f t="shared" si="779"/>
        <v>2</v>
      </c>
      <c r="JQ73" s="35" t="str">
        <f t="shared" si="780"/>
        <v>2.0</v>
      </c>
      <c r="JR73" s="53">
        <v>2</v>
      </c>
      <c r="JS73" s="63">
        <v>2</v>
      </c>
      <c r="JT73" s="19">
        <v>5.6</v>
      </c>
      <c r="JU73" s="22">
        <v>3</v>
      </c>
      <c r="JV73" s="23"/>
      <c r="JW73" s="25">
        <f t="shared" si="781"/>
        <v>4</v>
      </c>
      <c r="JX73" s="26">
        <f t="shared" si="782"/>
        <v>4</v>
      </c>
      <c r="JY73" s="26" t="str">
        <f t="shared" si="672"/>
        <v>4.0</v>
      </c>
      <c r="JZ73" s="30" t="str">
        <f t="shared" si="857"/>
        <v>D</v>
      </c>
      <c r="KA73" s="28">
        <f t="shared" si="783"/>
        <v>1</v>
      </c>
      <c r="KB73" s="35" t="str">
        <f t="shared" si="784"/>
        <v>1.0</v>
      </c>
      <c r="KC73" s="53">
        <v>1</v>
      </c>
      <c r="KD73" s="63">
        <v>1</v>
      </c>
      <c r="KE73" s="19">
        <v>8.6999999999999993</v>
      </c>
      <c r="KF73" s="22">
        <v>7</v>
      </c>
      <c r="KG73" s="23"/>
      <c r="KH73" s="25">
        <f t="shared" si="785"/>
        <v>7.7</v>
      </c>
      <c r="KI73" s="26">
        <f t="shared" si="786"/>
        <v>7.7</v>
      </c>
      <c r="KJ73" s="26" t="str">
        <f t="shared" si="673"/>
        <v>7.7</v>
      </c>
      <c r="KK73" s="30" t="str">
        <f t="shared" si="787"/>
        <v>B</v>
      </c>
      <c r="KL73" s="28">
        <f t="shared" si="788"/>
        <v>3</v>
      </c>
      <c r="KM73" s="35" t="str">
        <f t="shared" si="789"/>
        <v>3.0</v>
      </c>
      <c r="KN73" s="53">
        <v>2</v>
      </c>
      <c r="KO73" s="63">
        <v>2</v>
      </c>
      <c r="KP73" s="181">
        <f t="shared" si="674"/>
        <v>18</v>
      </c>
      <c r="KQ73" s="217">
        <f t="shared" si="675"/>
        <v>6.5</v>
      </c>
      <c r="KR73" s="182">
        <f t="shared" si="676"/>
        <v>2.4444444444444446</v>
      </c>
      <c r="KS73" s="183" t="str">
        <f t="shared" si="677"/>
        <v>2.44</v>
      </c>
      <c r="KT73" s="135" t="str">
        <f t="shared" si="678"/>
        <v>Lên lớp</v>
      </c>
      <c r="KU73" s="136">
        <f t="shared" si="679"/>
        <v>18</v>
      </c>
      <c r="KV73" s="217">
        <f t="shared" si="680"/>
        <v>6.5</v>
      </c>
      <c r="KW73" s="236">
        <f t="shared" si="681"/>
        <v>2.4444444444444446</v>
      </c>
      <c r="KX73" s="192">
        <f t="shared" si="682"/>
        <v>55</v>
      </c>
      <c r="KY73" s="193">
        <f t="shared" si="683"/>
        <v>48</v>
      </c>
      <c r="KZ73" s="183">
        <f t="shared" si="684"/>
        <v>6.5333333333333323</v>
      </c>
      <c r="LA73" s="182">
        <f t="shared" si="685"/>
        <v>2.40625</v>
      </c>
      <c r="LB73" s="183" t="str">
        <f t="shared" si="686"/>
        <v>2.41</v>
      </c>
      <c r="LC73" s="135" t="str">
        <f t="shared" si="687"/>
        <v>Lên lớp</v>
      </c>
      <c r="LD73" s="135" t="s">
        <v>648</v>
      </c>
      <c r="LE73" s="19">
        <v>6.2</v>
      </c>
      <c r="LF73" s="22">
        <v>4</v>
      </c>
      <c r="LG73" s="23"/>
      <c r="LH73" s="25">
        <f t="shared" si="790"/>
        <v>4.9000000000000004</v>
      </c>
      <c r="LI73" s="147">
        <f t="shared" si="791"/>
        <v>4.9000000000000004</v>
      </c>
      <c r="LJ73" s="26" t="str">
        <f t="shared" si="688"/>
        <v>4.9</v>
      </c>
      <c r="LK73" s="148" t="str">
        <f t="shared" si="792"/>
        <v>D</v>
      </c>
      <c r="LL73" s="149">
        <f t="shared" si="793"/>
        <v>1</v>
      </c>
      <c r="LM73" s="40" t="str">
        <f t="shared" si="794"/>
        <v>1.0</v>
      </c>
      <c r="LN73" s="53">
        <v>1</v>
      </c>
      <c r="LO73" s="63">
        <v>1</v>
      </c>
      <c r="LP73" s="19">
        <v>5</v>
      </c>
      <c r="LQ73" s="22">
        <v>5</v>
      </c>
      <c r="LR73" s="23"/>
      <c r="LS73" s="25">
        <f t="shared" si="795"/>
        <v>5</v>
      </c>
      <c r="LT73" s="147">
        <f t="shared" si="796"/>
        <v>5</v>
      </c>
      <c r="LU73" s="26" t="str">
        <f t="shared" si="858"/>
        <v>5.0</v>
      </c>
      <c r="LV73" s="148" t="str">
        <f t="shared" si="797"/>
        <v>D+</v>
      </c>
      <c r="LW73" s="149">
        <f t="shared" si="798"/>
        <v>1.5</v>
      </c>
      <c r="LX73" s="40" t="str">
        <f t="shared" si="799"/>
        <v>1.5</v>
      </c>
      <c r="LY73" s="53">
        <v>1</v>
      </c>
      <c r="LZ73" s="63">
        <v>1</v>
      </c>
      <c r="MA73" s="19">
        <v>5.7</v>
      </c>
      <c r="MB73" s="44"/>
      <c r="MC73" s="23">
        <v>5</v>
      </c>
      <c r="MD73" s="25">
        <f t="shared" si="800"/>
        <v>2.2999999999999998</v>
      </c>
      <c r="ME73" s="26">
        <f t="shared" si="801"/>
        <v>5.3</v>
      </c>
      <c r="MF73" s="26" t="str">
        <f t="shared" si="690"/>
        <v>5.3</v>
      </c>
      <c r="MG73" s="30" t="str">
        <f t="shared" si="859"/>
        <v>D+</v>
      </c>
      <c r="MH73" s="28">
        <f t="shared" si="802"/>
        <v>1.5</v>
      </c>
      <c r="MI73" s="35" t="str">
        <f t="shared" si="803"/>
        <v>1.5</v>
      </c>
      <c r="MJ73" s="53">
        <v>1</v>
      </c>
      <c r="MK73" s="63">
        <v>1</v>
      </c>
      <c r="ML73" s="19"/>
      <c r="MM73" s="51"/>
      <c r="MN73" s="23"/>
      <c r="MO73" s="25">
        <f t="shared" si="822"/>
        <v>0</v>
      </c>
      <c r="MP73" s="26">
        <f t="shared" si="823"/>
        <v>0</v>
      </c>
      <c r="MQ73" s="26" t="str">
        <f t="shared" si="860"/>
        <v>0.0</v>
      </c>
      <c r="MR73" s="30" t="str">
        <f t="shared" si="872"/>
        <v>F</v>
      </c>
      <c r="MS73" s="28">
        <f t="shared" si="824"/>
        <v>0</v>
      </c>
      <c r="MT73" s="35" t="str">
        <f t="shared" si="825"/>
        <v>0.0</v>
      </c>
      <c r="MU73" s="53"/>
      <c r="MV73" s="63"/>
      <c r="MW73" s="19"/>
      <c r="MX73" s="51"/>
      <c r="MY73" s="23"/>
      <c r="MZ73" s="25">
        <f t="shared" si="826"/>
        <v>0</v>
      </c>
      <c r="NA73" s="26">
        <f t="shared" si="827"/>
        <v>0</v>
      </c>
      <c r="NB73" s="26" t="str">
        <f t="shared" si="861"/>
        <v>0.0</v>
      </c>
      <c r="NC73" s="30" t="str">
        <f t="shared" si="873"/>
        <v>F</v>
      </c>
      <c r="ND73" s="28">
        <f t="shared" si="828"/>
        <v>0</v>
      </c>
      <c r="NE73" s="35" t="str">
        <f t="shared" si="829"/>
        <v>0.0</v>
      </c>
      <c r="NF73" s="53"/>
      <c r="NG73" s="63"/>
      <c r="NH73" s="19"/>
      <c r="NI73" s="51"/>
      <c r="NJ73" s="23"/>
      <c r="NK73" s="25">
        <f t="shared" si="830"/>
        <v>0</v>
      </c>
      <c r="NL73" s="26">
        <f t="shared" si="831"/>
        <v>0</v>
      </c>
      <c r="NM73" s="26" t="str">
        <f t="shared" si="862"/>
        <v>0.0</v>
      </c>
      <c r="NN73" s="30" t="str">
        <f t="shared" si="874"/>
        <v>F</v>
      </c>
      <c r="NO73" s="28">
        <f t="shared" si="832"/>
        <v>0</v>
      </c>
      <c r="NP73" s="35" t="str">
        <f t="shared" si="833"/>
        <v>0.0</v>
      </c>
      <c r="NQ73" s="53"/>
      <c r="NR73" s="63"/>
      <c r="NS73" s="19"/>
      <c r="NT73" s="51"/>
      <c r="NU73" s="23"/>
      <c r="NV73" s="25">
        <f t="shared" si="834"/>
        <v>0</v>
      </c>
      <c r="NW73" s="26">
        <f t="shared" si="835"/>
        <v>0</v>
      </c>
      <c r="NX73" s="26" t="str">
        <f t="shared" si="863"/>
        <v>0.0</v>
      </c>
      <c r="NY73" s="30" t="str">
        <f t="shared" si="875"/>
        <v>F</v>
      </c>
      <c r="NZ73" s="28">
        <f t="shared" si="836"/>
        <v>0</v>
      </c>
      <c r="OA73" s="35" t="str">
        <f t="shared" si="837"/>
        <v>0.0</v>
      </c>
      <c r="OB73" s="53"/>
      <c r="OC73" s="63"/>
      <c r="OD73" s="57"/>
      <c r="OE73" s="51"/>
      <c r="OF73" s="23"/>
      <c r="OG73" s="25">
        <f t="shared" si="838"/>
        <v>0</v>
      </c>
      <c r="OH73" s="26">
        <f t="shared" si="839"/>
        <v>0</v>
      </c>
      <c r="OI73" s="26" t="str">
        <f t="shared" si="840"/>
        <v>0.0</v>
      </c>
      <c r="OJ73" s="30" t="str">
        <f t="shared" si="864"/>
        <v>F</v>
      </c>
      <c r="OK73" s="28">
        <f t="shared" si="841"/>
        <v>0</v>
      </c>
      <c r="OL73" s="35" t="str">
        <f t="shared" si="842"/>
        <v>0.0</v>
      </c>
      <c r="OM73" s="53"/>
      <c r="ON73" s="70"/>
      <c r="OO73" s="264">
        <f t="shared" si="804"/>
        <v>3</v>
      </c>
      <c r="OP73" s="217">
        <f t="shared" si="805"/>
        <v>5.0666666666666664</v>
      </c>
      <c r="OQ73" s="182">
        <f t="shared" si="806"/>
        <v>1.3333333333333333</v>
      </c>
      <c r="OR73" s="183" t="str">
        <f t="shared" si="807"/>
        <v>1.33</v>
      </c>
      <c r="OS73" s="135" t="str">
        <f t="shared" si="808"/>
        <v>Lên lớp</v>
      </c>
      <c r="OT73" s="136">
        <f t="shared" si="809"/>
        <v>3</v>
      </c>
      <c r="OU73" s="217">
        <f t="shared" si="810"/>
        <v>5.0666666666666664</v>
      </c>
      <c r="OV73" s="236">
        <f t="shared" si="811"/>
        <v>1.3333333333333333</v>
      </c>
      <c r="OW73" s="192">
        <f t="shared" si="812"/>
        <v>58</v>
      </c>
      <c r="OX73" s="193">
        <f t="shared" si="813"/>
        <v>51</v>
      </c>
      <c r="OY73" s="183">
        <f t="shared" si="814"/>
        <v>6.4470588235294111</v>
      </c>
      <c r="OZ73" s="182">
        <f t="shared" si="815"/>
        <v>2.3431372549019609</v>
      </c>
      <c r="PA73" s="183" t="str">
        <f t="shared" si="816"/>
        <v>2.34</v>
      </c>
      <c r="PB73" s="135" t="str">
        <f t="shared" si="817"/>
        <v>Lên lớp</v>
      </c>
      <c r="PC73" s="135" t="s">
        <v>648</v>
      </c>
      <c r="PD73" s="57"/>
      <c r="PE73" s="22"/>
      <c r="PF73" s="23"/>
      <c r="PG73" s="25">
        <f t="shared" si="866"/>
        <v>0</v>
      </c>
      <c r="PH73" s="26">
        <f t="shared" si="867"/>
        <v>0</v>
      </c>
      <c r="PI73" s="26" t="str">
        <f t="shared" si="868"/>
        <v>0.0</v>
      </c>
      <c r="PJ73" s="30" t="str">
        <f t="shared" si="869"/>
        <v>F</v>
      </c>
      <c r="PK73" s="28">
        <f t="shared" si="870"/>
        <v>0</v>
      </c>
      <c r="PL73" s="35" t="str">
        <f t="shared" si="871"/>
        <v>0.0</v>
      </c>
      <c r="PM73" s="53"/>
      <c r="PN73" s="63"/>
      <c r="PO73" s="43">
        <v>1</v>
      </c>
      <c r="PP73" s="22"/>
      <c r="PQ73" s="23"/>
      <c r="PR73" s="25">
        <f t="shared" si="843"/>
        <v>0.4</v>
      </c>
      <c r="PS73" s="26">
        <f t="shared" si="844"/>
        <v>0.4</v>
      </c>
      <c r="PT73" s="26" t="str">
        <f t="shared" si="845"/>
        <v>0.4</v>
      </c>
      <c r="PU73" s="30" t="str">
        <f t="shared" si="865"/>
        <v>F</v>
      </c>
      <c r="PV73" s="28">
        <f t="shared" si="846"/>
        <v>0</v>
      </c>
      <c r="PW73" s="35" t="str">
        <f t="shared" si="847"/>
        <v>0.0</v>
      </c>
      <c r="PX73" s="53">
        <v>6</v>
      </c>
      <c r="PY73" s="63"/>
      <c r="PZ73" s="59"/>
      <c r="QA73" s="259"/>
      <c r="QB73" s="129">
        <f t="shared" si="848"/>
        <v>0</v>
      </c>
      <c r="QC73" s="24" t="str">
        <f t="shared" si="876"/>
        <v>0.0</v>
      </c>
      <c r="QD73" s="30" t="str">
        <f t="shared" si="877"/>
        <v>F</v>
      </c>
      <c r="QE73" s="28">
        <f t="shared" si="878"/>
        <v>0</v>
      </c>
      <c r="QF73" s="35" t="str">
        <f t="shared" si="879"/>
        <v>0.0</v>
      </c>
      <c r="QG73" s="260"/>
      <c r="QH73" s="261"/>
      <c r="QI73" s="262">
        <f t="shared" si="818"/>
        <v>6</v>
      </c>
      <c r="QJ73" s="217">
        <f t="shared" si="819"/>
        <v>0.40000000000000008</v>
      </c>
      <c r="QK73" s="182">
        <f t="shared" si="820"/>
        <v>0</v>
      </c>
      <c r="QL73" s="183" t="str">
        <f t="shared" si="880"/>
        <v>0.00</v>
      </c>
      <c r="QM73" s="135" t="str">
        <f t="shared" si="881"/>
        <v>Cảnh báo KQHT</v>
      </c>
    </row>
    <row r="74" spans="1:455" ht="18">
      <c r="A74" s="10">
        <v>8</v>
      </c>
      <c r="B74" s="10">
        <v>74</v>
      </c>
      <c r="C74" s="90" t="s">
        <v>351</v>
      </c>
      <c r="D74" s="91" t="s">
        <v>220</v>
      </c>
      <c r="E74" s="93" t="s">
        <v>189</v>
      </c>
      <c r="F74" s="307" t="s">
        <v>221</v>
      </c>
      <c r="G74" s="113" t="s">
        <v>721</v>
      </c>
      <c r="H74" s="100" t="s">
        <v>467</v>
      </c>
      <c r="I74" s="42" t="s">
        <v>18</v>
      </c>
      <c r="J74" s="98" t="s">
        <v>450</v>
      </c>
      <c r="K74" s="12">
        <v>6.5</v>
      </c>
      <c r="L74" s="24" t="str">
        <f t="shared" si="562"/>
        <v>6.5</v>
      </c>
      <c r="M74" s="30" t="str">
        <f>IF(K74&gt;=8.5,"A",IF(K74&gt;=8,"B+",IF(K74&gt;=7,"B",IF(K74&gt;=6.5,"C+",IF(K74&gt;=5.5,"C",IF(K74&gt;=5,"D+",IF(K74&gt;=4,"D","F")))))))</f>
        <v>C+</v>
      </c>
      <c r="N74" s="37">
        <f>IF(M74="A",4,IF(M74="B+",3.5,IF(M74="B",3,IF(M74="C+",2.5,IF(M74="C",2,IF(M74="D+",1.5,IF(M74="D",1,0)))))))</f>
        <v>2.5</v>
      </c>
      <c r="O74" s="35" t="str">
        <f>TEXT(N74,"0.0")</f>
        <v>2.5</v>
      </c>
      <c r="P74" s="11">
        <v>2</v>
      </c>
      <c r="Q74" s="14">
        <v>6.2</v>
      </c>
      <c r="R74" s="24" t="str">
        <f t="shared" si="566"/>
        <v>6.2</v>
      </c>
      <c r="S74" s="30" t="str">
        <f>IF(Q74&gt;=8.5,"A",IF(Q74&gt;=8,"B+",IF(Q74&gt;=7,"B",IF(Q74&gt;=6.5,"C+",IF(Q74&gt;=5.5,"C",IF(Q74&gt;=5,"D+",IF(Q74&gt;=4,"D","F")))))))</f>
        <v>C</v>
      </c>
      <c r="T74" s="37">
        <f>IF(S74="A",4,IF(S74="B+",3.5,IF(S74="B",3,IF(S74="C+",2.5,IF(S74="C",2,IF(S74="D+",1.5,IF(S74="D",1,0)))))))</f>
        <v>2</v>
      </c>
      <c r="U74" s="35" t="str">
        <f>TEXT(T74,"0.0")</f>
        <v>2.0</v>
      </c>
      <c r="V74" s="11">
        <v>3</v>
      </c>
      <c r="W74" s="19">
        <v>7.5</v>
      </c>
      <c r="X74" s="22">
        <v>7</v>
      </c>
      <c r="Y74" s="23"/>
      <c r="Z74" s="25">
        <f>ROUND((W74*0.4+X74*0.6),1)</f>
        <v>7.2</v>
      </c>
      <c r="AA74" s="26">
        <f>ROUND(MAX((W74*0.4+X74*0.6),(W74*0.4+Y74*0.6)),1)</f>
        <v>7.2</v>
      </c>
      <c r="AB74" s="24" t="str">
        <f t="shared" si="572"/>
        <v>7.2</v>
      </c>
      <c r="AC74" s="30" t="str">
        <f>IF(AA74&gt;=8.5,"A",IF(AA74&gt;=8,"B+",IF(AA74&gt;=7,"B",IF(AA74&gt;=6.5,"C+",IF(AA74&gt;=5.5,"C",IF(AA74&gt;=5,"D+",IF(AA74&gt;=4,"D","F")))))))</f>
        <v>B</v>
      </c>
      <c r="AD74" s="28">
        <f>IF(AC74="A",4,IF(AC74="B+",3.5,IF(AC74="B",3,IF(AC74="C+",2.5,IF(AC74="C",2,IF(AC74="D+",1.5,IF(AC74="D",1,0)))))))</f>
        <v>3</v>
      </c>
      <c r="AE74" s="35" t="str">
        <f>TEXT(AD74,"0.0")</f>
        <v>3.0</v>
      </c>
      <c r="AF74" s="53">
        <v>4</v>
      </c>
      <c r="AG74" s="63">
        <v>4</v>
      </c>
      <c r="AH74" s="19">
        <v>6.7</v>
      </c>
      <c r="AI74" s="22">
        <v>8</v>
      </c>
      <c r="AJ74" s="23"/>
      <c r="AK74" s="25">
        <f>ROUND((AH74*0.4+AI74*0.6),1)</f>
        <v>7.5</v>
      </c>
      <c r="AL74" s="26">
        <f>ROUND(MAX((AH74*0.4+AI74*0.6),(AH74*0.4+AJ74*0.6)),1)</f>
        <v>7.5</v>
      </c>
      <c r="AM74" s="24" t="str">
        <f t="shared" si="577"/>
        <v>7.5</v>
      </c>
      <c r="AN74" s="30" t="str">
        <f>IF(AL74&gt;=8.5,"A",IF(AL74&gt;=8,"B+",IF(AL74&gt;=7,"B",IF(AL74&gt;=6.5,"C+",IF(AL74&gt;=5.5,"C",IF(AL74&gt;=5,"D+",IF(AL74&gt;=4,"D","F")))))))</f>
        <v>B</v>
      </c>
      <c r="AO74" s="28">
        <f>IF(AN74="A",4,IF(AN74="B+",3.5,IF(AN74="B",3,IF(AN74="C+",2.5,IF(AN74="C",2,IF(AN74="D+",1.5,IF(AN74="D",1,0)))))))</f>
        <v>3</v>
      </c>
      <c r="AP74" s="35" t="str">
        <f>TEXT(AO74,"0.0")</f>
        <v>3.0</v>
      </c>
      <c r="AQ74" s="66">
        <v>2</v>
      </c>
      <c r="AR74" s="68">
        <v>2</v>
      </c>
      <c r="AS74" s="19">
        <v>5</v>
      </c>
      <c r="AT74" s="22">
        <v>5</v>
      </c>
      <c r="AU74" s="23"/>
      <c r="AV74" s="25">
        <f>ROUND((AS74*0.4+AT74*0.6),1)</f>
        <v>5</v>
      </c>
      <c r="AW74" s="26">
        <f>ROUND(MAX((AS74*0.4+AT74*0.6),(AS74*0.4+AU74*0.6)),1)</f>
        <v>5</v>
      </c>
      <c r="AX74" s="24" t="str">
        <f t="shared" si="581"/>
        <v>5.0</v>
      </c>
      <c r="AY74" s="30" t="str">
        <f>IF(AW74&gt;=8.5,"A",IF(AW74&gt;=8,"B+",IF(AW74&gt;=7,"B",IF(AW74&gt;=6.5,"C+",IF(AW74&gt;=5.5,"C",IF(AW74&gt;=5,"D+",IF(AW74&gt;=4,"D","F")))))))</f>
        <v>D+</v>
      </c>
      <c r="AZ74" s="28">
        <f>IF(AY74="A",4,IF(AY74="B+",3.5,IF(AY74="B",3,IF(AY74="C+",2.5,IF(AY74="C",2,IF(AY74="D+",1.5,IF(AY74="D",1,0)))))))</f>
        <v>1.5</v>
      </c>
      <c r="BA74" s="35" t="str">
        <f>TEXT(AZ74,"0.0")</f>
        <v>1.5</v>
      </c>
      <c r="BB74" s="53">
        <v>3</v>
      </c>
      <c r="BC74" s="63">
        <v>3</v>
      </c>
      <c r="BD74" s="19">
        <v>5.4</v>
      </c>
      <c r="BE74" s="22">
        <v>3</v>
      </c>
      <c r="BF74" s="23"/>
      <c r="BG74" s="25">
        <f>ROUND((BD74*0.4+BE74*0.6),1)</f>
        <v>4</v>
      </c>
      <c r="BH74" s="26">
        <f>ROUND(MAX((BD74*0.4+BE74*0.6),(BD74*0.4+BF74*0.6)),1)</f>
        <v>4</v>
      </c>
      <c r="BI74" s="24" t="str">
        <f t="shared" si="585"/>
        <v>4.0</v>
      </c>
      <c r="BJ74" s="30" t="str">
        <f>IF(BH74&gt;=8.5,"A",IF(BH74&gt;=8,"B+",IF(BH74&gt;=7,"B",IF(BH74&gt;=6.5,"C+",IF(BH74&gt;=5.5,"C",IF(BH74&gt;=5,"D+",IF(BH74&gt;=4,"D","F")))))))</f>
        <v>D</v>
      </c>
      <c r="BK74" s="28">
        <f>IF(BJ74="A",4,IF(BJ74="B+",3.5,IF(BJ74="B",3,IF(BJ74="C+",2.5,IF(BJ74="C",2,IF(BJ74="D+",1.5,IF(BJ74="D",1,0)))))))</f>
        <v>1</v>
      </c>
      <c r="BL74" s="35" t="str">
        <f>TEXT(BK74,"0.0")</f>
        <v>1.0</v>
      </c>
      <c r="BM74" s="53">
        <v>3</v>
      </c>
      <c r="BN74" s="63">
        <v>3</v>
      </c>
      <c r="BO74" s="19">
        <v>5</v>
      </c>
      <c r="BP74" s="22">
        <v>4</v>
      </c>
      <c r="BQ74" s="23"/>
      <c r="BR74" s="25">
        <f>ROUND((BO74*0.4+BP74*0.6),1)</f>
        <v>4.4000000000000004</v>
      </c>
      <c r="BS74" s="26">
        <f>ROUND(MAX((BO74*0.4+BP74*0.6),(BO74*0.4+BQ74*0.6)),1)</f>
        <v>4.4000000000000004</v>
      </c>
      <c r="BT74" s="24" t="str">
        <f t="shared" si="591"/>
        <v>4.4</v>
      </c>
      <c r="BU74" s="30" t="str">
        <f>IF(BS74&gt;=8.5,"A",IF(BS74&gt;=8,"B+",IF(BS74&gt;=7,"B",IF(BS74&gt;=6.5,"C+",IF(BS74&gt;=5.5,"C",IF(BS74&gt;=5,"D+",IF(BS74&gt;=4,"D","F")))))))</f>
        <v>D</v>
      </c>
      <c r="BV74" s="56">
        <f>IF(BU74="A",4,IF(BU74="B+",3.5,IF(BU74="B",3,IF(BU74="C+",2.5,IF(BU74="C",2,IF(BU74="D+",1.5,IF(BU74="D",1,0)))))))</f>
        <v>1</v>
      </c>
      <c r="BW74" s="35" t="str">
        <f>TEXT(BV74,"0.0")</f>
        <v>1.0</v>
      </c>
      <c r="BX74" s="53">
        <v>2</v>
      </c>
      <c r="BY74" s="70">
        <v>2</v>
      </c>
      <c r="BZ74" s="19">
        <v>5.5</v>
      </c>
      <c r="CA74" s="22">
        <v>4</v>
      </c>
      <c r="CB74" s="23"/>
      <c r="CC74" s="25">
        <f>ROUND((BZ74*0.4+CA74*0.6),1)</f>
        <v>4.5999999999999996</v>
      </c>
      <c r="CD74" s="26">
        <f>ROUND(MAX((BZ74*0.4+CA74*0.6),(BZ74*0.4+CB74*0.6)),1)</f>
        <v>4.5999999999999996</v>
      </c>
      <c r="CE74" s="24" t="str">
        <f t="shared" si="595"/>
        <v>4.6</v>
      </c>
      <c r="CF74" s="30" t="str">
        <f>IF(CD74&gt;=8.5,"A",IF(CD74&gt;=8,"B+",IF(CD74&gt;=7,"B",IF(CD74&gt;=6.5,"C+",IF(CD74&gt;=5.5,"C",IF(CD74&gt;=5,"D+",IF(CD74&gt;=4,"D","F")))))))</f>
        <v>D</v>
      </c>
      <c r="CG74" s="28">
        <f>IF(CF74="A",4,IF(CF74="B+",3.5,IF(CF74="B",3,IF(CF74="C+",2.5,IF(CF74="C",2,IF(CF74="D+",1.5,IF(CF74="D",1,0)))))))</f>
        <v>1</v>
      </c>
      <c r="CH74" s="35" t="str">
        <f>TEXT(CG74,"0.0")</f>
        <v>1.0</v>
      </c>
      <c r="CI74" s="53">
        <v>3</v>
      </c>
      <c r="CJ74" s="63">
        <v>3</v>
      </c>
      <c r="CK74" s="115">
        <f>AF74+AQ74+BB74+BM74+BX74+CI74</f>
        <v>17</v>
      </c>
      <c r="CL74" s="238">
        <f t="shared" si="600"/>
        <v>5.4941176470588227</v>
      </c>
      <c r="CM74" s="116">
        <f>(AD74*AF74+AO74*AQ74+AZ74*BB74+BK74*BM74+BV74*BX74+CG74*CI74)/CK74</f>
        <v>1.7941176470588236</v>
      </c>
      <c r="CN74" s="117" t="str">
        <f>TEXT(CM74,"0.00")</f>
        <v>1.79</v>
      </c>
      <c r="CO74" s="135" t="str">
        <f>IF(AND(CM74&lt;0.8),"Cảnh báo KQHT","Lên lớp")</f>
        <v>Lên lớp</v>
      </c>
      <c r="CP74" s="136">
        <f>AG74+AR74+BC74+BN74+BY74+CJ74</f>
        <v>17</v>
      </c>
      <c r="CQ74" s="241">
        <f t="shared" si="605"/>
        <v>5.4941176470588227</v>
      </c>
      <c r="CR74" s="137">
        <f xml:space="preserve"> (AD74*AG74+AO74*AR74+AZ74*BC74+BK74*BN74+BV74*BY74+CG74*CJ74)/CP74</f>
        <v>1.7941176470588236</v>
      </c>
      <c r="CS74" s="140" t="str">
        <f>TEXT(CR74,"0.00")</f>
        <v>1.79</v>
      </c>
      <c r="CT74" s="135" t="str">
        <f>IF(AND(CR74&lt;1.2),"Cảnh báo KQHT","Lên lớp")</f>
        <v>Lên lớp</v>
      </c>
      <c r="CU74" s="135" t="s">
        <v>648</v>
      </c>
      <c r="CV74" s="19">
        <v>6.1</v>
      </c>
      <c r="CW74" s="22">
        <v>4</v>
      </c>
      <c r="CX74" s="23"/>
      <c r="CY74" s="25">
        <f>ROUND((CV74*0.4+CW74*0.6),1)</f>
        <v>4.8</v>
      </c>
      <c r="CZ74" s="26">
        <f>ROUND(MAX((CV74*0.4+CW74*0.6),(CV74*0.4+CX74*0.6)),1)</f>
        <v>4.8</v>
      </c>
      <c r="DA74" s="26" t="str">
        <f>TEXT(CZ74,"0.0")</f>
        <v>4.8</v>
      </c>
      <c r="DB74" s="30" t="str">
        <f>IF(CZ74&gt;=8.5,"A",IF(CZ74&gt;=8,"B+",IF(CZ74&gt;=7,"B",IF(CZ74&gt;=6.5,"C+",IF(CZ74&gt;=5.5,"C",IF(CZ74&gt;=5,"D+",IF(CZ74&gt;=4,"D","F")))))))</f>
        <v>D</v>
      </c>
      <c r="DC74" s="56">
        <f>IF(DB74="A",4,IF(DB74="B+",3.5,IF(DB74="B",3,IF(DB74="C+",2.5,IF(DB74="C",2,IF(DB74="D+",1.5,IF(DB74="D",1,0)))))))</f>
        <v>1</v>
      </c>
      <c r="DD74" s="35" t="str">
        <f>TEXT(DC74,"0.0")</f>
        <v>1.0</v>
      </c>
      <c r="DE74" s="53">
        <v>3</v>
      </c>
      <c r="DF74" s="63">
        <v>3</v>
      </c>
      <c r="DG74" s="19">
        <v>5.6</v>
      </c>
      <c r="DH74" s="22">
        <v>6</v>
      </c>
      <c r="DI74" s="23"/>
      <c r="DJ74" s="25">
        <f>ROUND((DG74*0.4+DH74*0.6),1)</f>
        <v>5.8</v>
      </c>
      <c r="DK74" s="26">
        <f>ROUND(MAX((DG74*0.4+DH74*0.6),(DG74*0.4+DI74*0.6)),1)</f>
        <v>5.8</v>
      </c>
      <c r="DL74" s="26" t="str">
        <f>TEXT(DK74,"0.0")</f>
        <v>5.8</v>
      </c>
      <c r="DM74" s="30" t="str">
        <f>IF(DK74&gt;=8.5,"A",IF(DK74&gt;=8,"B+",IF(DK74&gt;=7,"B",IF(DK74&gt;=6.5,"C+",IF(DK74&gt;=5.5,"C",IF(DK74&gt;=5,"D+",IF(DK74&gt;=4,"D","F")))))))</f>
        <v>C</v>
      </c>
      <c r="DN74" s="56">
        <f>IF(DM74="A",4,IF(DM74="B+",3.5,IF(DM74="B",3,IF(DM74="C+",2.5,IF(DM74="C",2,IF(DM74="D+",1.5,IF(DM74="D",1,0)))))))</f>
        <v>2</v>
      </c>
      <c r="DO74" s="35" t="str">
        <f>TEXT(DN74,"0.0")</f>
        <v>2.0</v>
      </c>
      <c r="DP74" s="53">
        <v>3</v>
      </c>
      <c r="DQ74" s="63">
        <v>3</v>
      </c>
      <c r="DR74" s="19">
        <v>6.6</v>
      </c>
      <c r="DS74" s="22">
        <v>0</v>
      </c>
      <c r="DT74" s="23">
        <v>2</v>
      </c>
      <c r="DU74" s="25">
        <f>ROUND((DR74*0.4+DS74*0.6),1)</f>
        <v>2.6</v>
      </c>
      <c r="DV74" s="26">
        <f>ROUND(MAX((DR74*0.4+DS74*0.6),(DR74*0.4+DT74*0.6)),1)</f>
        <v>3.8</v>
      </c>
      <c r="DW74" s="26" t="str">
        <f>TEXT(DV74,"0.0")</f>
        <v>3.8</v>
      </c>
      <c r="DX74" s="30" t="str">
        <f>IF(DV74&gt;=8.5,"A",IF(DV74&gt;=8,"B+",IF(DV74&gt;=7,"B",IF(DV74&gt;=6.5,"C+",IF(DV74&gt;=5.5,"C",IF(DV74&gt;=5,"D+",IF(DV74&gt;=4,"D","F")))))))</f>
        <v>F</v>
      </c>
      <c r="DY74" s="28">
        <f>IF(DX74="A",4,IF(DX74="B+",3.5,IF(DX74="B",3,IF(DX74="C+",2.5,IF(DX74="C",2,IF(DX74="D+",1.5,IF(DX74="D",1,0)))))))</f>
        <v>0</v>
      </c>
      <c r="DZ74" s="35" t="str">
        <f>TEXT(DY74,"0.0")</f>
        <v>0.0</v>
      </c>
      <c r="EA74" s="53">
        <v>3</v>
      </c>
      <c r="EB74" s="63"/>
      <c r="EC74" s="19">
        <v>7</v>
      </c>
      <c r="ED74" s="22">
        <v>6</v>
      </c>
      <c r="EE74" s="23"/>
      <c r="EF74" s="25">
        <f>ROUND((EC74*0.4+ED74*0.6),1)</f>
        <v>6.4</v>
      </c>
      <c r="EG74" s="26">
        <f>ROUND(MAX((EC74*0.4+ED74*0.6),(EC74*0.4+EE74*0.6)),1)</f>
        <v>6.4</v>
      </c>
      <c r="EH74" s="26" t="str">
        <f>TEXT(EG74,"0.0")</f>
        <v>6.4</v>
      </c>
      <c r="EI74" s="30" t="str">
        <f>IF(EG74&gt;=8.5,"A",IF(EG74&gt;=8,"B+",IF(EG74&gt;=7,"B",IF(EG74&gt;=6.5,"C+",IF(EG74&gt;=5.5,"C",IF(EG74&gt;=5,"D+",IF(EG74&gt;=4,"D","F")))))))</f>
        <v>C</v>
      </c>
      <c r="EJ74" s="28">
        <f>IF(EI74="A",4,IF(EI74="B+",3.5,IF(EI74="B",3,IF(EI74="C+",2.5,IF(EI74="C",2,IF(EI74="D+",1.5,IF(EI74="D",1,0)))))))</f>
        <v>2</v>
      </c>
      <c r="EK74" s="35" t="str">
        <f>TEXT(EJ74,"0.0")</f>
        <v>2.0</v>
      </c>
      <c r="EL74" s="53">
        <v>2</v>
      </c>
      <c r="EM74" s="63">
        <v>2</v>
      </c>
      <c r="EN74" s="19">
        <v>5.4</v>
      </c>
      <c r="EO74" s="22">
        <v>6</v>
      </c>
      <c r="EP74" s="23"/>
      <c r="EQ74" s="25">
        <f>ROUND((EN74*0.4+EO74*0.6),1)</f>
        <v>5.8</v>
      </c>
      <c r="ER74" s="26">
        <f>ROUND(MAX((EN74*0.4+EO74*0.6),(EN74*0.4+EP74*0.6)),1)</f>
        <v>5.8</v>
      </c>
      <c r="ES74" s="26" t="str">
        <f>TEXT(ER74,"0.0")</f>
        <v>5.8</v>
      </c>
      <c r="ET74" s="30" t="str">
        <f>IF(ER74&gt;=8.5,"A",IF(ER74&gt;=8,"B+",IF(ER74&gt;=7,"B",IF(ER74&gt;=6.5,"C+",IF(ER74&gt;=5.5,"C",IF(ER74&gt;=5,"D+",IF(ER74&gt;=4,"D","F")))))))</f>
        <v>C</v>
      </c>
      <c r="EU74" s="28">
        <f>IF(ET74="A",4,IF(ET74="B+",3.5,IF(ET74="B",3,IF(ET74="C+",2.5,IF(ET74="C",2,IF(ET74="D+",1.5,IF(ET74="D",1,0)))))))</f>
        <v>2</v>
      </c>
      <c r="EV74" s="35" t="str">
        <f>TEXT(EU74,"0.0")</f>
        <v>2.0</v>
      </c>
      <c r="EW74" s="53">
        <v>2</v>
      </c>
      <c r="EX74" s="63">
        <v>2</v>
      </c>
      <c r="EY74" s="19">
        <v>7.2</v>
      </c>
      <c r="EZ74" s="22">
        <v>4</v>
      </c>
      <c r="FA74" s="23"/>
      <c r="FB74" s="25">
        <f>ROUND((EY74*0.4+EZ74*0.6),1)</f>
        <v>5.3</v>
      </c>
      <c r="FC74" s="26">
        <f>ROUND(MAX((EY74*0.4+EZ74*0.6),(EY74*0.4+FA74*0.6)),1)</f>
        <v>5.3</v>
      </c>
      <c r="FD74" s="26" t="str">
        <f>TEXT(FC74,"0.0")</f>
        <v>5.3</v>
      </c>
      <c r="FE74" s="30" t="str">
        <f>IF(FC74&gt;=8.5,"A",IF(FC74&gt;=8,"B+",IF(FC74&gt;=7,"B",IF(FC74&gt;=6.5,"C+",IF(FC74&gt;=5.5,"C",IF(FC74&gt;=5,"D+",IF(FC74&gt;=4,"D","F")))))))</f>
        <v>D+</v>
      </c>
      <c r="FF74" s="28">
        <f>IF(FE74="A",4,IF(FE74="B+",3.5,IF(FE74="B",3,IF(FE74="C+",2.5,IF(FE74="C",2,IF(FE74="D+",1.5,IF(FE74="D",1,0)))))))</f>
        <v>1.5</v>
      </c>
      <c r="FG74" s="35" t="str">
        <f>TEXT(FF74,"0.0")</f>
        <v>1.5</v>
      </c>
      <c r="FH74" s="53">
        <v>3</v>
      </c>
      <c r="FI74" s="63">
        <v>3</v>
      </c>
      <c r="FJ74" s="19">
        <v>6.7</v>
      </c>
      <c r="FK74" s="22">
        <v>8</v>
      </c>
      <c r="FL74" s="23"/>
      <c r="FM74" s="25">
        <f>ROUND((FJ74*0.4+FK74*0.6),1)</f>
        <v>7.5</v>
      </c>
      <c r="FN74" s="26">
        <f>ROUND(MAX((FJ74*0.4+FK74*0.6),(FJ74*0.4+FL74*0.6)),1)</f>
        <v>7.5</v>
      </c>
      <c r="FO74" s="26" t="str">
        <f>TEXT(FN74,"0.0")</f>
        <v>7.5</v>
      </c>
      <c r="FP74" s="30" t="str">
        <f>IF(FN74&gt;=8.5,"A",IF(FN74&gt;=8,"B+",IF(FN74&gt;=7,"B",IF(FN74&gt;=6.5,"C+",IF(FN74&gt;=5.5,"C",IF(FN74&gt;=5,"D+",IF(FN74&gt;=4,"D","F")))))))</f>
        <v>B</v>
      </c>
      <c r="FQ74" s="28">
        <f>IF(FP74="A",4,IF(FP74="B+",3.5,IF(FP74="B",3,IF(FP74="C+",2.5,IF(FP74="C",2,IF(FP74="D+",1.5,IF(FP74="D",1,0)))))))</f>
        <v>3</v>
      </c>
      <c r="FR74" s="35" t="str">
        <f>TEXT(FQ74,"0.0")</f>
        <v>3.0</v>
      </c>
      <c r="FS74" s="53">
        <v>2</v>
      </c>
      <c r="FT74" s="63">
        <v>2</v>
      </c>
      <c r="FU74" s="19">
        <v>8</v>
      </c>
      <c r="FV74" s="22">
        <v>5</v>
      </c>
      <c r="FW74" s="23"/>
      <c r="FX74" s="25">
        <f>ROUND((FU74*0.4+FV74*0.6),1)</f>
        <v>6.2</v>
      </c>
      <c r="FY74" s="26">
        <f>ROUND(MAX((FU74*0.4+FV74*0.6),(FU74*0.4+FW74*0.6)),1)</f>
        <v>6.2</v>
      </c>
      <c r="FZ74" s="26" t="str">
        <f>TEXT(FY74,"0.0")</f>
        <v>6.2</v>
      </c>
      <c r="GA74" s="30" t="str">
        <f>IF(FY74&gt;=8.5,"A",IF(FY74&gt;=8,"B+",IF(FY74&gt;=7,"B",IF(FY74&gt;=6.5,"C+",IF(FY74&gt;=5.5,"C",IF(FY74&gt;=5,"D+",IF(FY74&gt;=4,"D","F")))))))</f>
        <v>C</v>
      </c>
      <c r="GB74" s="28">
        <f>IF(GA74="A",4,IF(GA74="B+",3.5,IF(GA74="B",3,IF(GA74="C+",2.5,IF(GA74="C",2,IF(GA74="D+",1.5,IF(GA74="D",1,0)))))))</f>
        <v>2</v>
      </c>
      <c r="GC74" s="35" t="str">
        <f>TEXT(GB74,"0.0")</f>
        <v>2.0</v>
      </c>
      <c r="GD74" s="53">
        <v>2</v>
      </c>
      <c r="GE74" s="63">
        <v>2</v>
      </c>
      <c r="GF74" s="181">
        <f>DE74+DP74+EA74+EL74+EW74+FH74+FS74+GD74</f>
        <v>20</v>
      </c>
      <c r="GG74" s="217">
        <f t="shared" si="648"/>
        <v>5.5449999999999999</v>
      </c>
      <c r="GH74" s="182">
        <f>(DC74*DE74+DN74*DP74+DY74*EA74+EJ74*EL74+EU74*EW74+FF74*FH74+FQ74*FS74+GB74*GD74)/GF74</f>
        <v>1.575</v>
      </c>
      <c r="GI74" s="183" t="str">
        <f>TEXT(GH74,"0.00")</f>
        <v>1.58</v>
      </c>
      <c r="GJ74" s="135" t="str">
        <f>IF(AND(GH74&lt;1),"Cảnh báo KQHT","Lên lớp")</f>
        <v>Lên lớp</v>
      </c>
      <c r="GK74" s="136">
        <f>DF74+DQ74+EB74+EM74+EX74+FI74+FT74+GE74</f>
        <v>17</v>
      </c>
      <c r="GL74" s="239">
        <f t="shared" si="653"/>
        <v>5.8529411764705879</v>
      </c>
      <c r="GM74" s="137">
        <f xml:space="preserve"> (DC74*DF74+DN74*DQ74+DY74*EB74+EJ74*EM74+EU74*EX74+FF74*FI74+FQ74*FT74+GB74*GE74)/GK74</f>
        <v>1.8529411764705883</v>
      </c>
      <c r="GN74" s="192">
        <f>CK74+GF74</f>
        <v>37</v>
      </c>
      <c r="GO74" s="193">
        <f>CP74+GK74</f>
        <v>34</v>
      </c>
      <c r="GP74" s="183">
        <f t="shared" si="657"/>
        <v>5.6735294117647053</v>
      </c>
      <c r="GQ74" s="182">
        <f>(CR74*CP74+GM74*GK74)/GO74</f>
        <v>1.8235294117647058</v>
      </c>
      <c r="GR74" s="183" t="str">
        <f>TEXT(GQ74,"0.00")</f>
        <v>1.82</v>
      </c>
      <c r="GS74" s="135" t="str">
        <f>IF(AND(GQ74&lt;1.2),"Cảnh báo KQHT","Lên lớp")</f>
        <v>Lên lớp</v>
      </c>
      <c r="GT74" s="135" t="s">
        <v>648</v>
      </c>
      <c r="GU74" s="120">
        <v>0</v>
      </c>
      <c r="GV74" s="121"/>
      <c r="GW74" s="122"/>
      <c r="GX74" s="129">
        <f t="shared" si="853"/>
        <v>0</v>
      </c>
      <c r="GY74" s="130">
        <f t="shared" si="662"/>
        <v>0</v>
      </c>
      <c r="GZ74" s="130" t="str">
        <f t="shared" si="854"/>
        <v>0.0</v>
      </c>
      <c r="HA74" s="125" t="str">
        <f t="shared" si="663"/>
        <v>F</v>
      </c>
      <c r="HB74" s="126">
        <f t="shared" si="664"/>
        <v>0</v>
      </c>
      <c r="HC74" s="127" t="str">
        <f t="shared" si="665"/>
        <v>0.0</v>
      </c>
      <c r="HD74" s="144">
        <v>3</v>
      </c>
      <c r="HE74" s="145"/>
      <c r="HF74" s="19">
        <v>6.6</v>
      </c>
      <c r="HG74" s="22"/>
      <c r="HH74" s="23">
        <v>4</v>
      </c>
      <c r="HI74" s="25">
        <f t="shared" si="753"/>
        <v>2.6</v>
      </c>
      <c r="HJ74" s="26">
        <f t="shared" si="754"/>
        <v>5</v>
      </c>
      <c r="HK74" s="26" t="str">
        <f t="shared" si="666"/>
        <v>5.0</v>
      </c>
      <c r="HL74" s="30" t="str">
        <f t="shared" si="755"/>
        <v>D+</v>
      </c>
      <c r="HM74" s="28">
        <f t="shared" si="756"/>
        <v>1.5</v>
      </c>
      <c r="HN74" s="35" t="str">
        <f t="shared" si="757"/>
        <v>1.5</v>
      </c>
      <c r="HO74" s="53">
        <v>2</v>
      </c>
      <c r="HP74" s="63">
        <v>2</v>
      </c>
      <c r="HQ74" s="19">
        <v>7</v>
      </c>
      <c r="HR74" s="22">
        <v>3</v>
      </c>
      <c r="HS74" s="23"/>
      <c r="HT74" s="25">
        <f t="shared" si="758"/>
        <v>4.5999999999999996</v>
      </c>
      <c r="HU74" s="147">
        <f t="shared" si="759"/>
        <v>4.5999999999999996</v>
      </c>
      <c r="HV74" s="24" t="str">
        <f t="shared" si="734"/>
        <v>4.6</v>
      </c>
      <c r="HW74" s="218" t="str">
        <f t="shared" si="760"/>
        <v>D</v>
      </c>
      <c r="HX74" s="149">
        <f t="shared" si="761"/>
        <v>1</v>
      </c>
      <c r="HY74" s="40" t="str">
        <f t="shared" si="762"/>
        <v>1.0</v>
      </c>
      <c r="HZ74" s="53">
        <v>3</v>
      </c>
      <c r="IA74" s="63">
        <v>3</v>
      </c>
      <c r="IB74" s="19">
        <v>7</v>
      </c>
      <c r="IC74" s="22">
        <v>1</v>
      </c>
      <c r="ID74" s="23">
        <v>4</v>
      </c>
      <c r="IE74" s="25">
        <f t="shared" si="763"/>
        <v>3.4</v>
      </c>
      <c r="IF74" s="147">
        <f t="shared" si="764"/>
        <v>5.2</v>
      </c>
      <c r="IG74" s="26" t="str">
        <f t="shared" si="735"/>
        <v>5.2</v>
      </c>
      <c r="IH74" s="218" t="str">
        <f t="shared" si="765"/>
        <v>D+</v>
      </c>
      <c r="II74" s="149">
        <f t="shared" si="766"/>
        <v>1.5</v>
      </c>
      <c r="IJ74" s="40" t="str">
        <f t="shared" si="767"/>
        <v>1.5</v>
      </c>
      <c r="IK74" s="53">
        <v>1</v>
      </c>
      <c r="IL74" s="63">
        <v>1</v>
      </c>
      <c r="IM74" s="19">
        <v>6.6</v>
      </c>
      <c r="IN74" s="22">
        <v>6</v>
      </c>
      <c r="IO74" s="23"/>
      <c r="IP74" s="25">
        <f t="shared" si="768"/>
        <v>6.2</v>
      </c>
      <c r="IQ74" s="26">
        <f t="shared" si="769"/>
        <v>6.2</v>
      </c>
      <c r="IR74" s="26" t="str">
        <f t="shared" si="669"/>
        <v>6.2</v>
      </c>
      <c r="IS74" s="30" t="str">
        <f t="shared" si="855"/>
        <v>C</v>
      </c>
      <c r="IT74" s="28">
        <f t="shared" si="770"/>
        <v>2</v>
      </c>
      <c r="IU74" s="35" t="str">
        <f t="shared" si="771"/>
        <v>2.0</v>
      </c>
      <c r="IV74" s="53">
        <v>2</v>
      </c>
      <c r="IW74" s="63">
        <v>2</v>
      </c>
      <c r="IX74" s="19">
        <v>7.2</v>
      </c>
      <c r="IY74" s="22">
        <v>9</v>
      </c>
      <c r="IZ74" s="23"/>
      <c r="JA74" s="25">
        <f t="shared" si="772"/>
        <v>8.3000000000000007</v>
      </c>
      <c r="JB74" s="26">
        <f t="shared" si="773"/>
        <v>8.3000000000000007</v>
      </c>
      <c r="JC74" s="26" t="str">
        <f t="shared" si="670"/>
        <v>8.3</v>
      </c>
      <c r="JD74" s="30" t="str">
        <f t="shared" si="774"/>
        <v>B+</v>
      </c>
      <c r="JE74" s="28">
        <f t="shared" si="775"/>
        <v>3.5</v>
      </c>
      <c r="JF74" s="35" t="str">
        <f t="shared" si="776"/>
        <v>3.5</v>
      </c>
      <c r="JG74" s="53">
        <v>2</v>
      </c>
      <c r="JH74" s="63">
        <v>2</v>
      </c>
      <c r="JI74" s="19">
        <v>6.6</v>
      </c>
      <c r="JJ74" s="44"/>
      <c r="JK74" s="23">
        <v>5</v>
      </c>
      <c r="JL74" s="25">
        <f t="shared" si="777"/>
        <v>2.6</v>
      </c>
      <c r="JM74" s="26">
        <f t="shared" si="778"/>
        <v>5.6</v>
      </c>
      <c r="JN74" s="24" t="str">
        <f t="shared" si="671"/>
        <v>5.6</v>
      </c>
      <c r="JO74" s="30" t="str">
        <f t="shared" si="856"/>
        <v>C</v>
      </c>
      <c r="JP74" s="28">
        <f t="shared" si="779"/>
        <v>2</v>
      </c>
      <c r="JQ74" s="35" t="str">
        <f t="shared" si="780"/>
        <v>2.0</v>
      </c>
      <c r="JR74" s="53">
        <v>2</v>
      </c>
      <c r="JS74" s="63">
        <v>2</v>
      </c>
      <c r="JT74" s="120">
        <v>0</v>
      </c>
      <c r="JU74" s="121"/>
      <c r="JV74" s="122"/>
      <c r="JW74" s="129">
        <f t="shared" si="781"/>
        <v>0</v>
      </c>
      <c r="JX74" s="130">
        <f t="shared" si="782"/>
        <v>0</v>
      </c>
      <c r="JY74" s="130" t="str">
        <f t="shared" si="672"/>
        <v>0.0</v>
      </c>
      <c r="JZ74" s="125" t="str">
        <f t="shared" si="857"/>
        <v>F</v>
      </c>
      <c r="KA74" s="126">
        <f t="shared" si="783"/>
        <v>0</v>
      </c>
      <c r="KB74" s="127" t="str">
        <f t="shared" si="784"/>
        <v>0.0</v>
      </c>
      <c r="KC74" s="144">
        <v>1</v>
      </c>
      <c r="KD74" s="145"/>
      <c r="KE74" s="19">
        <v>6</v>
      </c>
      <c r="KF74" s="22">
        <v>7</v>
      </c>
      <c r="KG74" s="23"/>
      <c r="KH74" s="25">
        <f t="shared" si="785"/>
        <v>6.6</v>
      </c>
      <c r="KI74" s="26">
        <f t="shared" si="786"/>
        <v>6.6</v>
      </c>
      <c r="KJ74" s="26" t="str">
        <f t="shared" si="673"/>
        <v>6.6</v>
      </c>
      <c r="KK74" s="30" t="str">
        <f t="shared" si="787"/>
        <v>C+</v>
      </c>
      <c r="KL74" s="28">
        <f t="shared" si="788"/>
        <v>2.5</v>
      </c>
      <c r="KM74" s="35" t="str">
        <f t="shared" si="789"/>
        <v>2.5</v>
      </c>
      <c r="KN74" s="53">
        <v>2</v>
      </c>
      <c r="KO74" s="63">
        <v>2</v>
      </c>
      <c r="KP74" s="181">
        <f t="shared" si="674"/>
        <v>18</v>
      </c>
      <c r="KQ74" s="217">
        <f t="shared" si="675"/>
        <v>4.5777777777777784</v>
      </c>
      <c r="KR74" s="182">
        <f t="shared" si="676"/>
        <v>1.5277777777777777</v>
      </c>
      <c r="KS74" s="183" t="str">
        <f t="shared" si="677"/>
        <v>1.53</v>
      </c>
      <c r="KT74" s="135" t="str">
        <f t="shared" si="678"/>
        <v>Lên lớp</v>
      </c>
      <c r="KU74" s="136">
        <f t="shared" si="679"/>
        <v>14</v>
      </c>
      <c r="KV74" s="217">
        <f t="shared" si="680"/>
        <v>5.8857142857142861</v>
      </c>
      <c r="KW74" s="236">
        <f t="shared" si="681"/>
        <v>1.9642857142857142</v>
      </c>
      <c r="KX74" s="192">
        <f t="shared" si="682"/>
        <v>55</v>
      </c>
      <c r="KY74" s="193">
        <f t="shared" si="683"/>
        <v>48</v>
      </c>
      <c r="KZ74" s="183">
        <f t="shared" si="684"/>
        <v>5.7354166666666657</v>
      </c>
      <c r="LA74" s="182">
        <f t="shared" si="685"/>
        <v>1.8645833333333333</v>
      </c>
      <c r="LB74" s="183" t="str">
        <f t="shared" si="686"/>
        <v>1.86</v>
      </c>
      <c r="LC74" s="135" t="str">
        <f t="shared" si="687"/>
        <v>Lên lớp</v>
      </c>
      <c r="LD74" s="135" t="s">
        <v>648</v>
      </c>
      <c r="LE74" s="43">
        <v>1.1000000000000001</v>
      </c>
      <c r="LF74" s="22"/>
      <c r="LG74" s="23"/>
      <c r="LH74" s="25">
        <f t="shared" si="790"/>
        <v>0.4</v>
      </c>
      <c r="LI74" s="147">
        <f t="shared" si="791"/>
        <v>0.4</v>
      </c>
      <c r="LJ74" s="26" t="str">
        <f t="shared" si="688"/>
        <v>0.4</v>
      </c>
      <c r="LK74" s="148" t="str">
        <f t="shared" si="792"/>
        <v>F</v>
      </c>
      <c r="LL74" s="149">
        <f t="shared" si="793"/>
        <v>0</v>
      </c>
      <c r="LM74" s="40" t="str">
        <f t="shared" si="794"/>
        <v>0.0</v>
      </c>
      <c r="LN74" s="53">
        <v>1</v>
      </c>
      <c r="LO74" s="63"/>
      <c r="LP74" s="43">
        <v>1.1000000000000001</v>
      </c>
      <c r="LQ74" s="22"/>
      <c r="LR74" s="23"/>
      <c r="LS74" s="25">
        <f t="shared" si="795"/>
        <v>0.4</v>
      </c>
      <c r="LT74" s="147">
        <f t="shared" si="796"/>
        <v>0.4</v>
      </c>
      <c r="LU74" s="26" t="str">
        <f t="shared" si="858"/>
        <v>0.4</v>
      </c>
      <c r="LV74" s="148" t="str">
        <f t="shared" si="797"/>
        <v>F</v>
      </c>
      <c r="LW74" s="149">
        <f t="shared" si="798"/>
        <v>0</v>
      </c>
      <c r="LX74" s="40" t="str">
        <f t="shared" si="799"/>
        <v>0.0</v>
      </c>
      <c r="LY74" s="53">
        <v>1</v>
      </c>
      <c r="LZ74" s="63"/>
      <c r="MA74" s="43">
        <v>0</v>
      </c>
      <c r="MB74" s="22"/>
      <c r="MC74" s="23"/>
      <c r="MD74" s="25">
        <f t="shared" si="800"/>
        <v>0</v>
      </c>
      <c r="ME74" s="26">
        <f t="shared" si="801"/>
        <v>0</v>
      </c>
      <c r="MF74" s="26" t="str">
        <f t="shared" si="690"/>
        <v>0.0</v>
      </c>
      <c r="MG74" s="30" t="str">
        <f t="shared" si="859"/>
        <v>F</v>
      </c>
      <c r="MH74" s="28">
        <f t="shared" si="802"/>
        <v>0</v>
      </c>
      <c r="MI74" s="35" t="str">
        <f t="shared" si="803"/>
        <v>0.0</v>
      </c>
      <c r="MJ74" s="53">
        <v>1</v>
      </c>
      <c r="MK74" s="63"/>
      <c r="ML74" s="19">
        <v>5</v>
      </c>
      <c r="MM74" s="51">
        <v>6</v>
      </c>
      <c r="MN74" s="23"/>
      <c r="MO74" s="25">
        <f t="shared" si="822"/>
        <v>5.6</v>
      </c>
      <c r="MP74" s="26">
        <f t="shared" si="823"/>
        <v>5.6</v>
      </c>
      <c r="MQ74" s="26" t="str">
        <f t="shared" si="860"/>
        <v>5.6</v>
      </c>
      <c r="MR74" s="30" t="str">
        <f t="shared" si="872"/>
        <v>C</v>
      </c>
      <c r="MS74" s="28">
        <f t="shared" si="824"/>
        <v>2</v>
      </c>
      <c r="MT74" s="35" t="str">
        <f t="shared" si="825"/>
        <v>2.0</v>
      </c>
      <c r="MU74" s="53">
        <v>1</v>
      </c>
      <c r="MV74" s="63">
        <v>1</v>
      </c>
      <c r="MW74" s="19">
        <v>8</v>
      </c>
      <c r="MX74" s="51">
        <v>7</v>
      </c>
      <c r="MY74" s="23"/>
      <c r="MZ74" s="25">
        <f t="shared" si="826"/>
        <v>7.4</v>
      </c>
      <c r="NA74" s="26">
        <f t="shared" si="827"/>
        <v>7.4</v>
      </c>
      <c r="NB74" s="26" t="str">
        <f t="shared" si="861"/>
        <v>7.4</v>
      </c>
      <c r="NC74" s="30" t="str">
        <f t="shared" si="873"/>
        <v>B</v>
      </c>
      <c r="ND74" s="28">
        <f t="shared" si="828"/>
        <v>3</v>
      </c>
      <c r="NE74" s="35" t="str">
        <f t="shared" si="829"/>
        <v>3.0</v>
      </c>
      <c r="NF74" s="53">
        <v>1</v>
      </c>
      <c r="NG74" s="63">
        <v>1</v>
      </c>
      <c r="NH74" s="19">
        <v>7.5</v>
      </c>
      <c r="NI74" s="51">
        <v>7.9</v>
      </c>
      <c r="NJ74" s="23"/>
      <c r="NK74" s="25">
        <f t="shared" si="830"/>
        <v>7.7</v>
      </c>
      <c r="NL74" s="26">
        <f t="shared" si="831"/>
        <v>7.7</v>
      </c>
      <c r="NM74" s="26" t="str">
        <f t="shared" si="862"/>
        <v>7.7</v>
      </c>
      <c r="NN74" s="30" t="str">
        <f t="shared" si="874"/>
        <v>B</v>
      </c>
      <c r="NO74" s="28">
        <f t="shared" si="832"/>
        <v>3</v>
      </c>
      <c r="NP74" s="35" t="str">
        <f t="shared" si="833"/>
        <v>3.0</v>
      </c>
      <c r="NQ74" s="53">
        <v>2</v>
      </c>
      <c r="NR74" s="63">
        <v>2</v>
      </c>
      <c r="NS74" s="19">
        <v>7</v>
      </c>
      <c r="NT74" s="51">
        <v>6.5</v>
      </c>
      <c r="NU74" s="23"/>
      <c r="NV74" s="25">
        <f t="shared" si="834"/>
        <v>6.7</v>
      </c>
      <c r="NW74" s="26">
        <f t="shared" si="835"/>
        <v>6.7</v>
      </c>
      <c r="NX74" s="26" t="str">
        <f t="shared" si="863"/>
        <v>6.7</v>
      </c>
      <c r="NY74" s="30" t="str">
        <f t="shared" si="875"/>
        <v>C+</v>
      </c>
      <c r="NZ74" s="28">
        <f t="shared" si="836"/>
        <v>2.5</v>
      </c>
      <c r="OA74" s="35" t="str">
        <f t="shared" si="837"/>
        <v>2.5</v>
      </c>
      <c r="OB74" s="53">
        <v>1</v>
      </c>
      <c r="OC74" s="63">
        <v>1</v>
      </c>
      <c r="OD74" s="57">
        <v>8</v>
      </c>
      <c r="OE74" s="51">
        <v>8.1999999999999993</v>
      </c>
      <c r="OF74" s="23"/>
      <c r="OG74" s="25">
        <f t="shared" si="838"/>
        <v>8.1</v>
      </c>
      <c r="OH74" s="26">
        <f t="shared" si="839"/>
        <v>8.1</v>
      </c>
      <c r="OI74" s="26" t="str">
        <f t="shared" si="840"/>
        <v>8.1</v>
      </c>
      <c r="OJ74" s="30" t="str">
        <f t="shared" si="864"/>
        <v>B+</v>
      </c>
      <c r="OK74" s="28">
        <f t="shared" si="841"/>
        <v>3.5</v>
      </c>
      <c r="OL74" s="35" t="str">
        <f t="shared" si="842"/>
        <v>3.5</v>
      </c>
      <c r="OM74" s="53">
        <v>4</v>
      </c>
      <c r="ON74" s="70">
        <v>4</v>
      </c>
      <c r="OO74" s="264">
        <f t="shared" si="804"/>
        <v>12</v>
      </c>
      <c r="OP74" s="217">
        <f t="shared" si="805"/>
        <v>5.6916666666666673</v>
      </c>
      <c r="OQ74" s="182">
        <f t="shared" si="806"/>
        <v>2.2916666666666665</v>
      </c>
      <c r="OR74" s="183" t="str">
        <f t="shared" si="807"/>
        <v>2.29</v>
      </c>
      <c r="OS74" s="135" t="str">
        <f t="shared" si="808"/>
        <v>Lên lớp</v>
      </c>
      <c r="OT74" s="136">
        <f t="shared" si="809"/>
        <v>9</v>
      </c>
      <c r="OU74" s="217">
        <f t="shared" si="810"/>
        <v>7.5</v>
      </c>
      <c r="OV74" s="236">
        <f t="shared" si="811"/>
        <v>3.0555555555555554</v>
      </c>
      <c r="OW74" s="192">
        <f t="shared" si="812"/>
        <v>67</v>
      </c>
      <c r="OX74" s="193">
        <f t="shared" si="813"/>
        <v>57</v>
      </c>
      <c r="OY74" s="183">
        <f t="shared" si="814"/>
        <v>6.0140350877192974</v>
      </c>
      <c r="OZ74" s="182">
        <f t="shared" si="815"/>
        <v>2.0526315789473686</v>
      </c>
      <c r="PA74" s="183" t="str">
        <f t="shared" si="816"/>
        <v>2.05</v>
      </c>
      <c r="PB74" s="135" t="str">
        <f t="shared" si="817"/>
        <v>Lên lớp</v>
      </c>
      <c r="PC74" s="135" t="s">
        <v>648</v>
      </c>
      <c r="PD74" s="57"/>
      <c r="PE74" s="22"/>
      <c r="PF74" s="23"/>
      <c r="PG74" s="25">
        <f t="shared" si="866"/>
        <v>0</v>
      </c>
      <c r="PH74" s="26">
        <f t="shared" si="867"/>
        <v>0</v>
      </c>
      <c r="PI74" s="26" t="str">
        <f t="shared" si="868"/>
        <v>0.0</v>
      </c>
      <c r="PJ74" s="30" t="str">
        <f t="shared" si="869"/>
        <v>F</v>
      </c>
      <c r="PK74" s="28">
        <f t="shared" si="870"/>
        <v>0</v>
      </c>
      <c r="PL74" s="35" t="str">
        <f t="shared" si="871"/>
        <v>0.0</v>
      </c>
      <c r="PM74" s="53"/>
      <c r="PN74" s="63"/>
      <c r="PO74" s="43">
        <v>2</v>
      </c>
      <c r="PP74" s="22"/>
      <c r="PQ74" s="23"/>
      <c r="PR74" s="25">
        <f t="shared" si="843"/>
        <v>0.8</v>
      </c>
      <c r="PS74" s="26">
        <f t="shared" si="844"/>
        <v>0.8</v>
      </c>
      <c r="PT74" s="26" t="str">
        <f t="shared" si="845"/>
        <v>0.8</v>
      </c>
      <c r="PU74" s="30" t="str">
        <f t="shared" si="865"/>
        <v>F</v>
      </c>
      <c r="PV74" s="28">
        <f t="shared" si="846"/>
        <v>0</v>
      </c>
      <c r="PW74" s="35" t="str">
        <f t="shared" si="847"/>
        <v>0.0</v>
      </c>
      <c r="PX74" s="53">
        <v>6</v>
      </c>
      <c r="PY74" s="63"/>
      <c r="PZ74" s="59"/>
      <c r="QA74" s="259"/>
      <c r="QB74" s="129">
        <f t="shared" si="848"/>
        <v>0</v>
      </c>
      <c r="QC74" s="24" t="str">
        <f t="shared" si="876"/>
        <v>0.0</v>
      </c>
      <c r="QD74" s="30" t="str">
        <f t="shared" si="877"/>
        <v>F</v>
      </c>
      <c r="QE74" s="28">
        <f t="shared" si="878"/>
        <v>0</v>
      </c>
      <c r="QF74" s="35" t="str">
        <f t="shared" si="879"/>
        <v>0.0</v>
      </c>
      <c r="QG74" s="260"/>
      <c r="QH74" s="261"/>
      <c r="QI74" s="262">
        <f t="shared" si="818"/>
        <v>6</v>
      </c>
      <c r="QJ74" s="217">
        <f t="shared" si="819"/>
        <v>0.80000000000000016</v>
      </c>
      <c r="QK74" s="182">
        <f t="shared" si="820"/>
        <v>0</v>
      </c>
      <c r="QL74" s="183" t="str">
        <f t="shared" si="880"/>
        <v>0.00</v>
      </c>
      <c r="QM74" s="135" t="str">
        <f t="shared" si="881"/>
        <v>Cảnh báo KQHT</v>
      </c>
    </row>
    <row r="75" spans="1:455" ht="18">
      <c r="A75" s="10">
        <v>9</v>
      </c>
      <c r="B75" s="10">
        <v>75</v>
      </c>
      <c r="C75" s="90" t="s">
        <v>351</v>
      </c>
      <c r="D75" s="91" t="s">
        <v>802</v>
      </c>
      <c r="E75" s="93" t="s">
        <v>804</v>
      </c>
      <c r="F75" s="307" t="s">
        <v>60</v>
      </c>
      <c r="G75" s="113" t="s">
        <v>818</v>
      </c>
      <c r="H75" s="100" t="s">
        <v>819</v>
      </c>
      <c r="I75" s="42" t="s">
        <v>18</v>
      </c>
      <c r="J75" s="98" t="s">
        <v>596</v>
      </c>
      <c r="K75" s="12">
        <v>6.5</v>
      </c>
      <c r="L75" s="24" t="str">
        <f t="shared" si="562"/>
        <v>6.5</v>
      </c>
      <c r="M75" s="30" t="str">
        <f t="shared" ref="M75:M96" si="882">IF(K75&gt;=8.5,"A",IF(K75&gt;=8,"B+",IF(K75&gt;=7,"B",IF(K75&gt;=6.5,"C+",IF(K75&gt;=5.5,"C",IF(K75&gt;=5,"D+",IF(K75&gt;=4,"D","F")))))))</f>
        <v>C+</v>
      </c>
      <c r="N75" s="37">
        <f t="shared" ref="N75:N96" si="883">IF(M75="A",4,IF(M75="B+",3.5,IF(M75="B",3,IF(M75="C+",2.5,IF(M75="C",2,IF(M75="D+",1.5,IF(M75="D",1,0)))))))</f>
        <v>2.5</v>
      </c>
      <c r="O75" s="35" t="str">
        <f t="shared" ref="O75:O96" si="884">TEXT(N75,"0.0")</f>
        <v>2.5</v>
      </c>
      <c r="P75" s="11">
        <v>2</v>
      </c>
      <c r="Q75" s="14">
        <v>7.4</v>
      </c>
      <c r="R75" s="24" t="str">
        <f t="shared" si="566"/>
        <v>7.4</v>
      </c>
      <c r="S75" s="30" t="str">
        <f t="shared" ref="S75:S96" si="885">IF(Q75&gt;=8.5,"A",IF(Q75&gt;=8,"B+",IF(Q75&gt;=7,"B",IF(Q75&gt;=6.5,"C+",IF(Q75&gt;=5.5,"C",IF(Q75&gt;=5,"D+",IF(Q75&gt;=4,"D","F")))))))</f>
        <v>B</v>
      </c>
      <c r="T75" s="37">
        <f t="shared" ref="T75:T96" si="886">IF(S75="A",4,IF(S75="B+",3.5,IF(S75="B",3,IF(S75="C+",2.5,IF(S75="C",2,IF(S75="D+",1.5,IF(S75="D",1,0)))))))</f>
        <v>3</v>
      </c>
      <c r="U75" s="35" t="str">
        <f t="shared" ref="U75:U96" si="887">TEXT(T75,"0.0")</f>
        <v>3.0</v>
      </c>
      <c r="V75" s="11">
        <v>3</v>
      </c>
      <c r="W75" s="19">
        <v>6.1</v>
      </c>
      <c r="X75" s="22">
        <v>7</v>
      </c>
      <c r="Y75" s="23"/>
      <c r="Z75" s="25">
        <f t="shared" ref="Z75:Z96" si="888">ROUND((W75*0.4+X75*0.6),1)</f>
        <v>6.6</v>
      </c>
      <c r="AA75" s="26">
        <f t="shared" ref="AA75:AA96" si="889">ROUND(MAX((W75*0.4+X75*0.6),(W75*0.4+Y75*0.6)),1)</f>
        <v>6.6</v>
      </c>
      <c r="AB75" s="24" t="str">
        <f t="shared" si="572"/>
        <v>6.6</v>
      </c>
      <c r="AC75" s="30" t="str">
        <f t="shared" ref="AC75:AC96" si="890">IF(AA75&gt;=8.5,"A",IF(AA75&gt;=8,"B+",IF(AA75&gt;=7,"B",IF(AA75&gt;=6.5,"C+",IF(AA75&gt;=5.5,"C",IF(AA75&gt;=5,"D+",IF(AA75&gt;=4,"D","F")))))))</f>
        <v>C+</v>
      </c>
      <c r="AD75" s="28">
        <f t="shared" ref="AD75:AD96" si="891">IF(AC75="A",4,IF(AC75="B+",3.5,IF(AC75="B",3,IF(AC75="C+",2.5,IF(AC75="C",2,IF(AC75="D+",1.5,IF(AC75="D",1,0)))))))</f>
        <v>2.5</v>
      </c>
      <c r="AE75" s="35" t="str">
        <f t="shared" ref="AE75:AE96" si="892">TEXT(AD75,"0.0")</f>
        <v>2.5</v>
      </c>
      <c r="AF75" s="53">
        <v>4</v>
      </c>
      <c r="AG75" s="63">
        <v>4</v>
      </c>
      <c r="AH75" s="185">
        <v>6.3</v>
      </c>
      <c r="AI75" s="121">
        <v>6</v>
      </c>
      <c r="AJ75" s="122"/>
      <c r="AK75" s="129">
        <f t="shared" ref="AK75:AK81" si="893">ROUND((AH75*0.4+AI75*0.6),1)</f>
        <v>6.1</v>
      </c>
      <c r="AL75" s="130">
        <f t="shared" ref="AL75:AL76" si="894">ROUND(MAX((AH75*0.4+AI75*0.6),(AH75*0.4+AJ75*0.6)),1)</f>
        <v>6.1</v>
      </c>
      <c r="AM75" s="24" t="str">
        <f t="shared" si="577"/>
        <v>6.1</v>
      </c>
      <c r="AN75" s="125" t="str">
        <f t="shared" ref="AN75:AN94" si="895">IF(AL75&gt;=8.5,"A",IF(AL75&gt;=8,"B+",IF(AL75&gt;=7,"B",IF(AL75&gt;=6.5,"C+",IF(AL75&gt;=5.5,"C",IF(AL75&gt;=5,"D+",IF(AL75&gt;=4,"D","F")))))))</f>
        <v>C</v>
      </c>
      <c r="AO75" s="126">
        <f t="shared" ref="AO75:AO94" si="896">IF(AN75="A",4,IF(AN75="B+",3.5,IF(AN75="B",3,IF(AN75="C+",2.5,IF(AN75="C",2,IF(AN75="D+",1.5,IF(AN75="D",1,0)))))))</f>
        <v>2</v>
      </c>
      <c r="AP75" s="127" t="str">
        <f t="shared" ref="AP75:AP94" si="897">TEXT(AO75,"0.0")</f>
        <v>2.0</v>
      </c>
      <c r="AQ75" s="128">
        <v>2</v>
      </c>
      <c r="AR75" s="237">
        <v>2</v>
      </c>
      <c r="AS75" s="19">
        <v>5</v>
      </c>
      <c r="AT75" s="22">
        <v>4</v>
      </c>
      <c r="AU75" s="23"/>
      <c r="AV75" s="25">
        <f t="shared" ref="AV75:AV76" si="898">ROUND((AS75*0.4+AT75*0.6),1)</f>
        <v>4.4000000000000004</v>
      </c>
      <c r="AW75" s="26">
        <f t="shared" ref="AW75:AW76" si="899">ROUND(MAX((AS75*0.4+AT75*0.6),(AS75*0.4+AU75*0.6)),1)</f>
        <v>4.4000000000000004</v>
      </c>
      <c r="AX75" s="24" t="str">
        <f t="shared" si="581"/>
        <v>4.4</v>
      </c>
      <c r="AY75" s="30" t="str">
        <f t="shared" ref="AY75:AY94" si="900">IF(AW75&gt;=8.5,"A",IF(AW75&gt;=8,"B+",IF(AW75&gt;=7,"B",IF(AW75&gt;=6.5,"C+",IF(AW75&gt;=5.5,"C",IF(AW75&gt;=5,"D+",IF(AW75&gt;=4,"D","F")))))))</f>
        <v>D</v>
      </c>
      <c r="AZ75" s="28">
        <f t="shared" ref="AZ75:AZ94" si="901">IF(AY75="A",4,IF(AY75="B+",3.5,IF(AY75="B",3,IF(AY75="C+",2.5,IF(AY75="C",2,IF(AY75="D+",1.5,IF(AY75="D",1,0)))))))</f>
        <v>1</v>
      </c>
      <c r="BA75" s="35" t="str">
        <f t="shared" ref="BA75:BA94" si="902">TEXT(AZ75,"0.0")</f>
        <v>1.0</v>
      </c>
      <c r="BB75" s="53">
        <v>3</v>
      </c>
      <c r="BC75" s="63">
        <v>3</v>
      </c>
      <c r="BD75" s="185">
        <v>5</v>
      </c>
      <c r="BE75" s="121">
        <v>5</v>
      </c>
      <c r="BF75" s="122"/>
      <c r="BG75" s="129">
        <f t="shared" ref="BG75:BG94" si="903">ROUND((BD75*0.4+BE75*0.6),1)</f>
        <v>5</v>
      </c>
      <c r="BH75" s="130">
        <f t="shared" ref="BH75:BH94" si="904">ROUND(MAX((BD75*0.4+BE75*0.6),(BD75*0.4+BF75*0.6)),1)</f>
        <v>5</v>
      </c>
      <c r="BI75" s="24" t="str">
        <f t="shared" si="585"/>
        <v>5.0</v>
      </c>
      <c r="BJ75" s="125" t="str">
        <f t="shared" ref="BJ75:BJ94" si="905">IF(BH75&gt;=8.5,"A",IF(BH75&gt;=8,"B+",IF(BH75&gt;=7,"B",IF(BH75&gt;=6.5,"C+",IF(BH75&gt;=5.5,"C",IF(BH75&gt;=5,"D+",IF(BH75&gt;=4,"D","F")))))))</f>
        <v>D+</v>
      </c>
      <c r="BK75" s="126">
        <f t="shared" ref="BK75:BK94" si="906">IF(BJ75="A",4,IF(BJ75="B+",3.5,IF(BJ75="B",3,IF(BJ75="C+",2.5,IF(BJ75="C",2,IF(BJ75="D+",1.5,IF(BJ75="D",1,0)))))))</f>
        <v>1.5</v>
      </c>
      <c r="BL75" s="127" t="str">
        <f t="shared" ref="BL75:BL94" si="907">TEXT(BK75,"0.0")</f>
        <v>1.5</v>
      </c>
      <c r="BM75" s="144">
        <v>3</v>
      </c>
      <c r="BN75" s="145">
        <v>3</v>
      </c>
      <c r="BO75" s="19">
        <v>5.0999999999999996</v>
      </c>
      <c r="BP75" s="22">
        <v>4</v>
      </c>
      <c r="BQ75" s="23"/>
      <c r="BR75" s="25">
        <f t="shared" ref="BR75:BR94" si="908">ROUND((BO75*0.4+BP75*0.6),1)</f>
        <v>4.4000000000000004</v>
      </c>
      <c r="BS75" s="26">
        <f t="shared" ref="BS75:BS94" si="909">ROUND(MAX((BO75*0.4+BP75*0.6),(BO75*0.4+BQ75*0.6)),1)</f>
        <v>4.4000000000000004</v>
      </c>
      <c r="BT75" s="24" t="str">
        <f t="shared" si="591"/>
        <v>4.4</v>
      </c>
      <c r="BU75" s="30" t="str">
        <f t="shared" ref="BU75:BU94" si="910">IF(BS75&gt;=8.5,"A",IF(BS75&gt;=8,"B+",IF(BS75&gt;=7,"B",IF(BS75&gt;=6.5,"C+",IF(BS75&gt;=5.5,"C",IF(BS75&gt;=5,"D+",IF(BS75&gt;=4,"D","F")))))))</f>
        <v>D</v>
      </c>
      <c r="BV75" s="56">
        <f t="shared" ref="BV75:BV94" si="911">IF(BU75="A",4,IF(BU75="B+",3.5,IF(BU75="B",3,IF(BU75="C+",2.5,IF(BU75="C",2,IF(BU75="D+",1.5,IF(BU75="D",1,0)))))))</f>
        <v>1</v>
      </c>
      <c r="BW75" s="35" t="str">
        <f t="shared" ref="BW75:BW94" si="912">TEXT(BV75,"0.0")</f>
        <v>1.0</v>
      </c>
      <c r="BX75" s="53">
        <v>2</v>
      </c>
      <c r="BY75" s="70">
        <v>2</v>
      </c>
      <c r="BZ75" s="185">
        <v>6.7</v>
      </c>
      <c r="CA75" s="121">
        <v>5</v>
      </c>
      <c r="CB75" s="122"/>
      <c r="CC75" s="129">
        <f t="shared" ref="CC75:CC80" si="913">ROUND((BZ75*0.4+CA75*0.6),1)</f>
        <v>5.7</v>
      </c>
      <c r="CD75" s="130">
        <f t="shared" ref="CD75:CD76" si="914">ROUND(MAX((BZ75*0.4+CA75*0.6),(BZ75*0.4+CB75*0.6)),1)</f>
        <v>5.7</v>
      </c>
      <c r="CE75" s="24" t="str">
        <f t="shared" si="595"/>
        <v>5.7</v>
      </c>
      <c r="CF75" s="125" t="str">
        <f t="shared" ref="CF75:CF80" si="915">IF(CD75&gt;=8.5,"A",IF(CD75&gt;=8,"B+",IF(CD75&gt;=7,"B",IF(CD75&gt;=6.5,"C+",IF(CD75&gt;=5.5,"C",IF(CD75&gt;=5,"D+",IF(CD75&gt;=4,"D","F")))))))</f>
        <v>C</v>
      </c>
      <c r="CG75" s="126">
        <f t="shared" ref="CG75:CG94" si="916">IF(CF75="A",4,IF(CF75="B+",3.5,IF(CF75="B",3,IF(CF75="C+",2.5,IF(CF75="C",2,IF(CF75="D+",1.5,IF(CF75="D",1,0)))))))</f>
        <v>2</v>
      </c>
      <c r="CH75" s="127" t="str">
        <f t="shared" ref="CH75:CH94" si="917">TEXT(CG75,"0.0")</f>
        <v>2.0</v>
      </c>
      <c r="CI75" s="144">
        <v>3</v>
      </c>
      <c r="CJ75" s="145">
        <v>3</v>
      </c>
      <c r="CK75" s="115">
        <f t="shared" ref="CK75:CK94" si="918">AF75+AQ75+BB75+BM75+BX75+CI75</f>
        <v>17</v>
      </c>
      <c r="CL75" s="238">
        <f t="shared" si="600"/>
        <v>5.4529411764705875</v>
      </c>
      <c r="CM75" s="116">
        <f t="shared" ref="CM75:CM94" si="919">(AD75*AF75+AO75*AQ75+AZ75*BB75+BK75*BM75+BV75*BX75+CG75*CI75)/CK75</f>
        <v>1.7352941176470589</v>
      </c>
      <c r="CN75" s="117" t="str">
        <f t="shared" ref="CN75:CN94" si="920">TEXT(CM75,"0.00")</f>
        <v>1.74</v>
      </c>
      <c r="CO75" s="135" t="str">
        <f t="shared" ref="CO75:CO80" si="921">IF(AND(CM75&lt;0.8),"Cảnh báo KQHT","Lên lớp")</f>
        <v>Lên lớp</v>
      </c>
      <c r="CP75" s="136">
        <f t="shared" ref="CP75:CP80" si="922">AG75+AR75+BC75+BN75+BY75+CJ75</f>
        <v>17</v>
      </c>
      <c r="CQ75" s="241">
        <f t="shared" si="605"/>
        <v>5.4529411764705875</v>
      </c>
      <c r="CR75" s="137">
        <f t="shared" ref="CR75:CR80" si="923" xml:space="preserve"> (AD75*AG75+AO75*AR75+AZ75*BC75+BK75*BN75+BV75*BY75+CG75*CJ75)/CP75</f>
        <v>1.7352941176470589</v>
      </c>
      <c r="CS75" s="140" t="str">
        <f t="shared" ref="CS75:CS80" si="924">TEXT(CR75,"0.00")</f>
        <v>1.74</v>
      </c>
      <c r="CT75" s="135" t="str">
        <f t="shared" ref="CT75:CT80" si="925">IF(AND(CR75&lt;1.2),"Cảnh báo KQHT","Lên lớp")</f>
        <v>Lên lớp</v>
      </c>
      <c r="CU75" s="135"/>
      <c r="CV75" s="19"/>
      <c r="CW75" s="22"/>
      <c r="CX75" s="23"/>
      <c r="CY75" s="25">
        <f t="shared" ref="CY75:CY80" si="926">ROUND((CV75*0.4+CW75*0.6),1)</f>
        <v>0</v>
      </c>
      <c r="CZ75" s="26">
        <f t="shared" ref="CZ75:CZ80" si="927">ROUND(MAX((CV75*0.4+CW75*0.6),(CV75*0.4+CX75*0.6)),1)</f>
        <v>0</v>
      </c>
      <c r="DA75" s="26" t="str">
        <f t="shared" ref="DA75:DA80" si="928">TEXT(CZ75,"0.0")</f>
        <v>0.0</v>
      </c>
      <c r="DB75" s="30" t="str">
        <f t="shared" ref="DB75:DB80" si="929">IF(CZ75&gt;=8.5,"A",IF(CZ75&gt;=8,"B+",IF(CZ75&gt;=7,"B",IF(CZ75&gt;=6.5,"C+",IF(CZ75&gt;=5.5,"C",IF(CZ75&gt;=5,"D+",IF(CZ75&gt;=4,"D","F")))))))</f>
        <v>F</v>
      </c>
      <c r="DC75" s="56">
        <f t="shared" ref="DC75:DC80" si="930">IF(DB75="A",4,IF(DB75="B+",3.5,IF(DB75="B",3,IF(DB75="C+",2.5,IF(DB75="C",2,IF(DB75="D+",1.5,IF(DB75="D",1,0)))))))</f>
        <v>0</v>
      </c>
      <c r="DD75" s="35" t="str">
        <f t="shared" ref="DD75:DD80" si="931">TEXT(DC75,"0.0")</f>
        <v>0.0</v>
      </c>
      <c r="DE75" s="53">
        <v>3</v>
      </c>
      <c r="DF75" s="63"/>
      <c r="DG75" s="19"/>
      <c r="DH75" s="22"/>
      <c r="DI75" s="23"/>
      <c r="DJ75" s="25">
        <v>5.3</v>
      </c>
      <c r="DK75" s="26">
        <v>5.3</v>
      </c>
      <c r="DL75" s="26" t="str">
        <f t="shared" ref="DL75:DL80" si="932">TEXT(DK75,"0.0")</f>
        <v>5.3</v>
      </c>
      <c r="DM75" s="30" t="str">
        <f t="shared" ref="DM75:DM80" si="933">IF(DK75&gt;=8.5,"A",IF(DK75&gt;=8,"B+",IF(DK75&gt;=7,"B",IF(DK75&gt;=6.5,"C+",IF(DK75&gt;=5.5,"C",IF(DK75&gt;=5,"D+",IF(DK75&gt;=4,"D","F")))))))</f>
        <v>D+</v>
      </c>
      <c r="DN75" s="56">
        <f t="shared" ref="DN75:DN80" si="934">IF(DM75="A",4,IF(DM75="B+",3.5,IF(DM75="B",3,IF(DM75="C+",2.5,IF(DM75="C",2,IF(DM75="D+",1.5,IF(DM75="D",1,0)))))))</f>
        <v>1.5</v>
      </c>
      <c r="DO75" s="35" t="str">
        <f t="shared" ref="DO75:DO80" si="935">TEXT(DN75,"0.0")</f>
        <v>1.5</v>
      </c>
      <c r="DP75" s="53">
        <v>3</v>
      </c>
      <c r="DQ75" s="63">
        <v>3</v>
      </c>
      <c r="DR75" s="185">
        <v>6</v>
      </c>
      <c r="DS75" s="121">
        <v>6</v>
      </c>
      <c r="DT75" s="122"/>
      <c r="DU75" s="129">
        <f t="shared" ref="DU75:DU76" si="936">ROUND((DR75*0.4+DS75*0.6),1)</f>
        <v>6</v>
      </c>
      <c r="DV75" s="130">
        <f t="shared" ref="DV75:DV76" si="937">ROUND(MAX((DR75*0.4+DS75*0.6),(DR75*0.4+DT75*0.6)),1)</f>
        <v>6</v>
      </c>
      <c r="DW75" s="130" t="str">
        <f t="shared" ref="DW75:DW80" si="938">TEXT(DV75,"0.0")</f>
        <v>6.0</v>
      </c>
      <c r="DX75" s="125" t="str">
        <f t="shared" ref="DX75:DX80" si="939">IF(DV75&gt;=8.5,"A",IF(DV75&gt;=8,"B+",IF(DV75&gt;=7,"B",IF(DV75&gt;=6.5,"C+",IF(DV75&gt;=5.5,"C",IF(DV75&gt;=5,"D+",IF(DV75&gt;=4,"D","F")))))))</f>
        <v>C</v>
      </c>
      <c r="DY75" s="126">
        <f t="shared" ref="DY75:DY80" si="940">IF(DX75="A",4,IF(DX75="B+",3.5,IF(DX75="B",3,IF(DX75="C+",2.5,IF(DX75="C",2,IF(DX75="D+",1.5,IF(DX75="D",1,0)))))))</f>
        <v>2</v>
      </c>
      <c r="DZ75" s="127" t="str">
        <f t="shared" ref="DZ75:DZ80" si="941">TEXT(DY75,"0.0")</f>
        <v>2.0</v>
      </c>
      <c r="EA75" s="144">
        <v>3</v>
      </c>
      <c r="EB75" s="145">
        <v>3</v>
      </c>
      <c r="EC75" s="185">
        <v>7</v>
      </c>
      <c r="ED75" s="121">
        <v>1</v>
      </c>
      <c r="EE75" s="122">
        <v>5</v>
      </c>
      <c r="EF75" s="129">
        <f t="shared" ref="EF75:EF76" si="942">ROUND((EC75*0.4+ED75*0.6),1)</f>
        <v>3.4</v>
      </c>
      <c r="EG75" s="130">
        <f t="shared" ref="EG75:EG80" si="943">ROUND(MAX((EC75*0.4+ED75*0.6),(EC75*0.4+EE75*0.6)),1)</f>
        <v>5.8</v>
      </c>
      <c r="EH75" s="130" t="str">
        <f t="shared" ref="EH75:EH80" si="944">TEXT(EG75,"0.0")</f>
        <v>5.8</v>
      </c>
      <c r="EI75" s="125" t="str">
        <f t="shared" ref="EI75:EI80" si="945">IF(EG75&gt;=8.5,"A",IF(EG75&gt;=8,"B+",IF(EG75&gt;=7,"B",IF(EG75&gt;=6.5,"C+",IF(EG75&gt;=5.5,"C",IF(EG75&gt;=5,"D+",IF(EG75&gt;=4,"D","F")))))))</f>
        <v>C</v>
      </c>
      <c r="EJ75" s="126">
        <f t="shared" ref="EJ75:EJ80" si="946">IF(EI75="A",4,IF(EI75="B+",3.5,IF(EI75="B",3,IF(EI75="C+",2.5,IF(EI75="C",2,IF(EI75="D+",1.5,IF(EI75="D",1,0)))))))</f>
        <v>2</v>
      </c>
      <c r="EK75" s="127" t="str">
        <f t="shared" ref="EK75:EK80" si="947">TEXT(EJ75,"0.0")</f>
        <v>2.0</v>
      </c>
      <c r="EL75" s="144">
        <v>2</v>
      </c>
      <c r="EM75" s="145">
        <v>2</v>
      </c>
      <c r="EN75" s="19">
        <v>5.2</v>
      </c>
      <c r="EO75" s="22">
        <v>5</v>
      </c>
      <c r="EP75" s="23"/>
      <c r="EQ75" s="25">
        <f t="shared" ref="EQ75:EQ76" si="948">ROUND((EN75*0.4+EO75*0.6),1)</f>
        <v>5.0999999999999996</v>
      </c>
      <c r="ER75" s="26">
        <f t="shared" ref="ER75:ER80" si="949">ROUND(MAX((EN75*0.4+EO75*0.6),(EN75*0.4+EP75*0.6)),1)</f>
        <v>5.0999999999999996</v>
      </c>
      <c r="ES75" s="26" t="str">
        <f t="shared" ref="ES75:ES80" si="950">TEXT(ER75,"0.0")</f>
        <v>5.1</v>
      </c>
      <c r="ET75" s="30" t="str">
        <f t="shared" ref="ET75:ET80" si="951">IF(ER75&gt;=8.5,"A",IF(ER75&gt;=8,"B+",IF(ER75&gt;=7,"B",IF(ER75&gt;=6.5,"C+",IF(ER75&gt;=5.5,"C",IF(ER75&gt;=5,"D+",IF(ER75&gt;=4,"D","F")))))))</f>
        <v>D+</v>
      </c>
      <c r="EU75" s="28">
        <f t="shared" ref="EU75:EU80" si="952">IF(ET75="A",4,IF(ET75="B+",3.5,IF(ET75="B",3,IF(ET75="C+",2.5,IF(ET75="C",2,IF(ET75="D+",1.5,IF(ET75="D",1,0)))))))</f>
        <v>1.5</v>
      </c>
      <c r="EV75" s="35" t="str">
        <f t="shared" ref="EV75:EV80" si="953">TEXT(EU75,"0.0")</f>
        <v>1.5</v>
      </c>
      <c r="EW75" s="53">
        <v>2</v>
      </c>
      <c r="EX75" s="63">
        <v>2</v>
      </c>
      <c r="EY75" s="19"/>
      <c r="EZ75" s="22"/>
      <c r="FA75" s="23"/>
      <c r="FB75" s="25">
        <v>5.5</v>
      </c>
      <c r="FC75" s="26">
        <v>5.5</v>
      </c>
      <c r="FD75" s="26" t="str">
        <f t="shared" ref="FD75:FD80" si="954">TEXT(FC75,"0.0")</f>
        <v>5.5</v>
      </c>
      <c r="FE75" s="30" t="str">
        <f t="shared" ref="FE75:FE80" si="955">IF(FC75&gt;=8.5,"A",IF(FC75&gt;=8,"B+",IF(FC75&gt;=7,"B",IF(FC75&gt;=6.5,"C+",IF(FC75&gt;=5.5,"C",IF(FC75&gt;=5,"D+",IF(FC75&gt;=4,"D","F")))))))</f>
        <v>C</v>
      </c>
      <c r="FF75" s="28">
        <f t="shared" ref="FF75:FF80" si="956">IF(FE75="A",4,IF(FE75="B+",3.5,IF(FE75="B",3,IF(FE75="C+",2.5,IF(FE75="C",2,IF(FE75="D+",1.5,IF(FE75="D",1,0)))))))</f>
        <v>2</v>
      </c>
      <c r="FG75" s="35" t="str">
        <f t="shared" ref="FG75:FG80" si="957">TEXT(FF75,"0.0")</f>
        <v>2.0</v>
      </c>
      <c r="FH75" s="53">
        <v>3</v>
      </c>
      <c r="FI75" s="63">
        <v>3</v>
      </c>
      <c r="FJ75" s="19">
        <v>7.3</v>
      </c>
      <c r="FK75" s="22">
        <v>8</v>
      </c>
      <c r="FL75" s="23"/>
      <c r="FM75" s="25">
        <f t="shared" ref="FM75:FM94" si="958">ROUND((FJ75*0.4+FK75*0.6),1)</f>
        <v>7.7</v>
      </c>
      <c r="FN75" s="26">
        <f t="shared" ref="FN75:FN94" si="959">ROUND(MAX((FJ75*0.4+FK75*0.6),(FJ75*0.4+FL75*0.6)),1)</f>
        <v>7.7</v>
      </c>
      <c r="FO75" s="26" t="str">
        <f t="shared" ref="FO75:FO80" si="960">TEXT(FN75,"0.0")</f>
        <v>7.7</v>
      </c>
      <c r="FP75" s="30" t="str">
        <f t="shared" ref="FP75:FP94" si="961">IF(FN75&gt;=8.5,"A",IF(FN75&gt;=8,"B+",IF(FN75&gt;=7,"B",IF(FN75&gt;=6.5,"C+",IF(FN75&gt;=5.5,"C",IF(FN75&gt;=5,"D+",IF(FN75&gt;=4,"D","F")))))))</f>
        <v>B</v>
      </c>
      <c r="FQ75" s="28">
        <f t="shared" ref="FQ75:FQ94" si="962">IF(FP75="A",4,IF(FP75="B+",3.5,IF(FP75="B",3,IF(FP75="C+",2.5,IF(FP75="C",2,IF(FP75="D+",1.5,IF(FP75="D",1,0)))))))</f>
        <v>3</v>
      </c>
      <c r="FR75" s="35" t="str">
        <f t="shared" ref="FR75:FR94" si="963">TEXT(FQ75,"0.0")</f>
        <v>3.0</v>
      </c>
      <c r="FS75" s="53">
        <v>2</v>
      </c>
      <c r="FT75" s="63">
        <v>2</v>
      </c>
      <c r="FU75" s="19">
        <v>5</v>
      </c>
      <c r="FV75" s="22">
        <v>6</v>
      </c>
      <c r="FW75" s="23"/>
      <c r="FX75" s="25">
        <f t="shared" ref="FX75:FX94" si="964">ROUND((FU75*0.4+FV75*0.6),1)</f>
        <v>5.6</v>
      </c>
      <c r="FY75" s="26">
        <f t="shared" ref="FY75:FY94" si="965">ROUND(MAX((FU75*0.4+FV75*0.6),(FU75*0.4+FW75*0.6)),1)</f>
        <v>5.6</v>
      </c>
      <c r="FZ75" s="26" t="str">
        <f t="shared" ref="FZ75:FZ80" si="966">TEXT(FY75,"0.0")</f>
        <v>5.6</v>
      </c>
      <c r="GA75" s="30" t="str">
        <f t="shared" ref="GA75:GA94" si="967">IF(FY75&gt;=8.5,"A",IF(FY75&gt;=8,"B+",IF(FY75&gt;=7,"B",IF(FY75&gt;=6.5,"C+",IF(FY75&gt;=5.5,"C",IF(FY75&gt;=5,"D+",IF(FY75&gt;=4,"D","F")))))))</f>
        <v>C</v>
      </c>
      <c r="GB75" s="28">
        <f t="shared" ref="GB75:GB94" si="968">IF(GA75="A",4,IF(GA75="B+",3.5,IF(GA75="B",3,IF(GA75="C+",2.5,IF(GA75="C",2,IF(GA75="D+",1.5,IF(GA75="D",1,0)))))))</f>
        <v>2</v>
      </c>
      <c r="GC75" s="35" t="str">
        <f t="shared" ref="GC75:GC94" si="969">TEXT(GB75,"0.0")</f>
        <v>2.0</v>
      </c>
      <c r="GD75" s="53">
        <v>2</v>
      </c>
      <c r="GE75" s="63">
        <v>2</v>
      </c>
      <c r="GF75" s="181">
        <f t="shared" ref="GF75:GF80" si="970">DE75+DP75+EA75+EL75+EW75+FH75+FS75+GD75</f>
        <v>20</v>
      </c>
      <c r="GG75" s="217">
        <f t="shared" si="648"/>
        <v>4.9400000000000004</v>
      </c>
      <c r="GH75" s="182">
        <f t="shared" ref="GH75:GH80" si="971">(DC75*DE75+DN75*DP75+DY75*EA75+EJ75*EL75+EU75*EW75+FF75*FH75+FQ75*FS75+GB75*GD75)/GF75</f>
        <v>1.675</v>
      </c>
      <c r="GI75" s="183" t="str">
        <f t="shared" ref="GI75:GI76" si="972">TEXT(GH75,"0.00")</f>
        <v>1.68</v>
      </c>
      <c r="GJ75" s="135" t="str">
        <f t="shared" ref="GJ75:GJ80" si="973">IF(AND(GH75&lt;1),"Cảnh báo KQHT","Lên lớp")</f>
        <v>Lên lớp</v>
      </c>
      <c r="GK75" s="136">
        <f t="shared" ref="GK75:GK80" si="974">DF75+DQ75+EB75+EM75+EX75+FI75+FT75+GE75</f>
        <v>17</v>
      </c>
      <c r="GL75" s="239">
        <f t="shared" si="653"/>
        <v>5.8117647058823536</v>
      </c>
      <c r="GM75" s="137">
        <f t="shared" ref="GM75:GM80" si="975" xml:space="preserve"> (DC75*DF75+DN75*DQ75+DY75*EB75+EJ75*EM75+EU75*EX75+FF75*FI75+FQ75*FT75+GB75*GE75)/GK75</f>
        <v>1.9705882352941178</v>
      </c>
      <c r="GN75" s="192">
        <f t="shared" ref="GN75:GN80" si="976">CK75+GF75</f>
        <v>37</v>
      </c>
      <c r="GO75" s="193">
        <f t="shared" ref="GO75:GO80" si="977">CP75+GK75</f>
        <v>34</v>
      </c>
      <c r="GP75" s="183">
        <f t="shared" si="657"/>
        <v>5.632352941176471</v>
      </c>
      <c r="GQ75" s="182">
        <f t="shared" ref="GQ75:GQ80" si="978">(CR75*CP75+GM75*GK75)/GO75</f>
        <v>1.8529411764705883</v>
      </c>
      <c r="GR75" s="183" t="str">
        <f t="shared" ref="GR75:GR80" si="979">TEXT(GQ75,"0.00")</f>
        <v>1.85</v>
      </c>
      <c r="GS75" s="135" t="str">
        <f t="shared" ref="GS75:GS80" si="980">IF(AND(GQ75&lt;1.2),"Cảnh báo KQHT","Lên lớp")</f>
        <v>Lên lớp</v>
      </c>
      <c r="GT75" s="135"/>
      <c r="GU75" s="185">
        <v>6.5</v>
      </c>
      <c r="GV75" s="121">
        <v>7</v>
      </c>
      <c r="GW75" s="122"/>
      <c r="GX75" s="129">
        <f t="shared" si="853"/>
        <v>6.8</v>
      </c>
      <c r="GY75" s="130">
        <f t="shared" si="662"/>
        <v>6.8</v>
      </c>
      <c r="GZ75" s="130" t="str">
        <f t="shared" si="854"/>
        <v>6.8</v>
      </c>
      <c r="HA75" s="125" t="str">
        <f t="shared" si="663"/>
        <v>C+</v>
      </c>
      <c r="HB75" s="126">
        <f t="shared" si="664"/>
        <v>2.5</v>
      </c>
      <c r="HC75" s="127" t="str">
        <f t="shared" si="665"/>
        <v>2.5</v>
      </c>
      <c r="HD75" s="144">
        <v>3</v>
      </c>
      <c r="HE75" s="145">
        <v>3</v>
      </c>
      <c r="HF75" s="185">
        <v>7</v>
      </c>
      <c r="HG75" s="121">
        <v>5</v>
      </c>
      <c r="HH75" s="122"/>
      <c r="HI75" s="129">
        <f t="shared" si="753"/>
        <v>5.8</v>
      </c>
      <c r="HJ75" s="130">
        <f t="shared" si="754"/>
        <v>5.8</v>
      </c>
      <c r="HK75" s="130" t="str">
        <f t="shared" si="666"/>
        <v>5.8</v>
      </c>
      <c r="HL75" s="125" t="str">
        <f t="shared" si="755"/>
        <v>C</v>
      </c>
      <c r="HM75" s="126">
        <f t="shared" si="756"/>
        <v>2</v>
      </c>
      <c r="HN75" s="127" t="str">
        <f t="shared" si="757"/>
        <v>2.0</v>
      </c>
      <c r="HO75" s="144">
        <v>2</v>
      </c>
      <c r="HP75" s="145">
        <v>2</v>
      </c>
      <c r="HQ75" s="185">
        <v>5.0999999999999996</v>
      </c>
      <c r="HR75" s="121">
        <v>5</v>
      </c>
      <c r="HS75" s="122"/>
      <c r="HT75" s="129">
        <f t="shared" si="758"/>
        <v>5</v>
      </c>
      <c r="HU75" s="130">
        <f t="shared" si="759"/>
        <v>5</v>
      </c>
      <c r="HV75" s="124" t="str">
        <f t="shared" si="734"/>
        <v>5.0</v>
      </c>
      <c r="HW75" s="125" t="str">
        <f t="shared" si="760"/>
        <v>D+</v>
      </c>
      <c r="HX75" s="126">
        <f t="shared" si="761"/>
        <v>1.5</v>
      </c>
      <c r="HY75" s="127" t="str">
        <f t="shared" si="762"/>
        <v>1.5</v>
      </c>
      <c r="HZ75" s="144">
        <v>3</v>
      </c>
      <c r="IA75" s="145">
        <v>3</v>
      </c>
      <c r="IB75" s="185">
        <v>5.2</v>
      </c>
      <c r="IC75" s="121">
        <v>3</v>
      </c>
      <c r="ID75" s="122">
        <v>6</v>
      </c>
      <c r="IE75" s="129">
        <f t="shared" si="763"/>
        <v>3.9</v>
      </c>
      <c r="IF75" s="130">
        <f t="shared" si="764"/>
        <v>5.7</v>
      </c>
      <c r="IG75" s="130" t="str">
        <f t="shared" si="735"/>
        <v>5.7</v>
      </c>
      <c r="IH75" s="125" t="str">
        <f t="shared" si="765"/>
        <v>C</v>
      </c>
      <c r="II75" s="126">
        <f t="shared" si="766"/>
        <v>2</v>
      </c>
      <c r="IJ75" s="127" t="str">
        <f t="shared" si="767"/>
        <v>2.0</v>
      </c>
      <c r="IK75" s="144">
        <v>1</v>
      </c>
      <c r="IL75" s="145">
        <v>1</v>
      </c>
      <c r="IM75" s="185">
        <v>5.8</v>
      </c>
      <c r="IN75" s="121">
        <v>5</v>
      </c>
      <c r="IO75" s="122"/>
      <c r="IP75" s="129">
        <f t="shared" si="768"/>
        <v>5.3</v>
      </c>
      <c r="IQ75" s="130">
        <f t="shared" si="769"/>
        <v>5.3</v>
      </c>
      <c r="IR75" s="130" t="str">
        <f t="shared" si="669"/>
        <v>5.3</v>
      </c>
      <c r="IS75" s="125" t="str">
        <f t="shared" si="855"/>
        <v>D+</v>
      </c>
      <c r="IT75" s="126">
        <f t="shared" si="770"/>
        <v>1.5</v>
      </c>
      <c r="IU75" s="127" t="str">
        <f t="shared" si="771"/>
        <v>1.5</v>
      </c>
      <c r="IV75" s="144">
        <v>2</v>
      </c>
      <c r="IW75" s="145">
        <v>2</v>
      </c>
      <c r="IX75" s="185">
        <v>7</v>
      </c>
      <c r="IY75" s="121">
        <v>6</v>
      </c>
      <c r="IZ75" s="122"/>
      <c r="JA75" s="129">
        <f t="shared" si="772"/>
        <v>6.4</v>
      </c>
      <c r="JB75" s="130">
        <f t="shared" si="773"/>
        <v>6.4</v>
      </c>
      <c r="JC75" s="130" t="str">
        <f t="shared" si="670"/>
        <v>6.4</v>
      </c>
      <c r="JD75" s="125" t="str">
        <f t="shared" si="774"/>
        <v>C</v>
      </c>
      <c r="JE75" s="126">
        <f t="shared" si="775"/>
        <v>2</v>
      </c>
      <c r="JF75" s="127" t="str">
        <f t="shared" si="776"/>
        <v>2.0</v>
      </c>
      <c r="JG75" s="144">
        <v>2</v>
      </c>
      <c r="JH75" s="145">
        <v>2</v>
      </c>
      <c r="JI75" s="19">
        <v>5.8</v>
      </c>
      <c r="JJ75" s="22">
        <v>5</v>
      </c>
      <c r="JK75" s="23"/>
      <c r="JL75" s="17">
        <f t="shared" si="777"/>
        <v>5.3</v>
      </c>
      <c r="JM75" s="24">
        <f t="shared" si="778"/>
        <v>5.3</v>
      </c>
      <c r="JN75" s="24" t="str">
        <f t="shared" si="671"/>
        <v>5.3</v>
      </c>
      <c r="JO75" s="30" t="str">
        <f t="shared" si="856"/>
        <v>D+</v>
      </c>
      <c r="JP75" s="28">
        <f t="shared" si="779"/>
        <v>1.5</v>
      </c>
      <c r="JQ75" s="35" t="str">
        <f t="shared" si="780"/>
        <v>1.5</v>
      </c>
      <c r="JR75" s="53">
        <v>2</v>
      </c>
      <c r="JS75" s="63">
        <v>2</v>
      </c>
      <c r="JT75" s="185">
        <v>5.8</v>
      </c>
      <c r="JU75" s="121">
        <v>6</v>
      </c>
      <c r="JV75" s="122"/>
      <c r="JW75" s="129">
        <f t="shared" si="781"/>
        <v>5.9</v>
      </c>
      <c r="JX75" s="130">
        <f t="shared" si="782"/>
        <v>5.9</v>
      </c>
      <c r="JY75" s="130" t="str">
        <f t="shared" si="672"/>
        <v>5.9</v>
      </c>
      <c r="JZ75" s="125" t="str">
        <f t="shared" si="857"/>
        <v>C</v>
      </c>
      <c r="KA75" s="126">
        <f t="shared" si="783"/>
        <v>2</v>
      </c>
      <c r="KB75" s="127" t="str">
        <f t="shared" si="784"/>
        <v>2.0</v>
      </c>
      <c r="KC75" s="144">
        <v>1</v>
      </c>
      <c r="KD75" s="145">
        <v>1</v>
      </c>
      <c r="KE75" s="19">
        <v>7</v>
      </c>
      <c r="KF75" s="22">
        <v>4</v>
      </c>
      <c r="KG75" s="23"/>
      <c r="KH75" s="25">
        <f t="shared" si="785"/>
        <v>5.2</v>
      </c>
      <c r="KI75" s="26">
        <f t="shared" si="786"/>
        <v>5.2</v>
      </c>
      <c r="KJ75" s="26" t="str">
        <f t="shared" si="673"/>
        <v>5.2</v>
      </c>
      <c r="KK75" s="30" t="str">
        <f t="shared" si="787"/>
        <v>D+</v>
      </c>
      <c r="KL75" s="28">
        <f t="shared" si="788"/>
        <v>1.5</v>
      </c>
      <c r="KM75" s="35" t="str">
        <f t="shared" si="789"/>
        <v>1.5</v>
      </c>
      <c r="KN75" s="53">
        <v>2</v>
      </c>
      <c r="KO75" s="63">
        <v>2</v>
      </c>
      <c r="KP75" s="181">
        <f t="shared" si="674"/>
        <v>18</v>
      </c>
      <c r="KQ75" s="217">
        <f t="shared" si="675"/>
        <v>5.7222222222222232</v>
      </c>
      <c r="KR75" s="182">
        <f t="shared" si="676"/>
        <v>1.8333333333333333</v>
      </c>
      <c r="KS75" s="183" t="str">
        <f t="shared" si="677"/>
        <v>1.83</v>
      </c>
      <c r="KT75" s="135" t="str">
        <f t="shared" si="678"/>
        <v>Lên lớp</v>
      </c>
      <c r="KU75" s="136">
        <f t="shared" si="679"/>
        <v>18</v>
      </c>
      <c r="KV75" s="217">
        <f t="shared" si="680"/>
        <v>5.7222222222222232</v>
      </c>
      <c r="KW75" s="236">
        <f t="shared" si="681"/>
        <v>1.8333333333333333</v>
      </c>
      <c r="KX75" s="192">
        <f t="shared" si="682"/>
        <v>55</v>
      </c>
      <c r="KY75" s="193">
        <f t="shared" si="683"/>
        <v>52</v>
      </c>
      <c r="KZ75" s="183">
        <f t="shared" si="684"/>
        <v>5.6634615384615383</v>
      </c>
      <c r="LA75" s="182">
        <f t="shared" si="685"/>
        <v>1.8461538461538463</v>
      </c>
      <c r="LB75" s="183" t="str">
        <f t="shared" si="686"/>
        <v>1.85</v>
      </c>
      <c r="LC75" s="135" t="str">
        <f t="shared" si="687"/>
        <v>Lên lớp</v>
      </c>
      <c r="LD75" s="215" t="s">
        <v>644</v>
      </c>
      <c r="LE75" s="185">
        <v>6.3</v>
      </c>
      <c r="LF75" s="121">
        <v>5</v>
      </c>
      <c r="LG75" s="122"/>
      <c r="LH75" s="129">
        <f t="shared" si="790"/>
        <v>5.5</v>
      </c>
      <c r="LI75" s="130">
        <f t="shared" si="791"/>
        <v>5.5</v>
      </c>
      <c r="LJ75" s="130" t="str">
        <f t="shared" si="688"/>
        <v>5.5</v>
      </c>
      <c r="LK75" s="125" t="str">
        <f t="shared" si="792"/>
        <v>C</v>
      </c>
      <c r="LL75" s="126">
        <f t="shared" si="793"/>
        <v>2</v>
      </c>
      <c r="LM75" s="127" t="str">
        <f t="shared" si="794"/>
        <v>2.0</v>
      </c>
      <c r="LN75" s="144">
        <v>1</v>
      </c>
      <c r="LO75" s="145">
        <v>1</v>
      </c>
      <c r="LP75" s="185">
        <v>7.7</v>
      </c>
      <c r="LQ75" s="121">
        <v>5</v>
      </c>
      <c r="LR75" s="122"/>
      <c r="LS75" s="129">
        <f t="shared" si="795"/>
        <v>6.1</v>
      </c>
      <c r="LT75" s="130">
        <f t="shared" si="796"/>
        <v>6.1</v>
      </c>
      <c r="LU75" s="130" t="str">
        <f t="shared" si="858"/>
        <v>6.1</v>
      </c>
      <c r="LV75" s="125" t="str">
        <f t="shared" si="797"/>
        <v>C</v>
      </c>
      <c r="LW75" s="126">
        <f t="shared" si="798"/>
        <v>2</v>
      </c>
      <c r="LX75" s="127" t="str">
        <f t="shared" si="799"/>
        <v>2.0</v>
      </c>
      <c r="LY75" s="144">
        <v>1</v>
      </c>
      <c r="LZ75" s="145">
        <v>1</v>
      </c>
      <c r="MA75" s="19"/>
      <c r="MB75" s="22"/>
      <c r="MC75" s="23"/>
      <c r="MD75" s="25">
        <f t="shared" si="800"/>
        <v>0</v>
      </c>
      <c r="ME75" s="26">
        <f t="shared" si="801"/>
        <v>0</v>
      </c>
      <c r="MF75" s="26" t="str">
        <f t="shared" si="690"/>
        <v>0.0</v>
      </c>
      <c r="MG75" s="30" t="str">
        <f t="shared" si="859"/>
        <v>F</v>
      </c>
      <c r="MH75" s="28">
        <f t="shared" si="802"/>
        <v>0</v>
      </c>
      <c r="MI75" s="35" t="str">
        <f t="shared" si="803"/>
        <v>0.0</v>
      </c>
      <c r="MJ75" s="53">
        <v>1</v>
      </c>
      <c r="MK75" s="63"/>
      <c r="ML75" s="19">
        <v>8</v>
      </c>
      <c r="MM75" s="51">
        <v>7.1</v>
      </c>
      <c r="MN75" s="23"/>
      <c r="MO75" s="25">
        <f t="shared" si="822"/>
        <v>7.5</v>
      </c>
      <c r="MP75" s="26">
        <f t="shared" si="823"/>
        <v>7.5</v>
      </c>
      <c r="MQ75" s="26" t="str">
        <f t="shared" si="860"/>
        <v>7.5</v>
      </c>
      <c r="MR75" s="30" t="str">
        <f t="shared" si="872"/>
        <v>B</v>
      </c>
      <c r="MS75" s="28">
        <f t="shared" si="824"/>
        <v>3</v>
      </c>
      <c r="MT75" s="35" t="str">
        <f t="shared" si="825"/>
        <v>3.0</v>
      </c>
      <c r="MU75" s="53">
        <v>1</v>
      </c>
      <c r="MV75" s="63">
        <v>1</v>
      </c>
      <c r="MW75" s="19">
        <v>8</v>
      </c>
      <c r="MX75" s="51">
        <v>7.1</v>
      </c>
      <c r="MY75" s="23"/>
      <c r="MZ75" s="25">
        <f t="shared" si="826"/>
        <v>7.5</v>
      </c>
      <c r="NA75" s="26">
        <f t="shared" si="827"/>
        <v>7.5</v>
      </c>
      <c r="NB75" s="26" t="str">
        <f t="shared" si="861"/>
        <v>7.5</v>
      </c>
      <c r="NC75" s="30" t="str">
        <f t="shared" si="873"/>
        <v>B</v>
      </c>
      <c r="ND75" s="28">
        <f t="shared" si="828"/>
        <v>3</v>
      </c>
      <c r="NE75" s="35" t="str">
        <f t="shared" si="829"/>
        <v>3.0</v>
      </c>
      <c r="NF75" s="53">
        <v>1</v>
      </c>
      <c r="NG75" s="63">
        <v>1</v>
      </c>
      <c r="NH75" s="19">
        <v>5.2</v>
      </c>
      <c r="NI75" s="51">
        <v>5.4</v>
      </c>
      <c r="NJ75" s="23"/>
      <c r="NK75" s="25">
        <f t="shared" si="830"/>
        <v>5.3</v>
      </c>
      <c r="NL75" s="26">
        <f t="shared" si="831"/>
        <v>5.3</v>
      </c>
      <c r="NM75" s="26" t="str">
        <f t="shared" si="862"/>
        <v>5.3</v>
      </c>
      <c r="NN75" s="30" t="str">
        <f t="shared" si="874"/>
        <v>D+</v>
      </c>
      <c r="NO75" s="28">
        <f t="shared" si="832"/>
        <v>1.5</v>
      </c>
      <c r="NP75" s="35" t="str">
        <f t="shared" si="833"/>
        <v>1.5</v>
      </c>
      <c r="NQ75" s="53">
        <v>2</v>
      </c>
      <c r="NR75" s="63">
        <v>2</v>
      </c>
      <c r="NS75" s="19">
        <v>6</v>
      </c>
      <c r="NT75" s="51">
        <v>6.7</v>
      </c>
      <c r="NU75" s="23"/>
      <c r="NV75" s="25">
        <f t="shared" si="834"/>
        <v>6.4</v>
      </c>
      <c r="NW75" s="26">
        <f t="shared" si="835"/>
        <v>6.4</v>
      </c>
      <c r="NX75" s="26" t="str">
        <f t="shared" si="863"/>
        <v>6.4</v>
      </c>
      <c r="NY75" s="30" t="str">
        <f t="shared" si="875"/>
        <v>C</v>
      </c>
      <c r="NZ75" s="28">
        <f t="shared" si="836"/>
        <v>2</v>
      </c>
      <c r="OA75" s="35" t="str">
        <f t="shared" si="837"/>
        <v>2.0</v>
      </c>
      <c r="OB75" s="53">
        <v>1</v>
      </c>
      <c r="OC75" s="63">
        <v>1</v>
      </c>
      <c r="OD75" s="57">
        <v>6.4</v>
      </c>
      <c r="OE75" s="51">
        <v>7</v>
      </c>
      <c r="OF75" s="23"/>
      <c r="OG75" s="25">
        <f t="shared" si="838"/>
        <v>6.8</v>
      </c>
      <c r="OH75" s="26">
        <f t="shared" si="839"/>
        <v>6.8</v>
      </c>
      <c r="OI75" s="26" t="str">
        <f t="shared" si="840"/>
        <v>6.8</v>
      </c>
      <c r="OJ75" s="30" t="str">
        <f t="shared" si="864"/>
        <v>C+</v>
      </c>
      <c r="OK75" s="28">
        <f t="shared" si="841"/>
        <v>2.5</v>
      </c>
      <c r="OL75" s="35" t="str">
        <f t="shared" si="842"/>
        <v>2.5</v>
      </c>
      <c r="OM75" s="53">
        <v>4</v>
      </c>
      <c r="ON75" s="70">
        <v>4</v>
      </c>
      <c r="OO75" s="264">
        <f t="shared" si="804"/>
        <v>12</v>
      </c>
      <c r="OP75" s="217">
        <f t="shared" si="805"/>
        <v>5.8999999999999995</v>
      </c>
      <c r="OQ75" s="182">
        <f t="shared" si="806"/>
        <v>2.0833333333333335</v>
      </c>
      <c r="OR75" s="183" t="str">
        <f t="shared" si="807"/>
        <v>2.08</v>
      </c>
      <c r="OS75" s="135" t="str">
        <f t="shared" si="808"/>
        <v>Lên lớp</v>
      </c>
      <c r="OT75" s="136">
        <f t="shared" si="809"/>
        <v>11</v>
      </c>
      <c r="OU75" s="217">
        <f t="shared" si="810"/>
        <v>6.4363636363636365</v>
      </c>
      <c r="OV75" s="236">
        <f t="shared" si="811"/>
        <v>2.2727272727272729</v>
      </c>
      <c r="OW75" s="192">
        <f t="shared" si="812"/>
        <v>67</v>
      </c>
      <c r="OX75" s="193">
        <f t="shared" si="813"/>
        <v>63</v>
      </c>
      <c r="OY75" s="183">
        <f t="shared" si="814"/>
        <v>5.7984126984126982</v>
      </c>
      <c r="OZ75" s="182">
        <f t="shared" si="815"/>
        <v>1.9206349206349207</v>
      </c>
      <c r="PA75" s="183" t="str">
        <f t="shared" si="816"/>
        <v>1.92</v>
      </c>
      <c r="PB75" s="135" t="str">
        <f t="shared" si="817"/>
        <v>Lên lớp</v>
      </c>
      <c r="PC75" s="135" t="s">
        <v>648</v>
      </c>
      <c r="PD75" s="57"/>
      <c r="PE75" s="22"/>
      <c r="PF75" s="23"/>
      <c r="PG75" s="25">
        <f t="shared" si="866"/>
        <v>0</v>
      </c>
      <c r="PH75" s="26">
        <f t="shared" si="867"/>
        <v>0</v>
      </c>
      <c r="PI75" s="26" t="str">
        <f t="shared" si="868"/>
        <v>0.0</v>
      </c>
      <c r="PJ75" s="30" t="str">
        <f t="shared" si="869"/>
        <v>F</v>
      </c>
      <c r="PK75" s="28">
        <f t="shared" si="870"/>
        <v>0</v>
      </c>
      <c r="PL75" s="35" t="str">
        <f t="shared" si="871"/>
        <v>0.0</v>
      </c>
      <c r="PM75" s="53"/>
      <c r="PN75" s="63"/>
      <c r="PO75" s="19">
        <v>5</v>
      </c>
      <c r="PP75" s="112"/>
      <c r="PQ75" s="23">
        <v>1</v>
      </c>
      <c r="PR75" s="25">
        <f t="shared" si="843"/>
        <v>2</v>
      </c>
      <c r="PS75" s="26">
        <f t="shared" si="844"/>
        <v>2.6</v>
      </c>
      <c r="PT75" s="26" t="str">
        <f t="shared" si="845"/>
        <v>2.6</v>
      </c>
      <c r="PU75" s="30" t="str">
        <f t="shared" si="865"/>
        <v>F</v>
      </c>
      <c r="PV75" s="28">
        <f t="shared" si="846"/>
        <v>0</v>
      </c>
      <c r="PW75" s="35" t="str">
        <f t="shared" si="847"/>
        <v>0.0</v>
      </c>
      <c r="PX75" s="53">
        <v>6</v>
      </c>
      <c r="PY75" s="63"/>
      <c r="PZ75" s="59"/>
      <c r="QA75" s="259"/>
      <c r="QB75" s="129">
        <f t="shared" si="848"/>
        <v>0</v>
      </c>
      <c r="QC75" s="24" t="str">
        <f t="shared" si="876"/>
        <v>0.0</v>
      </c>
      <c r="QD75" s="30" t="str">
        <f t="shared" si="877"/>
        <v>F</v>
      </c>
      <c r="QE75" s="28">
        <f t="shared" si="878"/>
        <v>0</v>
      </c>
      <c r="QF75" s="35" t="str">
        <f t="shared" si="879"/>
        <v>0.0</v>
      </c>
      <c r="QG75" s="260"/>
      <c r="QH75" s="261"/>
      <c r="QI75" s="262">
        <f t="shared" si="818"/>
        <v>6</v>
      </c>
      <c r="QJ75" s="217">
        <f t="shared" si="819"/>
        <v>2.6</v>
      </c>
      <c r="QK75" s="182">
        <f t="shared" si="820"/>
        <v>0</v>
      </c>
      <c r="QL75" s="183" t="str">
        <f t="shared" si="880"/>
        <v>0.00</v>
      </c>
      <c r="QM75" s="135" t="str">
        <f t="shared" si="881"/>
        <v>Cảnh báo KQHT</v>
      </c>
    </row>
    <row r="76" spans="1:455" ht="18">
      <c r="A76" s="10">
        <v>11</v>
      </c>
      <c r="B76" s="10">
        <v>77</v>
      </c>
      <c r="C76" s="90" t="s">
        <v>351</v>
      </c>
      <c r="D76" s="91" t="s">
        <v>820</v>
      </c>
      <c r="E76" s="93" t="s">
        <v>821</v>
      </c>
      <c r="F76" s="307" t="s">
        <v>102</v>
      </c>
      <c r="G76" s="113" t="s">
        <v>822</v>
      </c>
      <c r="H76" s="100" t="s">
        <v>816</v>
      </c>
      <c r="I76" s="42" t="s">
        <v>18</v>
      </c>
      <c r="J76" s="98" t="s">
        <v>823</v>
      </c>
      <c r="K76" s="12">
        <v>7.5</v>
      </c>
      <c r="L76" s="24" t="str">
        <f t="shared" si="562"/>
        <v>7.5</v>
      </c>
      <c r="M76" s="30" t="str">
        <f t="shared" si="882"/>
        <v>B</v>
      </c>
      <c r="N76" s="37">
        <f t="shared" si="883"/>
        <v>3</v>
      </c>
      <c r="O76" s="35" t="str">
        <f t="shared" si="884"/>
        <v>3.0</v>
      </c>
      <c r="P76" s="11">
        <v>2</v>
      </c>
      <c r="Q76" s="14">
        <v>5</v>
      </c>
      <c r="R76" s="24" t="str">
        <f t="shared" si="566"/>
        <v>5.0</v>
      </c>
      <c r="S76" s="30" t="str">
        <f t="shared" si="885"/>
        <v>D+</v>
      </c>
      <c r="T76" s="37">
        <f t="shared" si="886"/>
        <v>1.5</v>
      </c>
      <c r="U76" s="35" t="str">
        <f t="shared" si="887"/>
        <v>1.5</v>
      </c>
      <c r="V76" s="11">
        <v>3</v>
      </c>
      <c r="W76" s="19">
        <v>6.4</v>
      </c>
      <c r="X76" s="22">
        <v>7</v>
      </c>
      <c r="Y76" s="23"/>
      <c r="Z76" s="25">
        <f t="shared" si="888"/>
        <v>6.8</v>
      </c>
      <c r="AA76" s="26">
        <f t="shared" si="889"/>
        <v>6.8</v>
      </c>
      <c r="AB76" s="24" t="str">
        <f t="shared" si="572"/>
        <v>6.8</v>
      </c>
      <c r="AC76" s="30" t="str">
        <f t="shared" si="890"/>
        <v>C+</v>
      </c>
      <c r="AD76" s="28">
        <f t="shared" si="891"/>
        <v>2.5</v>
      </c>
      <c r="AE76" s="35" t="str">
        <f t="shared" si="892"/>
        <v>2.5</v>
      </c>
      <c r="AF76" s="53">
        <v>4</v>
      </c>
      <c r="AG76" s="63">
        <v>4</v>
      </c>
      <c r="AH76" s="19">
        <v>6.7</v>
      </c>
      <c r="AI76" s="22">
        <v>9</v>
      </c>
      <c r="AJ76" s="23"/>
      <c r="AK76" s="25">
        <f t="shared" si="893"/>
        <v>8.1</v>
      </c>
      <c r="AL76" s="26">
        <f t="shared" si="894"/>
        <v>8.1</v>
      </c>
      <c r="AM76" s="24" t="str">
        <f t="shared" si="577"/>
        <v>8.1</v>
      </c>
      <c r="AN76" s="30" t="str">
        <f t="shared" si="895"/>
        <v>B+</v>
      </c>
      <c r="AO76" s="28">
        <f t="shared" si="896"/>
        <v>3.5</v>
      </c>
      <c r="AP76" s="35" t="str">
        <f t="shared" si="897"/>
        <v>3.5</v>
      </c>
      <c r="AQ76" s="66">
        <v>2</v>
      </c>
      <c r="AR76" s="68">
        <v>2</v>
      </c>
      <c r="AS76" s="19">
        <v>6</v>
      </c>
      <c r="AT76" s="22">
        <v>5</v>
      </c>
      <c r="AU76" s="23"/>
      <c r="AV76" s="25">
        <f t="shared" si="898"/>
        <v>5.4</v>
      </c>
      <c r="AW76" s="26">
        <f t="shared" si="899"/>
        <v>5.4</v>
      </c>
      <c r="AX76" s="24" t="str">
        <f t="shared" si="581"/>
        <v>5.4</v>
      </c>
      <c r="AY76" s="30" t="str">
        <f t="shared" si="900"/>
        <v>D+</v>
      </c>
      <c r="AZ76" s="28">
        <f t="shared" si="901"/>
        <v>1.5</v>
      </c>
      <c r="BA76" s="35" t="str">
        <f t="shared" si="902"/>
        <v>1.5</v>
      </c>
      <c r="BB76" s="53">
        <v>3</v>
      </c>
      <c r="BC76" s="63">
        <v>3</v>
      </c>
      <c r="BD76" s="185">
        <v>5.3</v>
      </c>
      <c r="BE76" s="121">
        <v>5</v>
      </c>
      <c r="BF76" s="122"/>
      <c r="BG76" s="129">
        <f t="shared" si="903"/>
        <v>5.0999999999999996</v>
      </c>
      <c r="BH76" s="130">
        <f t="shared" si="904"/>
        <v>5.0999999999999996</v>
      </c>
      <c r="BI76" s="24" t="str">
        <f t="shared" si="585"/>
        <v>5.1</v>
      </c>
      <c r="BJ76" s="125" t="str">
        <f t="shared" si="905"/>
        <v>D+</v>
      </c>
      <c r="BK76" s="126">
        <f t="shared" si="906"/>
        <v>1.5</v>
      </c>
      <c r="BL76" s="127" t="str">
        <f t="shared" si="907"/>
        <v>1.5</v>
      </c>
      <c r="BM76" s="144">
        <v>3</v>
      </c>
      <c r="BN76" s="145">
        <v>3</v>
      </c>
      <c r="BO76" s="19">
        <v>6.2</v>
      </c>
      <c r="BP76" s="22">
        <v>5</v>
      </c>
      <c r="BQ76" s="23"/>
      <c r="BR76" s="25">
        <f t="shared" si="908"/>
        <v>5.5</v>
      </c>
      <c r="BS76" s="26">
        <f t="shared" si="909"/>
        <v>5.5</v>
      </c>
      <c r="BT76" s="24" t="str">
        <f t="shared" si="591"/>
        <v>5.5</v>
      </c>
      <c r="BU76" s="30" t="str">
        <f t="shared" si="910"/>
        <v>C</v>
      </c>
      <c r="BV76" s="56">
        <f t="shared" si="911"/>
        <v>2</v>
      </c>
      <c r="BW76" s="35" t="str">
        <f t="shared" si="912"/>
        <v>2.0</v>
      </c>
      <c r="BX76" s="53">
        <v>2</v>
      </c>
      <c r="BY76" s="70">
        <v>2</v>
      </c>
      <c r="BZ76" s="185">
        <v>6.8</v>
      </c>
      <c r="CA76" s="121">
        <v>6</v>
      </c>
      <c r="CB76" s="122"/>
      <c r="CC76" s="129">
        <f t="shared" si="913"/>
        <v>6.3</v>
      </c>
      <c r="CD76" s="130">
        <f t="shared" si="914"/>
        <v>6.3</v>
      </c>
      <c r="CE76" s="24" t="str">
        <f t="shared" si="595"/>
        <v>6.3</v>
      </c>
      <c r="CF76" s="125" t="str">
        <f t="shared" si="915"/>
        <v>C</v>
      </c>
      <c r="CG76" s="126">
        <f t="shared" si="916"/>
        <v>2</v>
      </c>
      <c r="CH76" s="127" t="str">
        <f t="shared" si="917"/>
        <v>2.0</v>
      </c>
      <c r="CI76" s="144">
        <v>3</v>
      </c>
      <c r="CJ76" s="145">
        <v>3</v>
      </c>
      <c r="CK76" s="115">
        <f t="shared" si="918"/>
        <v>17</v>
      </c>
      <c r="CL76" s="238">
        <f t="shared" si="600"/>
        <v>6.1647058823529415</v>
      </c>
      <c r="CM76" s="116">
        <f t="shared" si="919"/>
        <v>2.1176470588235294</v>
      </c>
      <c r="CN76" s="117" t="str">
        <f t="shared" si="920"/>
        <v>2.12</v>
      </c>
      <c r="CO76" s="135" t="str">
        <f t="shared" si="921"/>
        <v>Lên lớp</v>
      </c>
      <c r="CP76" s="136">
        <f t="shared" si="922"/>
        <v>17</v>
      </c>
      <c r="CQ76" s="241">
        <f t="shared" si="605"/>
        <v>6.1647058823529415</v>
      </c>
      <c r="CR76" s="137">
        <f t="shared" si="923"/>
        <v>2.1176470588235294</v>
      </c>
      <c r="CS76" s="140" t="str">
        <f t="shared" si="924"/>
        <v>2.12</v>
      </c>
      <c r="CT76" s="135" t="str">
        <f t="shared" si="925"/>
        <v>Lên lớp</v>
      </c>
      <c r="CU76" s="135"/>
      <c r="CV76" s="19">
        <v>5.9</v>
      </c>
      <c r="CW76" s="22">
        <v>3</v>
      </c>
      <c r="CX76" s="23"/>
      <c r="CY76" s="25">
        <f t="shared" si="926"/>
        <v>4.2</v>
      </c>
      <c r="CZ76" s="26">
        <f t="shared" si="927"/>
        <v>4.2</v>
      </c>
      <c r="DA76" s="26" t="str">
        <f t="shared" si="928"/>
        <v>4.2</v>
      </c>
      <c r="DB76" s="30" t="str">
        <f t="shared" si="929"/>
        <v>D</v>
      </c>
      <c r="DC76" s="56">
        <f t="shared" si="930"/>
        <v>1</v>
      </c>
      <c r="DD76" s="35" t="str">
        <f t="shared" si="931"/>
        <v>1.0</v>
      </c>
      <c r="DE76" s="53">
        <v>3</v>
      </c>
      <c r="DF76" s="63">
        <v>3</v>
      </c>
      <c r="DG76" s="19"/>
      <c r="DH76" s="22"/>
      <c r="DI76" s="23"/>
      <c r="DJ76" s="25">
        <v>4.3</v>
      </c>
      <c r="DK76" s="26">
        <v>4.3</v>
      </c>
      <c r="DL76" s="26" t="str">
        <f t="shared" si="932"/>
        <v>4.3</v>
      </c>
      <c r="DM76" s="30" t="str">
        <f t="shared" si="933"/>
        <v>D</v>
      </c>
      <c r="DN76" s="56">
        <f t="shared" si="934"/>
        <v>1</v>
      </c>
      <c r="DO76" s="35" t="str">
        <f t="shared" si="935"/>
        <v>1.0</v>
      </c>
      <c r="DP76" s="53">
        <v>3</v>
      </c>
      <c r="DQ76" s="63">
        <v>3</v>
      </c>
      <c r="DR76" s="120">
        <v>0</v>
      </c>
      <c r="DS76" s="121"/>
      <c r="DT76" s="122"/>
      <c r="DU76" s="129">
        <f t="shared" si="936"/>
        <v>0</v>
      </c>
      <c r="DV76" s="130">
        <f t="shared" si="937"/>
        <v>0</v>
      </c>
      <c r="DW76" s="130" t="str">
        <f t="shared" si="938"/>
        <v>0.0</v>
      </c>
      <c r="DX76" s="125" t="str">
        <f t="shared" si="939"/>
        <v>F</v>
      </c>
      <c r="DY76" s="126">
        <f t="shared" si="940"/>
        <v>0</v>
      </c>
      <c r="DZ76" s="127" t="str">
        <f t="shared" si="941"/>
        <v>0.0</v>
      </c>
      <c r="EA76" s="144">
        <v>3</v>
      </c>
      <c r="EB76" s="145"/>
      <c r="EC76" s="120">
        <v>0</v>
      </c>
      <c r="ED76" s="121"/>
      <c r="EE76" s="122"/>
      <c r="EF76" s="129">
        <f t="shared" si="942"/>
        <v>0</v>
      </c>
      <c r="EG76" s="130">
        <f t="shared" si="943"/>
        <v>0</v>
      </c>
      <c r="EH76" s="130" t="str">
        <f t="shared" si="944"/>
        <v>0.0</v>
      </c>
      <c r="EI76" s="125" t="str">
        <f t="shared" si="945"/>
        <v>F</v>
      </c>
      <c r="EJ76" s="126">
        <f t="shared" si="946"/>
        <v>0</v>
      </c>
      <c r="EK76" s="127" t="str">
        <f t="shared" si="947"/>
        <v>0.0</v>
      </c>
      <c r="EL76" s="144">
        <v>2</v>
      </c>
      <c r="EM76" s="145"/>
      <c r="EN76" s="120">
        <v>0</v>
      </c>
      <c r="EO76" s="121"/>
      <c r="EP76" s="122"/>
      <c r="EQ76" s="129">
        <f t="shared" si="948"/>
        <v>0</v>
      </c>
      <c r="ER76" s="130">
        <f t="shared" si="949"/>
        <v>0</v>
      </c>
      <c r="ES76" s="130" t="str">
        <f t="shared" si="950"/>
        <v>0.0</v>
      </c>
      <c r="ET76" s="125" t="str">
        <f t="shared" si="951"/>
        <v>F</v>
      </c>
      <c r="EU76" s="126">
        <f t="shared" si="952"/>
        <v>0</v>
      </c>
      <c r="EV76" s="127" t="str">
        <f t="shared" si="953"/>
        <v>0.0</v>
      </c>
      <c r="EW76" s="144">
        <v>2</v>
      </c>
      <c r="EX76" s="145"/>
      <c r="EY76" s="120">
        <v>0</v>
      </c>
      <c r="EZ76" s="121"/>
      <c r="FA76" s="122"/>
      <c r="FB76" s="129">
        <f t="shared" ref="FB76" si="981">ROUND((EY76*0.4+EZ76*0.6),1)</f>
        <v>0</v>
      </c>
      <c r="FC76" s="130">
        <f t="shared" ref="FC76" si="982">ROUND(MAX((EY76*0.4+EZ76*0.6),(EY76*0.4+FA76*0.6)),1)</f>
        <v>0</v>
      </c>
      <c r="FD76" s="130" t="str">
        <f t="shared" si="954"/>
        <v>0.0</v>
      </c>
      <c r="FE76" s="125" t="str">
        <f t="shared" si="955"/>
        <v>F</v>
      </c>
      <c r="FF76" s="126">
        <f t="shared" si="956"/>
        <v>0</v>
      </c>
      <c r="FG76" s="127" t="str">
        <f t="shared" si="957"/>
        <v>0.0</v>
      </c>
      <c r="FH76" s="144">
        <v>3</v>
      </c>
      <c r="FI76" s="145"/>
      <c r="FJ76" s="19">
        <v>6.7</v>
      </c>
      <c r="FK76" s="22">
        <v>7</v>
      </c>
      <c r="FL76" s="23"/>
      <c r="FM76" s="25">
        <f t="shared" si="958"/>
        <v>6.9</v>
      </c>
      <c r="FN76" s="26">
        <f t="shared" si="959"/>
        <v>6.9</v>
      </c>
      <c r="FO76" s="26" t="str">
        <f t="shared" si="960"/>
        <v>6.9</v>
      </c>
      <c r="FP76" s="30" t="str">
        <f t="shared" si="961"/>
        <v>C+</v>
      </c>
      <c r="FQ76" s="28">
        <f t="shared" si="962"/>
        <v>2.5</v>
      </c>
      <c r="FR76" s="35" t="str">
        <f t="shared" si="963"/>
        <v>2.5</v>
      </c>
      <c r="FS76" s="53">
        <v>2</v>
      </c>
      <c r="FT76" s="63">
        <v>2</v>
      </c>
      <c r="FU76" s="185">
        <v>7.7</v>
      </c>
      <c r="FV76" s="245"/>
      <c r="FW76" s="122">
        <v>5</v>
      </c>
      <c r="FX76" s="129">
        <f t="shared" si="964"/>
        <v>3.1</v>
      </c>
      <c r="FY76" s="130">
        <f t="shared" si="965"/>
        <v>6.1</v>
      </c>
      <c r="FZ76" s="130" t="str">
        <f t="shared" si="966"/>
        <v>6.1</v>
      </c>
      <c r="GA76" s="125" t="str">
        <f t="shared" si="967"/>
        <v>C</v>
      </c>
      <c r="GB76" s="126">
        <f t="shared" si="968"/>
        <v>2</v>
      </c>
      <c r="GC76" s="127" t="str">
        <f t="shared" si="969"/>
        <v>2.0</v>
      </c>
      <c r="GD76" s="144">
        <v>2</v>
      </c>
      <c r="GE76" s="145">
        <v>2</v>
      </c>
      <c r="GF76" s="181">
        <f t="shared" si="970"/>
        <v>20</v>
      </c>
      <c r="GG76" s="217">
        <f t="shared" si="648"/>
        <v>2.5750000000000002</v>
      </c>
      <c r="GH76" s="182">
        <f t="shared" si="971"/>
        <v>0.75</v>
      </c>
      <c r="GI76" s="183" t="str">
        <f t="shared" si="972"/>
        <v>0.75</v>
      </c>
      <c r="GJ76" s="135" t="str">
        <f t="shared" si="973"/>
        <v>Cảnh báo KQHT</v>
      </c>
      <c r="GK76" s="136">
        <f t="shared" si="974"/>
        <v>10</v>
      </c>
      <c r="GL76" s="239">
        <f t="shared" si="653"/>
        <v>5.15</v>
      </c>
      <c r="GM76" s="137">
        <f t="shared" si="975"/>
        <v>1.5</v>
      </c>
      <c r="GN76" s="192">
        <f t="shared" si="976"/>
        <v>37</v>
      </c>
      <c r="GO76" s="193">
        <f t="shared" si="977"/>
        <v>27</v>
      </c>
      <c r="GP76" s="183">
        <f t="shared" si="657"/>
        <v>5.7888888888888896</v>
      </c>
      <c r="GQ76" s="182">
        <f t="shared" si="978"/>
        <v>1.8888888888888888</v>
      </c>
      <c r="GR76" s="183" t="str">
        <f t="shared" si="979"/>
        <v>1.89</v>
      </c>
      <c r="GS76" s="135" t="str">
        <f t="shared" si="980"/>
        <v>Lên lớp</v>
      </c>
      <c r="GT76" s="135"/>
      <c r="GU76" s="19">
        <v>8.1999999999999993</v>
      </c>
      <c r="GV76" s="22">
        <v>2</v>
      </c>
      <c r="GW76" s="23"/>
      <c r="GX76" s="25">
        <f t="shared" si="853"/>
        <v>4.5</v>
      </c>
      <c r="GY76" s="26">
        <f t="shared" si="662"/>
        <v>4.5</v>
      </c>
      <c r="GZ76" s="26" t="str">
        <f t="shared" si="854"/>
        <v>4.5</v>
      </c>
      <c r="HA76" s="30" t="str">
        <f t="shared" si="663"/>
        <v>D</v>
      </c>
      <c r="HB76" s="28">
        <f t="shared" si="664"/>
        <v>1</v>
      </c>
      <c r="HC76" s="35" t="str">
        <f t="shared" si="665"/>
        <v>1.0</v>
      </c>
      <c r="HD76" s="53">
        <v>3</v>
      </c>
      <c r="HE76" s="63">
        <v>3</v>
      </c>
      <c r="HF76" s="19"/>
      <c r="HG76" s="22"/>
      <c r="HH76" s="23"/>
      <c r="HI76" s="25">
        <f t="shared" si="753"/>
        <v>0</v>
      </c>
      <c r="HJ76" s="26">
        <f t="shared" si="754"/>
        <v>0</v>
      </c>
      <c r="HK76" s="26" t="str">
        <f t="shared" si="666"/>
        <v>0.0</v>
      </c>
      <c r="HL76" s="30" t="str">
        <f t="shared" si="755"/>
        <v>F</v>
      </c>
      <c r="HM76" s="28">
        <f t="shared" si="756"/>
        <v>0</v>
      </c>
      <c r="HN76" s="35" t="str">
        <f t="shared" si="757"/>
        <v>0.0</v>
      </c>
      <c r="HO76" s="53">
        <v>2</v>
      </c>
      <c r="HP76" s="63"/>
      <c r="HQ76" s="19"/>
      <c r="HR76" s="22"/>
      <c r="HS76" s="23"/>
      <c r="HT76" s="25">
        <f t="shared" si="758"/>
        <v>0</v>
      </c>
      <c r="HU76" s="147">
        <f t="shared" si="759"/>
        <v>0</v>
      </c>
      <c r="HV76" s="24" t="str">
        <f t="shared" si="734"/>
        <v>0.0</v>
      </c>
      <c r="HW76" s="218" t="str">
        <f t="shared" si="760"/>
        <v>F</v>
      </c>
      <c r="HX76" s="149">
        <f t="shared" si="761"/>
        <v>0</v>
      </c>
      <c r="HY76" s="40" t="str">
        <f t="shared" si="762"/>
        <v>0.0</v>
      </c>
      <c r="HZ76" s="53">
        <v>3</v>
      </c>
      <c r="IA76" s="63"/>
      <c r="IB76" s="19"/>
      <c r="IC76" s="22"/>
      <c r="ID76" s="23"/>
      <c r="IE76" s="25">
        <f t="shared" si="763"/>
        <v>0</v>
      </c>
      <c r="IF76" s="147">
        <f t="shared" si="764"/>
        <v>0</v>
      </c>
      <c r="IG76" s="26" t="str">
        <f t="shared" si="735"/>
        <v>0.0</v>
      </c>
      <c r="IH76" s="218" t="str">
        <f t="shared" si="765"/>
        <v>F</v>
      </c>
      <c r="II76" s="149">
        <f t="shared" si="766"/>
        <v>0</v>
      </c>
      <c r="IJ76" s="40" t="str">
        <f t="shared" si="767"/>
        <v>0.0</v>
      </c>
      <c r="IK76" s="53">
        <v>1</v>
      </c>
      <c r="IL76" s="63"/>
      <c r="IM76" s="19">
        <v>5</v>
      </c>
      <c r="IN76" s="22">
        <v>7</v>
      </c>
      <c r="IO76" s="23"/>
      <c r="IP76" s="25">
        <f t="shared" si="768"/>
        <v>6.2</v>
      </c>
      <c r="IQ76" s="26">
        <f t="shared" si="769"/>
        <v>6.2</v>
      </c>
      <c r="IR76" s="26" t="str">
        <f t="shared" si="669"/>
        <v>6.2</v>
      </c>
      <c r="IS76" s="30" t="str">
        <f t="shared" si="855"/>
        <v>C</v>
      </c>
      <c r="IT76" s="28">
        <f t="shared" si="770"/>
        <v>2</v>
      </c>
      <c r="IU76" s="35" t="str">
        <f t="shared" si="771"/>
        <v>2.0</v>
      </c>
      <c r="IV76" s="53">
        <v>2</v>
      </c>
      <c r="IW76" s="63">
        <v>2</v>
      </c>
      <c r="IX76" s="19"/>
      <c r="IY76" s="22"/>
      <c r="IZ76" s="23"/>
      <c r="JA76" s="25">
        <f t="shared" si="772"/>
        <v>0</v>
      </c>
      <c r="JB76" s="26">
        <f t="shared" si="773"/>
        <v>0</v>
      </c>
      <c r="JC76" s="26" t="str">
        <f t="shared" si="670"/>
        <v>0.0</v>
      </c>
      <c r="JD76" s="30" t="str">
        <f t="shared" si="774"/>
        <v>F</v>
      </c>
      <c r="JE76" s="28">
        <f t="shared" si="775"/>
        <v>0</v>
      </c>
      <c r="JF76" s="35" t="str">
        <f t="shared" si="776"/>
        <v>0.0</v>
      </c>
      <c r="JG76" s="53">
        <v>2</v>
      </c>
      <c r="JH76" s="63"/>
      <c r="JI76" s="19"/>
      <c r="JJ76" s="22"/>
      <c r="JK76" s="23"/>
      <c r="JL76" s="17">
        <f t="shared" si="777"/>
        <v>0</v>
      </c>
      <c r="JM76" s="24">
        <f t="shared" si="778"/>
        <v>0</v>
      </c>
      <c r="JN76" s="24" t="str">
        <f t="shared" si="671"/>
        <v>0.0</v>
      </c>
      <c r="JO76" s="30" t="str">
        <f t="shared" si="856"/>
        <v>F</v>
      </c>
      <c r="JP76" s="28">
        <f t="shared" si="779"/>
        <v>0</v>
      </c>
      <c r="JQ76" s="35" t="str">
        <f t="shared" si="780"/>
        <v>0.0</v>
      </c>
      <c r="JR76" s="53">
        <v>2</v>
      </c>
      <c r="JS76" s="63"/>
      <c r="JT76" s="19"/>
      <c r="JU76" s="22"/>
      <c r="JV76" s="23"/>
      <c r="JW76" s="25">
        <f t="shared" si="781"/>
        <v>0</v>
      </c>
      <c r="JX76" s="26">
        <f t="shared" si="782"/>
        <v>0</v>
      </c>
      <c r="JY76" s="26" t="str">
        <f t="shared" si="672"/>
        <v>0.0</v>
      </c>
      <c r="JZ76" s="30" t="str">
        <f t="shared" si="857"/>
        <v>F</v>
      </c>
      <c r="KA76" s="28">
        <f t="shared" si="783"/>
        <v>0</v>
      </c>
      <c r="KB76" s="35" t="str">
        <f t="shared" si="784"/>
        <v>0.0</v>
      </c>
      <c r="KC76" s="53"/>
      <c r="KD76" s="63"/>
      <c r="KE76" s="19"/>
      <c r="KF76" s="22"/>
      <c r="KG76" s="23"/>
      <c r="KH76" s="25">
        <f t="shared" si="785"/>
        <v>0</v>
      </c>
      <c r="KI76" s="26">
        <f t="shared" si="786"/>
        <v>0</v>
      </c>
      <c r="KJ76" s="26" t="str">
        <f t="shared" si="673"/>
        <v>0.0</v>
      </c>
      <c r="KK76" s="30" t="str">
        <f t="shared" si="787"/>
        <v>F</v>
      </c>
      <c r="KL76" s="28">
        <f t="shared" si="788"/>
        <v>0</v>
      </c>
      <c r="KM76" s="35" t="str">
        <f t="shared" si="789"/>
        <v>0.0</v>
      </c>
      <c r="KN76" s="53">
        <v>2</v>
      </c>
      <c r="KO76" s="63"/>
      <c r="KP76" s="181">
        <f t="shared" si="674"/>
        <v>17</v>
      </c>
      <c r="KQ76" s="217">
        <f t="shared" si="675"/>
        <v>1.5235294117647058</v>
      </c>
      <c r="KR76" s="182">
        <f t="shared" si="676"/>
        <v>0.41176470588235292</v>
      </c>
      <c r="KS76" s="183" t="str">
        <f t="shared" si="677"/>
        <v>0.41</v>
      </c>
      <c r="KT76" s="135" t="str">
        <f t="shared" si="678"/>
        <v>Cảnh báo KQHT</v>
      </c>
      <c r="KU76" s="136">
        <f t="shared" si="679"/>
        <v>5</v>
      </c>
      <c r="KV76" s="217">
        <f t="shared" si="680"/>
        <v>5.18</v>
      </c>
      <c r="KW76" s="236">
        <f t="shared" si="681"/>
        <v>1.4</v>
      </c>
      <c r="KX76" s="192">
        <f t="shared" si="682"/>
        <v>54</v>
      </c>
      <c r="KY76" s="193">
        <f t="shared" si="683"/>
        <v>32</v>
      </c>
      <c r="KZ76" s="183">
        <f t="shared" si="684"/>
        <v>5.6937500000000005</v>
      </c>
      <c r="LA76" s="182">
        <f t="shared" si="685"/>
        <v>1.8125</v>
      </c>
      <c r="LB76" s="183" t="str">
        <f t="shared" si="686"/>
        <v>1.81</v>
      </c>
      <c r="LC76" s="135" t="str">
        <f t="shared" si="687"/>
        <v>Lên lớp</v>
      </c>
      <c r="LD76" s="215" t="s">
        <v>644</v>
      </c>
      <c r="LE76" s="19"/>
      <c r="LF76" s="22"/>
      <c r="LG76" s="23"/>
      <c r="LH76" s="25">
        <f t="shared" si="790"/>
        <v>0</v>
      </c>
      <c r="LI76" s="147">
        <f t="shared" si="791"/>
        <v>0</v>
      </c>
      <c r="LJ76" s="26" t="str">
        <f t="shared" si="688"/>
        <v>0.0</v>
      </c>
      <c r="LK76" s="148" t="str">
        <f t="shared" si="792"/>
        <v>F</v>
      </c>
      <c r="LL76" s="149">
        <f t="shared" si="793"/>
        <v>0</v>
      </c>
      <c r="LM76" s="40" t="str">
        <f t="shared" si="794"/>
        <v>0.0</v>
      </c>
      <c r="LN76" s="53"/>
      <c r="LO76" s="63"/>
      <c r="LP76" s="19"/>
      <c r="LQ76" s="22"/>
      <c r="LR76" s="23"/>
      <c r="LS76" s="25">
        <f t="shared" si="795"/>
        <v>0</v>
      </c>
      <c r="LT76" s="147">
        <f t="shared" si="796"/>
        <v>0</v>
      </c>
      <c r="LU76" s="26" t="str">
        <f t="shared" si="858"/>
        <v>0.0</v>
      </c>
      <c r="LV76" s="148" t="str">
        <f t="shared" si="797"/>
        <v>F</v>
      </c>
      <c r="LW76" s="149">
        <f t="shared" si="798"/>
        <v>0</v>
      </c>
      <c r="LX76" s="40" t="str">
        <f t="shared" si="799"/>
        <v>0.0</v>
      </c>
      <c r="LY76" s="53">
        <v>1</v>
      </c>
      <c r="LZ76" s="63"/>
      <c r="MA76" s="19"/>
      <c r="MB76" s="22"/>
      <c r="MC76" s="23"/>
      <c r="MD76" s="25">
        <f t="shared" si="800"/>
        <v>0</v>
      </c>
      <c r="ME76" s="26">
        <f t="shared" si="801"/>
        <v>0</v>
      </c>
      <c r="MF76" s="26" t="str">
        <f t="shared" si="690"/>
        <v>0.0</v>
      </c>
      <c r="MG76" s="30" t="str">
        <f t="shared" si="859"/>
        <v>F</v>
      </c>
      <c r="MH76" s="28">
        <f t="shared" si="802"/>
        <v>0</v>
      </c>
      <c r="MI76" s="35" t="str">
        <f t="shared" si="803"/>
        <v>0.0</v>
      </c>
      <c r="MJ76" s="53">
        <v>1</v>
      </c>
      <c r="MK76" s="63"/>
      <c r="ML76" s="19">
        <v>8</v>
      </c>
      <c r="MM76" s="51">
        <v>6.7</v>
      </c>
      <c r="MN76" s="23"/>
      <c r="MO76" s="25">
        <f t="shared" si="822"/>
        <v>7.2</v>
      </c>
      <c r="MP76" s="26">
        <f t="shared" si="823"/>
        <v>7.2</v>
      </c>
      <c r="MQ76" s="26" t="str">
        <f t="shared" si="860"/>
        <v>7.2</v>
      </c>
      <c r="MR76" s="30" t="str">
        <f t="shared" si="872"/>
        <v>B</v>
      </c>
      <c r="MS76" s="28">
        <f t="shared" si="824"/>
        <v>3</v>
      </c>
      <c r="MT76" s="35" t="str">
        <f t="shared" si="825"/>
        <v>3.0</v>
      </c>
      <c r="MU76" s="53">
        <v>1</v>
      </c>
      <c r="MV76" s="63">
        <v>1</v>
      </c>
      <c r="MW76" s="19">
        <v>8</v>
      </c>
      <c r="MX76" s="51">
        <v>6.7</v>
      </c>
      <c r="MY76" s="23"/>
      <c r="MZ76" s="25">
        <f t="shared" si="826"/>
        <v>7.2</v>
      </c>
      <c r="NA76" s="26">
        <f t="shared" si="827"/>
        <v>7.2</v>
      </c>
      <c r="NB76" s="26" t="str">
        <f t="shared" si="861"/>
        <v>7.2</v>
      </c>
      <c r="NC76" s="30" t="str">
        <f t="shared" si="873"/>
        <v>B</v>
      </c>
      <c r="ND76" s="28">
        <f t="shared" si="828"/>
        <v>3</v>
      </c>
      <c r="NE76" s="35" t="str">
        <f t="shared" si="829"/>
        <v>3.0</v>
      </c>
      <c r="NF76" s="53">
        <v>1</v>
      </c>
      <c r="NG76" s="63">
        <v>1</v>
      </c>
      <c r="NH76" s="19"/>
      <c r="NI76" s="51"/>
      <c r="NJ76" s="23"/>
      <c r="NK76" s="25">
        <v>7.7</v>
      </c>
      <c r="NL76" s="26">
        <v>7.7</v>
      </c>
      <c r="NM76" s="26" t="str">
        <f t="shared" si="862"/>
        <v>7.7</v>
      </c>
      <c r="NN76" s="30" t="str">
        <f t="shared" si="874"/>
        <v>B</v>
      </c>
      <c r="NO76" s="28">
        <f t="shared" si="832"/>
        <v>3</v>
      </c>
      <c r="NP76" s="35" t="str">
        <f t="shared" si="833"/>
        <v>3.0</v>
      </c>
      <c r="NQ76" s="53">
        <v>2</v>
      </c>
      <c r="NR76" s="63">
        <v>2</v>
      </c>
      <c r="NS76" s="19"/>
      <c r="NT76" s="51"/>
      <c r="NU76" s="23"/>
      <c r="NV76" s="25">
        <f t="shared" si="834"/>
        <v>0</v>
      </c>
      <c r="NW76" s="26">
        <f t="shared" si="835"/>
        <v>0</v>
      </c>
      <c r="NX76" s="26" t="str">
        <f t="shared" si="863"/>
        <v>0.0</v>
      </c>
      <c r="NY76" s="30" t="str">
        <f t="shared" si="875"/>
        <v>F</v>
      </c>
      <c r="NZ76" s="28">
        <f t="shared" si="836"/>
        <v>0</v>
      </c>
      <c r="OA76" s="35" t="str">
        <f t="shared" si="837"/>
        <v>0.0</v>
      </c>
      <c r="OB76" s="53">
        <v>1</v>
      </c>
      <c r="OC76" s="63"/>
      <c r="OD76" s="57"/>
      <c r="OE76" s="51"/>
      <c r="OF76" s="23"/>
      <c r="OG76" s="25">
        <f t="shared" si="838"/>
        <v>0</v>
      </c>
      <c r="OH76" s="26">
        <f t="shared" si="839"/>
        <v>0</v>
      </c>
      <c r="OI76" s="26" t="str">
        <f t="shared" si="840"/>
        <v>0.0</v>
      </c>
      <c r="OJ76" s="30" t="str">
        <f t="shared" si="864"/>
        <v>F</v>
      </c>
      <c r="OK76" s="28">
        <f t="shared" si="841"/>
        <v>0</v>
      </c>
      <c r="OL76" s="35" t="str">
        <f t="shared" si="842"/>
        <v>0.0</v>
      </c>
      <c r="OM76" s="53"/>
      <c r="ON76" s="70"/>
      <c r="OO76" s="264">
        <f t="shared" si="804"/>
        <v>7</v>
      </c>
      <c r="OP76" s="217">
        <f t="shared" si="805"/>
        <v>4.2571428571428571</v>
      </c>
      <c r="OQ76" s="182">
        <f t="shared" si="806"/>
        <v>1.7142857142857142</v>
      </c>
      <c r="OR76" s="183" t="str">
        <f t="shared" si="807"/>
        <v>1.71</v>
      </c>
      <c r="OS76" s="135" t="str">
        <f t="shared" si="808"/>
        <v>Lên lớp</v>
      </c>
      <c r="OT76" s="136">
        <f t="shared" si="809"/>
        <v>4</v>
      </c>
      <c r="OU76" s="217">
        <f t="shared" si="810"/>
        <v>7.45</v>
      </c>
      <c r="OV76" s="236">
        <f t="shared" si="811"/>
        <v>3</v>
      </c>
      <c r="OW76" s="192">
        <f t="shared" si="812"/>
        <v>61</v>
      </c>
      <c r="OX76" s="193">
        <f t="shared" si="813"/>
        <v>36</v>
      </c>
      <c r="OY76" s="183">
        <f t="shared" si="814"/>
        <v>5.8888888888888893</v>
      </c>
      <c r="OZ76" s="182">
        <f t="shared" si="815"/>
        <v>1.9444444444444444</v>
      </c>
      <c r="PA76" s="183" t="str">
        <f t="shared" si="816"/>
        <v>1.94</v>
      </c>
      <c r="PB76" s="135" t="str">
        <f t="shared" si="817"/>
        <v>Lên lớp</v>
      </c>
      <c r="PC76" s="135" t="s">
        <v>648</v>
      </c>
      <c r="PD76" s="57"/>
      <c r="PE76" s="22"/>
      <c r="PF76" s="23"/>
      <c r="PG76" s="25">
        <f t="shared" si="866"/>
        <v>0</v>
      </c>
      <c r="PH76" s="26">
        <f t="shared" si="867"/>
        <v>0</v>
      </c>
      <c r="PI76" s="26" t="str">
        <f t="shared" si="868"/>
        <v>0.0</v>
      </c>
      <c r="PJ76" s="30" t="str">
        <f t="shared" si="869"/>
        <v>F</v>
      </c>
      <c r="PK76" s="28">
        <f t="shared" si="870"/>
        <v>0</v>
      </c>
      <c r="PL76" s="35" t="str">
        <f t="shared" si="871"/>
        <v>0.0</v>
      </c>
      <c r="PM76" s="53"/>
      <c r="PN76" s="63"/>
      <c r="PO76" s="19"/>
      <c r="PP76" s="22"/>
      <c r="PQ76" s="23"/>
      <c r="PR76" s="25">
        <f t="shared" si="843"/>
        <v>0</v>
      </c>
      <c r="PS76" s="26">
        <f t="shared" si="844"/>
        <v>0</v>
      </c>
      <c r="PT76" s="26" t="str">
        <f t="shared" si="845"/>
        <v>0.0</v>
      </c>
      <c r="PU76" s="30" t="str">
        <f t="shared" si="865"/>
        <v>F</v>
      </c>
      <c r="PV76" s="28">
        <f t="shared" si="846"/>
        <v>0</v>
      </c>
      <c r="PW76" s="35" t="str">
        <f t="shared" si="847"/>
        <v>0.0</v>
      </c>
      <c r="PX76" s="53"/>
      <c r="PY76" s="63"/>
      <c r="PZ76" s="59"/>
      <c r="QA76" s="259"/>
      <c r="QB76" s="129">
        <f t="shared" si="848"/>
        <v>0</v>
      </c>
      <c r="QC76" s="24" t="str">
        <f t="shared" si="876"/>
        <v>0.0</v>
      </c>
      <c r="QD76" s="30" t="str">
        <f t="shared" si="877"/>
        <v>F</v>
      </c>
      <c r="QE76" s="28">
        <f t="shared" si="878"/>
        <v>0</v>
      </c>
      <c r="QF76" s="35" t="str">
        <f t="shared" si="879"/>
        <v>0.0</v>
      </c>
      <c r="QG76" s="260"/>
      <c r="QH76" s="261"/>
      <c r="QI76" s="262">
        <f t="shared" si="818"/>
        <v>0</v>
      </c>
      <c r="QJ76" s="217" t="e">
        <f t="shared" si="819"/>
        <v>#DIV/0!</v>
      </c>
      <c r="QK76" s="182" t="e">
        <f t="shared" si="820"/>
        <v>#DIV/0!</v>
      </c>
      <c r="QL76" s="183" t="e">
        <f t="shared" si="880"/>
        <v>#DIV/0!</v>
      </c>
      <c r="QM76" s="135" t="e">
        <f t="shared" si="881"/>
        <v>#DIV/0!</v>
      </c>
    </row>
    <row r="77" spans="1:455" ht="18">
      <c r="A77" s="10">
        <v>12</v>
      </c>
      <c r="B77" s="10">
        <v>78</v>
      </c>
      <c r="C77" s="90" t="s">
        <v>351</v>
      </c>
      <c r="D77" s="91" t="s">
        <v>806</v>
      </c>
      <c r="E77" s="93" t="s">
        <v>176</v>
      </c>
      <c r="F77" s="307" t="s">
        <v>808</v>
      </c>
      <c r="G77" s="113" t="s">
        <v>824</v>
      </c>
      <c r="H77" s="100" t="s">
        <v>825</v>
      </c>
      <c r="I77" s="42" t="s">
        <v>18</v>
      </c>
      <c r="J77" s="98" t="s">
        <v>584</v>
      </c>
      <c r="K77" s="12">
        <v>6</v>
      </c>
      <c r="L77" s="24" t="str">
        <f t="shared" si="562"/>
        <v>6.0</v>
      </c>
      <c r="M77" s="30" t="str">
        <f>IF(K77&gt;=8.5,"A",IF(K77&gt;=8,"B+",IF(K77&gt;=7,"B",IF(K77&gt;=6.5,"C+",IF(K77&gt;=5.5,"C",IF(K77&gt;=5,"D+",IF(K77&gt;=4,"D","F")))))))</f>
        <v>C</v>
      </c>
      <c r="N77" s="37">
        <f>IF(M77="A",4,IF(M77="B+",3.5,IF(M77="B",3,IF(M77="C+",2.5,IF(M77="C",2,IF(M77="D+",1.5,IF(M77="D",1,0)))))))</f>
        <v>2</v>
      </c>
      <c r="O77" s="35" t="str">
        <f>TEXT(N77,"0.0")</f>
        <v>2.0</v>
      </c>
      <c r="P77" s="11">
        <v>2</v>
      </c>
      <c r="Q77" s="194">
        <v>6</v>
      </c>
      <c r="R77" s="24" t="str">
        <f t="shared" si="566"/>
        <v>6.0</v>
      </c>
      <c r="S77" s="30" t="str">
        <f>IF(Q77&gt;=8.5,"A",IF(Q77&gt;=8,"B+",IF(Q77&gt;=7,"B",IF(Q77&gt;=6.5,"C+",IF(Q77&gt;=5.5,"C",IF(Q77&gt;=5,"D+",IF(Q77&gt;=4,"D","F")))))))</f>
        <v>C</v>
      </c>
      <c r="T77" s="37">
        <f>IF(S77="A",4,IF(S77="B+",3.5,IF(S77="B",3,IF(S77="C+",2.5,IF(S77="C",2,IF(S77="D+",1.5,IF(S77="D",1,0)))))))</f>
        <v>2</v>
      </c>
      <c r="U77" s="35" t="str">
        <f>TEXT(T77,"0.0")</f>
        <v>2.0</v>
      </c>
      <c r="V77" s="11">
        <v>3</v>
      </c>
      <c r="W77" s="19">
        <v>7.7</v>
      </c>
      <c r="X77" s="22">
        <v>6</v>
      </c>
      <c r="Y77" s="23"/>
      <c r="Z77" s="25">
        <f>ROUND((W77*0.4+X77*0.6),1)</f>
        <v>6.7</v>
      </c>
      <c r="AA77" s="26">
        <f>ROUND(MAX((W77*0.4+X77*0.6),(W77*0.4+Y77*0.6)),1)</f>
        <v>6.7</v>
      </c>
      <c r="AB77" s="24" t="str">
        <f t="shared" si="572"/>
        <v>6.7</v>
      </c>
      <c r="AC77" s="30" t="str">
        <f>IF(AA77&gt;=8.5,"A",IF(AA77&gt;=8,"B+",IF(AA77&gt;=7,"B",IF(AA77&gt;=6.5,"C+",IF(AA77&gt;=5.5,"C",IF(AA77&gt;=5,"D+",IF(AA77&gt;=4,"D","F")))))))</f>
        <v>C+</v>
      </c>
      <c r="AD77" s="28">
        <f>IF(AC77="A",4,IF(AC77="B+",3.5,IF(AC77="B",3,IF(AC77="C+",2.5,IF(AC77="C",2,IF(AC77="D+",1.5,IF(AC77="D",1,0)))))))</f>
        <v>2.5</v>
      </c>
      <c r="AE77" s="35" t="str">
        <f>TEXT(AD77,"0.0")</f>
        <v>2.5</v>
      </c>
      <c r="AF77" s="53">
        <v>4</v>
      </c>
      <c r="AG77" s="63">
        <v>4</v>
      </c>
      <c r="AH77" s="19">
        <v>7.3</v>
      </c>
      <c r="AI77" s="22">
        <v>8</v>
      </c>
      <c r="AJ77" s="23"/>
      <c r="AK77" s="25">
        <f>ROUND((AH77*0.4+AI77*0.6),1)</f>
        <v>7.7</v>
      </c>
      <c r="AL77" s="26">
        <f>ROUND(MAX((AH77*0.4+AI77*0.6),(AH77*0.4+AJ77*0.6)),1)</f>
        <v>7.7</v>
      </c>
      <c r="AM77" s="24" t="str">
        <f t="shared" si="577"/>
        <v>7.7</v>
      </c>
      <c r="AN77" s="30" t="str">
        <f>IF(AL77&gt;=8.5,"A",IF(AL77&gt;=8,"B+",IF(AL77&gt;=7,"B",IF(AL77&gt;=6.5,"C+",IF(AL77&gt;=5.5,"C",IF(AL77&gt;=5,"D+",IF(AL77&gt;=4,"D","F")))))))</f>
        <v>B</v>
      </c>
      <c r="AO77" s="28">
        <f>IF(AN77="A",4,IF(AN77="B+",3.5,IF(AN77="B",3,IF(AN77="C+",2.5,IF(AN77="C",2,IF(AN77="D+",1.5,IF(AN77="D",1,0)))))))</f>
        <v>3</v>
      </c>
      <c r="AP77" s="35" t="str">
        <f>TEXT(AO77,"0.0")</f>
        <v>3.0</v>
      </c>
      <c r="AQ77" s="66">
        <v>2</v>
      </c>
      <c r="AR77" s="68">
        <v>2</v>
      </c>
      <c r="AS77" s="19">
        <v>5.6</v>
      </c>
      <c r="AT77" s="22">
        <v>4</v>
      </c>
      <c r="AU77" s="23"/>
      <c r="AV77" s="25">
        <f>ROUND((AS77*0.4+AT77*0.6),1)</f>
        <v>4.5999999999999996</v>
      </c>
      <c r="AW77" s="26">
        <f>ROUND(MAX((AS77*0.4+AT77*0.6),(AS77*0.4+AU77*0.6)),1)</f>
        <v>4.5999999999999996</v>
      </c>
      <c r="AX77" s="24" t="str">
        <f t="shared" si="581"/>
        <v>4.6</v>
      </c>
      <c r="AY77" s="30" t="str">
        <f>IF(AW77&gt;=8.5,"A",IF(AW77&gt;=8,"B+",IF(AW77&gt;=7,"B",IF(AW77&gt;=6.5,"C+",IF(AW77&gt;=5.5,"C",IF(AW77&gt;=5,"D+",IF(AW77&gt;=4,"D","F")))))))</f>
        <v>D</v>
      </c>
      <c r="AZ77" s="28">
        <f>IF(AY77="A",4,IF(AY77="B+",3.5,IF(AY77="B",3,IF(AY77="C+",2.5,IF(AY77="C",2,IF(AY77="D+",1.5,IF(AY77="D",1,0)))))))</f>
        <v>1</v>
      </c>
      <c r="BA77" s="35" t="str">
        <f>TEXT(AZ77,"0.0")</f>
        <v>1.0</v>
      </c>
      <c r="BB77" s="53">
        <v>3</v>
      </c>
      <c r="BC77" s="63">
        <v>3</v>
      </c>
      <c r="BD77" s="19">
        <v>5.2</v>
      </c>
      <c r="BE77" s="22">
        <v>4</v>
      </c>
      <c r="BF77" s="23"/>
      <c r="BG77" s="25">
        <f>ROUND((BD77*0.4+BE77*0.6),1)</f>
        <v>4.5</v>
      </c>
      <c r="BH77" s="26">
        <f>ROUND(MAX((BD77*0.4+BE77*0.6),(BD77*0.4+BF77*0.6)),1)</f>
        <v>4.5</v>
      </c>
      <c r="BI77" s="24" t="str">
        <f t="shared" si="585"/>
        <v>4.5</v>
      </c>
      <c r="BJ77" s="30" t="str">
        <f>IF(BH77&gt;=8.5,"A",IF(BH77&gt;=8,"B+",IF(BH77&gt;=7,"B",IF(BH77&gt;=6.5,"C+",IF(BH77&gt;=5.5,"C",IF(BH77&gt;=5,"D+",IF(BH77&gt;=4,"D","F")))))))</f>
        <v>D</v>
      </c>
      <c r="BK77" s="28">
        <f>IF(BJ77="A",4,IF(BJ77="B+",3.5,IF(BJ77="B",3,IF(BJ77="C+",2.5,IF(BJ77="C",2,IF(BJ77="D+",1.5,IF(BJ77="D",1,0)))))))</f>
        <v>1</v>
      </c>
      <c r="BL77" s="35" t="str">
        <f>TEXT(BK77,"0.0")</f>
        <v>1.0</v>
      </c>
      <c r="BM77" s="53">
        <v>3</v>
      </c>
      <c r="BN77" s="63">
        <v>3</v>
      </c>
      <c r="BO77" s="19">
        <v>6.7</v>
      </c>
      <c r="BP77" s="22">
        <v>5</v>
      </c>
      <c r="BQ77" s="23"/>
      <c r="BR77" s="25">
        <f>ROUND((BO77*0.4+BP77*0.6),1)</f>
        <v>5.7</v>
      </c>
      <c r="BS77" s="26">
        <f>ROUND(MAX((BO77*0.4+BP77*0.6),(BO77*0.4+BQ77*0.6)),1)</f>
        <v>5.7</v>
      </c>
      <c r="BT77" s="24" t="str">
        <f t="shared" si="591"/>
        <v>5.7</v>
      </c>
      <c r="BU77" s="30" t="str">
        <f>IF(BS77&gt;=8.5,"A",IF(BS77&gt;=8,"B+",IF(BS77&gt;=7,"B",IF(BS77&gt;=6.5,"C+",IF(BS77&gt;=5.5,"C",IF(BS77&gt;=5,"D+",IF(BS77&gt;=4,"D","F")))))))</f>
        <v>C</v>
      </c>
      <c r="BV77" s="56">
        <f>IF(BU77="A",4,IF(BU77="B+",3.5,IF(BU77="B",3,IF(BU77="C+",2.5,IF(BU77="C",2,IF(BU77="D+",1.5,IF(BU77="D",1,0)))))))</f>
        <v>2</v>
      </c>
      <c r="BW77" s="35" t="str">
        <f>TEXT(BV77,"0.0")</f>
        <v>2.0</v>
      </c>
      <c r="BX77" s="53">
        <v>2</v>
      </c>
      <c r="BY77" s="70">
        <v>2</v>
      </c>
      <c r="BZ77" s="19">
        <v>5.7</v>
      </c>
      <c r="CA77" s="22">
        <v>3</v>
      </c>
      <c r="CB77" s="23"/>
      <c r="CC77" s="25">
        <f>ROUND((BZ77*0.4+CA77*0.6),1)</f>
        <v>4.0999999999999996</v>
      </c>
      <c r="CD77" s="26">
        <f>ROUND(MAX((BZ77*0.4+CA77*0.6),(BZ77*0.4+CB77*0.6)),1)</f>
        <v>4.0999999999999996</v>
      </c>
      <c r="CE77" s="24" t="str">
        <f t="shared" si="595"/>
        <v>4.1</v>
      </c>
      <c r="CF77" s="30" t="str">
        <f>IF(CD77&gt;=8.5,"A",IF(CD77&gt;=8,"B+",IF(CD77&gt;=7,"B",IF(CD77&gt;=6.5,"C+",IF(CD77&gt;=5.5,"C",IF(CD77&gt;=5,"D+",IF(CD77&gt;=4,"D","F")))))))</f>
        <v>D</v>
      </c>
      <c r="CG77" s="28">
        <f>IF(CF77="A",4,IF(CF77="B+",3.5,IF(CF77="B",3,IF(CF77="C+",2.5,IF(CF77="C",2,IF(CF77="D+",1.5,IF(CF77="D",1,0)))))))</f>
        <v>1</v>
      </c>
      <c r="CH77" s="35" t="str">
        <f>TEXT(CG77,"0.0")</f>
        <v>1.0</v>
      </c>
      <c r="CI77" s="53">
        <v>3</v>
      </c>
      <c r="CJ77" s="63">
        <v>3</v>
      </c>
      <c r="CK77" s="115">
        <f>AF77+AQ77+BB77+BM77+BX77+CI77</f>
        <v>17</v>
      </c>
      <c r="CL77" s="238">
        <f t="shared" si="600"/>
        <v>5.4823529411764707</v>
      </c>
      <c r="CM77" s="116">
        <f>(AD77*AF77+AO77*AQ77+AZ77*BB77+BK77*BM77+BV77*BX77+CG77*CI77)/CK77</f>
        <v>1.7058823529411764</v>
      </c>
      <c r="CN77" s="117" t="str">
        <f>TEXT(CM77,"0.00")</f>
        <v>1.71</v>
      </c>
      <c r="CO77" s="135" t="str">
        <f>IF(AND(CM77&lt;0.8),"Cảnh báo KQHT","Lên lớp")</f>
        <v>Lên lớp</v>
      </c>
      <c r="CP77" s="136">
        <f>AG77+AR77+BC77+BN77+BY77+CJ77</f>
        <v>17</v>
      </c>
      <c r="CQ77" s="241">
        <f t="shared" si="605"/>
        <v>5.4823529411764707</v>
      </c>
      <c r="CR77" s="137">
        <f xml:space="preserve"> (AD77*AG77+AO77*AR77+AZ77*BC77+BK77*BN77+BV77*BY77+CG77*CJ77)/CP77</f>
        <v>1.7058823529411764</v>
      </c>
      <c r="CS77" s="140" t="str">
        <f>TEXT(CR77,"0.00")</f>
        <v>1.71</v>
      </c>
      <c r="CT77" s="135" t="str">
        <f>IF(AND(CR77&lt;1.2),"Cảnh báo KQHT","Lên lớp")</f>
        <v>Lên lớp</v>
      </c>
      <c r="CU77" s="135"/>
      <c r="CV77" s="19">
        <v>5.6</v>
      </c>
      <c r="CW77" s="22">
        <v>6</v>
      </c>
      <c r="CX77" s="23"/>
      <c r="CY77" s="25">
        <f>ROUND((CV77*0.4+CW77*0.6),1)</f>
        <v>5.8</v>
      </c>
      <c r="CZ77" s="26">
        <f>ROUND(MAX((CV77*0.4+CW77*0.6),(CV77*0.4+CX77*0.6)),1)</f>
        <v>5.8</v>
      </c>
      <c r="DA77" s="26" t="str">
        <f>TEXT(CZ77,"0.0")</f>
        <v>5.8</v>
      </c>
      <c r="DB77" s="30" t="str">
        <f>IF(CZ77&gt;=8.5,"A",IF(CZ77&gt;=8,"B+",IF(CZ77&gt;=7,"B",IF(CZ77&gt;=6.5,"C+",IF(CZ77&gt;=5.5,"C",IF(CZ77&gt;=5,"D+",IF(CZ77&gt;=4,"D","F")))))))</f>
        <v>C</v>
      </c>
      <c r="DC77" s="56">
        <f>IF(DB77="A",4,IF(DB77="B+",3.5,IF(DB77="B",3,IF(DB77="C+",2.5,IF(DB77="C",2,IF(DB77="D+",1.5,IF(DB77="D",1,0)))))))</f>
        <v>2</v>
      </c>
      <c r="DD77" s="35" t="str">
        <f>TEXT(DC77,"0.0")</f>
        <v>2.0</v>
      </c>
      <c r="DE77" s="53">
        <v>3</v>
      </c>
      <c r="DF77" s="63">
        <v>3</v>
      </c>
      <c r="DG77" s="19"/>
      <c r="DH77" s="22"/>
      <c r="DI77" s="23"/>
      <c r="DJ77" s="25">
        <v>5.5</v>
      </c>
      <c r="DK77" s="26">
        <v>5.5</v>
      </c>
      <c r="DL77" s="26" t="str">
        <f>TEXT(DK77,"0.0")</f>
        <v>5.5</v>
      </c>
      <c r="DM77" s="30" t="str">
        <f>IF(DK77&gt;=8.5,"A",IF(DK77&gt;=8,"B+",IF(DK77&gt;=7,"B",IF(DK77&gt;=6.5,"C+",IF(DK77&gt;=5.5,"C",IF(DK77&gt;=5,"D+",IF(DK77&gt;=4,"D","F")))))))</f>
        <v>C</v>
      </c>
      <c r="DN77" s="56">
        <f>IF(DM77="A",4,IF(DM77="B+",3.5,IF(DM77="B",3,IF(DM77="C+",2.5,IF(DM77="C",2,IF(DM77="D+",1.5,IF(DM77="D",1,0)))))))</f>
        <v>2</v>
      </c>
      <c r="DO77" s="35" t="str">
        <f>TEXT(DN77,"0.0")</f>
        <v>2.0</v>
      </c>
      <c r="DP77" s="53">
        <v>3</v>
      </c>
      <c r="DQ77" s="63">
        <v>3</v>
      </c>
      <c r="DR77" s="185">
        <v>6.6</v>
      </c>
      <c r="DS77" s="121">
        <v>5</v>
      </c>
      <c r="DT77" s="122"/>
      <c r="DU77" s="129">
        <f>ROUND((DR77*0.4+DS77*0.6),1)</f>
        <v>5.6</v>
      </c>
      <c r="DV77" s="130">
        <f>ROUND(MAX((DR77*0.4+DS77*0.6),(DR77*0.4+DT77*0.6)),1)</f>
        <v>5.6</v>
      </c>
      <c r="DW77" s="130" t="str">
        <f>TEXT(DV77,"0.0")</f>
        <v>5.6</v>
      </c>
      <c r="DX77" s="125" t="str">
        <f>IF(DV77&gt;=8.5,"A",IF(DV77&gt;=8,"B+",IF(DV77&gt;=7,"B",IF(DV77&gt;=6.5,"C+",IF(DV77&gt;=5.5,"C",IF(DV77&gt;=5,"D+",IF(DV77&gt;=4,"D","F")))))))</f>
        <v>C</v>
      </c>
      <c r="DY77" s="126">
        <f>IF(DX77="A",4,IF(DX77="B+",3.5,IF(DX77="B",3,IF(DX77="C+",2.5,IF(DX77="C",2,IF(DX77="D+",1.5,IF(DX77="D",1,0)))))))</f>
        <v>2</v>
      </c>
      <c r="DZ77" s="127" t="str">
        <f>TEXT(DY77,"0.0")</f>
        <v>2.0</v>
      </c>
      <c r="EA77" s="144">
        <v>3</v>
      </c>
      <c r="EB77" s="145">
        <v>3</v>
      </c>
      <c r="EC77" s="185">
        <v>6.7</v>
      </c>
      <c r="ED77" s="121">
        <v>6</v>
      </c>
      <c r="EE77" s="122"/>
      <c r="EF77" s="129">
        <f>ROUND((EC77*0.4+ED77*0.6),1)</f>
        <v>6.3</v>
      </c>
      <c r="EG77" s="130">
        <f>ROUND(MAX((EC77*0.4+ED77*0.6),(EC77*0.4+EE77*0.6)),1)</f>
        <v>6.3</v>
      </c>
      <c r="EH77" s="130" t="str">
        <f>TEXT(EG77,"0.0")</f>
        <v>6.3</v>
      </c>
      <c r="EI77" s="125" t="str">
        <f>IF(EG77&gt;=8.5,"A",IF(EG77&gt;=8,"B+",IF(EG77&gt;=7,"B",IF(EG77&gt;=6.5,"C+",IF(EG77&gt;=5.5,"C",IF(EG77&gt;=5,"D+",IF(EG77&gt;=4,"D","F")))))))</f>
        <v>C</v>
      </c>
      <c r="EJ77" s="126">
        <f>IF(EI77="A",4,IF(EI77="B+",3.5,IF(EI77="B",3,IF(EI77="C+",2.5,IF(EI77="C",2,IF(EI77="D+",1.5,IF(EI77="D",1,0)))))))</f>
        <v>2</v>
      </c>
      <c r="EK77" s="127" t="str">
        <f>TEXT(EJ77,"0.0")</f>
        <v>2.0</v>
      </c>
      <c r="EL77" s="144">
        <v>2</v>
      </c>
      <c r="EM77" s="145">
        <v>2</v>
      </c>
      <c r="EN77" s="185">
        <v>6</v>
      </c>
      <c r="EO77" s="121">
        <v>6</v>
      </c>
      <c r="EP77" s="122"/>
      <c r="EQ77" s="129">
        <f>ROUND((EN77*0.4+EO77*0.6),1)</f>
        <v>6</v>
      </c>
      <c r="ER77" s="130">
        <f>ROUND(MAX((EN77*0.4+EO77*0.6),(EN77*0.4+EP77*0.6)),1)</f>
        <v>6</v>
      </c>
      <c r="ES77" s="130" t="str">
        <f>TEXT(ER77,"0.0")</f>
        <v>6.0</v>
      </c>
      <c r="ET77" s="125" t="str">
        <f>IF(ER77&gt;=8.5,"A",IF(ER77&gt;=8,"B+",IF(ER77&gt;=7,"B",IF(ER77&gt;=6.5,"C+",IF(ER77&gt;=5.5,"C",IF(ER77&gt;=5,"D+",IF(ER77&gt;=4,"D","F")))))))</f>
        <v>C</v>
      </c>
      <c r="EU77" s="126">
        <f>IF(ET77="A",4,IF(ET77="B+",3.5,IF(ET77="B",3,IF(ET77="C+",2.5,IF(ET77="C",2,IF(ET77="D+",1.5,IF(ET77="D",1,0)))))))</f>
        <v>2</v>
      </c>
      <c r="EV77" s="127" t="str">
        <f>TEXT(EU77,"0.0")</f>
        <v>2.0</v>
      </c>
      <c r="EW77" s="144">
        <v>2</v>
      </c>
      <c r="EX77" s="145">
        <v>2</v>
      </c>
      <c r="EY77" s="19"/>
      <c r="EZ77" s="22"/>
      <c r="FA77" s="23"/>
      <c r="FB77" s="25">
        <v>6.5</v>
      </c>
      <c r="FC77" s="26">
        <v>6.5</v>
      </c>
      <c r="FD77" s="26" t="str">
        <f>TEXT(FC77,"0.0")</f>
        <v>6.5</v>
      </c>
      <c r="FE77" s="30" t="str">
        <f>IF(FC77&gt;=8.5,"A",IF(FC77&gt;=8,"B+",IF(FC77&gt;=7,"B",IF(FC77&gt;=6.5,"C+",IF(FC77&gt;=5.5,"C",IF(FC77&gt;=5,"D+",IF(FC77&gt;=4,"D","F")))))))</f>
        <v>C+</v>
      </c>
      <c r="FF77" s="28">
        <f>IF(FE77="A",4,IF(FE77="B+",3.5,IF(FE77="B",3,IF(FE77="C+",2.5,IF(FE77="C",2,IF(FE77="D+",1.5,IF(FE77="D",1,0)))))))</f>
        <v>2.5</v>
      </c>
      <c r="FG77" s="35" t="str">
        <f>TEXT(FF77,"0.0")</f>
        <v>2.5</v>
      </c>
      <c r="FH77" s="53">
        <v>3</v>
      </c>
      <c r="FI77" s="63">
        <v>3</v>
      </c>
      <c r="FJ77" s="19">
        <v>7</v>
      </c>
      <c r="FK77" s="22">
        <v>8</v>
      </c>
      <c r="FL77" s="23"/>
      <c r="FM77" s="25">
        <f>ROUND((FJ77*0.4+FK77*0.6),1)</f>
        <v>7.6</v>
      </c>
      <c r="FN77" s="26">
        <f>ROUND(MAX((FJ77*0.4+FK77*0.6),(FJ77*0.4+FL77*0.6)),1)</f>
        <v>7.6</v>
      </c>
      <c r="FO77" s="26" t="str">
        <f>TEXT(FN77,"0.0")</f>
        <v>7.6</v>
      </c>
      <c r="FP77" s="30" t="str">
        <f>IF(FN77&gt;=8.5,"A",IF(FN77&gt;=8,"B+",IF(FN77&gt;=7,"B",IF(FN77&gt;=6.5,"C+",IF(FN77&gt;=5.5,"C",IF(FN77&gt;=5,"D+",IF(FN77&gt;=4,"D","F")))))))</f>
        <v>B</v>
      </c>
      <c r="FQ77" s="28">
        <f>IF(FP77="A",4,IF(FP77="B+",3.5,IF(FP77="B",3,IF(FP77="C+",2.5,IF(FP77="C",2,IF(FP77="D+",1.5,IF(FP77="D",1,0)))))))</f>
        <v>3</v>
      </c>
      <c r="FR77" s="35" t="str">
        <f>TEXT(FQ77,"0.0")</f>
        <v>3.0</v>
      </c>
      <c r="FS77" s="53">
        <v>2</v>
      </c>
      <c r="FT77" s="63">
        <v>2</v>
      </c>
      <c r="FU77" s="19">
        <v>5.4</v>
      </c>
      <c r="FV77" s="22">
        <v>5</v>
      </c>
      <c r="FW77" s="23"/>
      <c r="FX77" s="25">
        <f>ROUND((FU77*0.4+FV77*0.6),1)</f>
        <v>5.2</v>
      </c>
      <c r="FY77" s="26">
        <f>ROUND(MAX((FU77*0.4+FV77*0.6),(FU77*0.4+FW77*0.6)),1)</f>
        <v>5.2</v>
      </c>
      <c r="FZ77" s="26" t="str">
        <f>TEXT(FY77,"0.0")</f>
        <v>5.2</v>
      </c>
      <c r="GA77" s="30" t="str">
        <f>IF(FY77&gt;=8.5,"A",IF(FY77&gt;=8,"B+",IF(FY77&gt;=7,"B",IF(FY77&gt;=6.5,"C+",IF(FY77&gt;=5.5,"C",IF(FY77&gt;=5,"D+",IF(FY77&gt;=4,"D","F")))))))</f>
        <v>D+</v>
      </c>
      <c r="GB77" s="28">
        <f>IF(GA77="A",4,IF(GA77="B+",3.5,IF(GA77="B",3,IF(GA77="C+",2.5,IF(GA77="C",2,IF(GA77="D+",1.5,IF(GA77="D",1,0)))))))</f>
        <v>1.5</v>
      </c>
      <c r="GC77" s="35" t="str">
        <f>TEXT(GB77,"0.0")</f>
        <v>1.5</v>
      </c>
      <c r="GD77" s="53">
        <v>2</v>
      </c>
      <c r="GE77" s="63">
        <v>2</v>
      </c>
      <c r="GF77" s="181">
        <f>DE77+DP77+EA77+EL77+EW77+FH77+FS77+GD77</f>
        <v>20</v>
      </c>
      <c r="GG77" s="217">
        <f t="shared" si="648"/>
        <v>6.0200000000000005</v>
      </c>
      <c r="GH77" s="182">
        <f>(DC77*DE77+DN77*DP77+DY77*EA77+EJ77*EL77+EU77*EW77+FF77*FH77+FQ77*FS77+GB77*GD77)/GF77</f>
        <v>2.125</v>
      </c>
      <c r="GI77" s="183" t="str">
        <f>TEXT(GH77,"0.00")</f>
        <v>2.13</v>
      </c>
      <c r="GJ77" s="135" t="str">
        <f>IF(AND(GH77&lt;1),"Cảnh báo KQHT","Lên lớp")</f>
        <v>Lên lớp</v>
      </c>
      <c r="GK77" s="136">
        <f>DF77+DQ77+EB77+EM77+EX77+FI77+FT77+GE77</f>
        <v>20</v>
      </c>
      <c r="GL77" s="239">
        <f t="shared" si="653"/>
        <v>6.0200000000000005</v>
      </c>
      <c r="GM77" s="137">
        <f xml:space="preserve"> (DC77*DF77+DN77*DQ77+DY77*EB77+EJ77*EM77+EU77*EX77+FF77*FI77+FQ77*FT77+GB77*GE77)/GK77</f>
        <v>2.125</v>
      </c>
      <c r="GN77" s="192">
        <f>CK77+GF77</f>
        <v>37</v>
      </c>
      <c r="GO77" s="193">
        <f>CP77+GK77</f>
        <v>37</v>
      </c>
      <c r="GP77" s="183">
        <f t="shared" si="657"/>
        <v>5.7729729729729735</v>
      </c>
      <c r="GQ77" s="182">
        <f>(CR77*CP77+GM77*GK77)/GO77</f>
        <v>1.9324324324324325</v>
      </c>
      <c r="GR77" s="183" t="str">
        <f>TEXT(GQ77,"0.00")</f>
        <v>1.93</v>
      </c>
      <c r="GS77" s="135" t="str">
        <f>IF(AND(GQ77&lt;1.2),"Cảnh báo KQHT","Lên lớp")</f>
        <v>Lên lớp</v>
      </c>
      <c r="GT77" s="135"/>
      <c r="GU77" s="19">
        <v>5.5</v>
      </c>
      <c r="GV77" s="22">
        <v>7</v>
      </c>
      <c r="GW77" s="23"/>
      <c r="GX77" s="25">
        <f>ROUND((GU77*0.4+GV77*0.6),1)</f>
        <v>6.4</v>
      </c>
      <c r="GY77" s="26">
        <f>ROUND(MAX((GU77*0.4+GV77*0.6),(GU77*0.4+GW77*0.6)),1)</f>
        <v>6.4</v>
      </c>
      <c r="GZ77" s="26" t="str">
        <f>TEXT(GY77,"0.0")</f>
        <v>6.4</v>
      </c>
      <c r="HA77" s="30" t="str">
        <f>IF(GY77&gt;=8.5,"A",IF(GY77&gt;=8,"B+",IF(GY77&gt;=7,"B",IF(GY77&gt;=6.5,"C+",IF(GY77&gt;=5.5,"C",IF(GY77&gt;=5,"D+",IF(GY77&gt;=4,"D","F")))))))</f>
        <v>C</v>
      </c>
      <c r="HB77" s="28">
        <f>IF(HA77="A",4,IF(HA77="B+",3.5,IF(HA77="B",3,IF(HA77="C+",2.5,IF(HA77="C",2,IF(HA77="D+",1.5,IF(HA77="D",1,0)))))))</f>
        <v>2</v>
      </c>
      <c r="HC77" s="35" t="str">
        <f>TEXT(HB77,"0.0")</f>
        <v>2.0</v>
      </c>
      <c r="HD77" s="53">
        <v>3</v>
      </c>
      <c r="HE77" s="63">
        <v>3</v>
      </c>
      <c r="HF77" s="19">
        <v>7</v>
      </c>
      <c r="HG77" s="22">
        <v>4</v>
      </c>
      <c r="HH77" s="23"/>
      <c r="HI77" s="25">
        <f>ROUND((HF77*0.4+HG77*0.6),1)</f>
        <v>5.2</v>
      </c>
      <c r="HJ77" s="26">
        <f>ROUND(MAX((HF77*0.4+HG77*0.6),(HF77*0.4+HH77*0.6)),1)</f>
        <v>5.2</v>
      </c>
      <c r="HK77" s="26" t="str">
        <f>TEXT(HJ77,"0.0")</f>
        <v>5.2</v>
      </c>
      <c r="HL77" s="30" t="str">
        <f>IF(HJ77&gt;=8.5,"A",IF(HJ77&gt;=8,"B+",IF(HJ77&gt;=7,"B",IF(HJ77&gt;=6.5,"C+",IF(HJ77&gt;=5.5,"C",IF(HJ77&gt;=5,"D+",IF(HJ77&gt;=4,"D","F")))))))</f>
        <v>D+</v>
      </c>
      <c r="HM77" s="28">
        <f>IF(HL77="A",4,IF(HL77="B+",3.5,IF(HL77="B",3,IF(HL77="C+",2.5,IF(HL77="C",2,IF(HL77="D+",1.5,IF(HL77="D",1,0)))))))</f>
        <v>1.5</v>
      </c>
      <c r="HN77" s="35" t="str">
        <f>TEXT(HM77,"0.0")</f>
        <v>1.5</v>
      </c>
      <c r="HO77" s="53">
        <v>2</v>
      </c>
      <c r="HP77" s="63">
        <v>2</v>
      </c>
      <c r="HQ77" s="185">
        <v>7.1</v>
      </c>
      <c r="HR77" s="121">
        <v>7</v>
      </c>
      <c r="HS77" s="122"/>
      <c r="HT77" s="129">
        <f>ROUND((HQ77*0.4+HR77*0.6),1)</f>
        <v>7</v>
      </c>
      <c r="HU77" s="130">
        <f>ROUND(MAX((HQ77*0.4+HR77*0.6),(HQ77*0.4+HS77*0.6)),1)</f>
        <v>7</v>
      </c>
      <c r="HV77" s="124" t="str">
        <f>TEXT(HU77,"0.0")</f>
        <v>7.0</v>
      </c>
      <c r="HW77" s="125" t="str">
        <f>IF(HU77&gt;=8.5,"A",IF(HU77&gt;=8,"B+",IF(HU77&gt;=7,"B",IF(HU77&gt;=6.5,"C+",IF(HU77&gt;=5.5,"C",IF(HU77&gt;=5,"D+",IF(HU77&gt;=4,"D","F")))))))</f>
        <v>B</v>
      </c>
      <c r="HX77" s="126">
        <f>IF(HW77="A",4,IF(HW77="B+",3.5,IF(HW77="B",3,IF(HW77="C+",2.5,IF(HW77="C",2,IF(HW77="D+",1.5,IF(HW77="D",1,0)))))))</f>
        <v>3</v>
      </c>
      <c r="HY77" s="127" t="str">
        <f>TEXT(HX77,"0.0")</f>
        <v>3.0</v>
      </c>
      <c r="HZ77" s="144">
        <v>3</v>
      </c>
      <c r="IA77" s="145">
        <v>3</v>
      </c>
      <c r="IB77" s="185">
        <v>7.3</v>
      </c>
      <c r="IC77" s="121">
        <v>5</v>
      </c>
      <c r="ID77" s="122"/>
      <c r="IE77" s="129">
        <f>ROUND((IB77*0.4+IC77*0.6),1)</f>
        <v>5.9</v>
      </c>
      <c r="IF77" s="130">
        <f>ROUND(MAX((IB77*0.4+IC77*0.6),(IB77*0.4+ID77*0.6)),1)</f>
        <v>5.9</v>
      </c>
      <c r="IG77" s="130" t="str">
        <f>TEXT(IF77,"0.0")</f>
        <v>5.9</v>
      </c>
      <c r="IH77" s="125" t="str">
        <f>IF(IF77&gt;=8.5,"A",IF(IF77&gt;=8,"B+",IF(IF77&gt;=7,"B",IF(IF77&gt;=6.5,"C+",IF(IF77&gt;=5.5,"C",IF(IF77&gt;=5,"D+",IF(IF77&gt;=4,"D","F")))))))</f>
        <v>C</v>
      </c>
      <c r="II77" s="126">
        <f>IF(IH77="A",4,IF(IH77="B+",3.5,IF(IH77="B",3,IF(IH77="C+",2.5,IF(IH77="C",2,IF(IH77="D+",1.5,IF(IH77="D",1,0)))))))</f>
        <v>2</v>
      </c>
      <c r="IJ77" s="127" t="str">
        <f>TEXT(II77,"0.0")</f>
        <v>2.0</v>
      </c>
      <c r="IK77" s="144">
        <v>1</v>
      </c>
      <c r="IL77" s="145">
        <v>1</v>
      </c>
      <c r="IM77" s="19">
        <v>5</v>
      </c>
      <c r="IN77" s="22">
        <v>6</v>
      </c>
      <c r="IO77" s="23"/>
      <c r="IP77" s="25">
        <f>ROUND((IM77*0.4+IN77*0.6),1)</f>
        <v>5.6</v>
      </c>
      <c r="IQ77" s="26">
        <f>ROUND(MAX((IM77*0.4+IN77*0.6),(IM77*0.4+IO77*0.6)),1)</f>
        <v>5.6</v>
      </c>
      <c r="IR77" s="26" t="str">
        <f>TEXT(IQ77,"0.0")</f>
        <v>5.6</v>
      </c>
      <c r="IS77" s="30" t="str">
        <f>IF(IQ77&gt;=8.5,"A",IF(IQ77&gt;=8,"B+",IF(IQ77&gt;=7,"B",IF(IQ77&gt;=6.5,"C+",IF(IQ77&gt;=5.5,"C",IF(IQ77&gt;=5,"D+",IF(IQ77&gt;=4,"D","F")))))))</f>
        <v>C</v>
      </c>
      <c r="IT77" s="28">
        <f>IF(IS77="A",4,IF(IS77="B+",3.5,IF(IS77="B",3,IF(IS77="C+",2.5,IF(IS77="C",2,IF(IS77="D+",1.5,IF(IS77="D",1,0)))))))</f>
        <v>2</v>
      </c>
      <c r="IU77" s="35" t="str">
        <f>TEXT(IT77,"0.0")</f>
        <v>2.0</v>
      </c>
      <c r="IV77" s="53">
        <v>2</v>
      </c>
      <c r="IW77" s="63">
        <v>2</v>
      </c>
      <c r="IX77" s="185">
        <v>6.6</v>
      </c>
      <c r="IY77" s="121">
        <v>2</v>
      </c>
      <c r="IZ77" s="122">
        <v>5</v>
      </c>
      <c r="JA77" s="129">
        <f>ROUND((IX77*0.4+IY77*0.6),1)</f>
        <v>3.8</v>
      </c>
      <c r="JB77" s="130">
        <f>ROUND(MAX((IX77*0.4+IY77*0.6),(IX77*0.4+IZ77*0.6)),1)</f>
        <v>5.6</v>
      </c>
      <c r="JC77" s="130" t="str">
        <f>TEXT(JB77,"0.0")</f>
        <v>5.6</v>
      </c>
      <c r="JD77" s="125" t="str">
        <f>IF(JB77&gt;=8.5,"A",IF(JB77&gt;=8,"B+",IF(JB77&gt;=7,"B",IF(JB77&gt;=6.5,"C+",IF(JB77&gt;=5.5,"C",IF(JB77&gt;=5,"D+",IF(JB77&gt;=4,"D","F")))))))</f>
        <v>C</v>
      </c>
      <c r="JE77" s="126">
        <f>IF(JD77="A",4,IF(JD77="B+",3.5,IF(JD77="B",3,IF(JD77="C+",2.5,IF(JD77="C",2,IF(JD77="D+",1.5,IF(JD77="D",1,0)))))))</f>
        <v>2</v>
      </c>
      <c r="JF77" s="127" t="str">
        <f>TEXT(JE77,"0.0")</f>
        <v>2.0</v>
      </c>
      <c r="JG77" s="144">
        <v>2</v>
      </c>
      <c r="JH77" s="145">
        <v>2</v>
      </c>
      <c r="JI77" s="185">
        <v>7</v>
      </c>
      <c r="JJ77" s="121">
        <v>5</v>
      </c>
      <c r="JK77" s="122"/>
      <c r="JL77" s="129">
        <f>ROUND((JI77*0.4+JJ77*0.6),1)</f>
        <v>5.8</v>
      </c>
      <c r="JM77" s="130">
        <f>ROUND(MAX((JI77*0.4+JJ77*0.6),(JI77*0.4+JK77*0.6)),1)</f>
        <v>5.8</v>
      </c>
      <c r="JN77" s="130" t="str">
        <f>TEXT(JM77,"0.0")</f>
        <v>5.8</v>
      </c>
      <c r="JO77" s="125" t="str">
        <f>IF(JM77&gt;=8.5,"A",IF(JM77&gt;=8,"B+",IF(JM77&gt;=7,"B",IF(JM77&gt;=6.5,"C+",IF(JM77&gt;=5.5,"C",IF(JM77&gt;=5,"D+",IF(JM77&gt;=4,"D","F")))))))</f>
        <v>C</v>
      </c>
      <c r="JP77" s="126">
        <f>IF(JO77="A",4,IF(JO77="B+",3.5,IF(JO77="B",3,IF(JO77="C+",2.5,IF(JO77="C",2,IF(JO77="D+",1.5,IF(JO77="D",1,0)))))))</f>
        <v>2</v>
      </c>
      <c r="JQ77" s="127" t="str">
        <f>TEXT(JP77,"0.0")</f>
        <v>2.0</v>
      </c>
      <c r="JR77" s="144">
        <v>2</v>
      </c>
      <c r="JS77" s="145">
        <v>2</v>
      </c>
      <c r="JT77" s="185">
        <v>7.6</v>
      </c>
      <c r="JU77" s="121">
        <v>9</v>
      </c>
      <c r="JV77" s="122"/>
      <c r="JW77" s="129">
        <f>ROUND((JT77*0.4+JU77*0.6),1)</f>
        <v>8.4</v>
      </c>
      <c r="JX77" s="130">
        <f>ROUND(MAX((JT77*0.4+JU77*0.6),(JT77*0.4+JV77*0.6)),1)</f>
        <v>8.4</v>
      </c>
      <c r="JY77" s="130" t="str">
        <f>TEXT(JX77,"0.0")</f>
        <v>8.4</v>
      </c>
      <c r="JZ77" s="125" t="str">
        <f>IF(JX77&gt;=8.5,"A",IF(JX77&gt;=8,"B+",IF(JX77&gt;=7,"B",IF(JX77&gt;=6.5,"C+",IF(JX77&gt;=5.5,"C",IF(JX77&gt;=5,"D+",IF(JX77&gt;=4,"D","F")))))))</f>
        <v>B+</v>
      </c>
      <c r="KA77" s="126">
        <f>IF(JZ77="A",4,IF(JZ77="B+",3.5,IF(JZ77="B",3,IF(JZ77="C+",2.5,IF(JZ77="C",2,IF(JZ77="D+",1.5,IF(JZ77="D",1,0)))))))</f>
        <v>3.5</v>
      </c>
      <c r="KB77" s="127" t="str">
        <f>TEXT(KA77,"0.0")</f>
        <v>3.5</v>
      </c>
      <c r="KC77" s="144">
        <v>1</v>
      </c>
      <c r="KD77" s="145">
        <v>1</v>
      </c>
      <c r="KE77" s="19">
        <v>6.5</v>
      </c>
      <c r="KF77" s="22">
        <v>6</v>
      </c>
      <c r="KG77" s="23"/>
      <c r="KH77" s="25">
        <f>ROUND((KE77*0.4+KF77*0.6),1)</f>
        <v>6.2</v>
      </c>
      <c r="KI77" s="26">
        <f>ROUND(MAX((KE77*0.4+KF77*0.6),(KE77*0.4+KG77*0.6)),1)</f>
        <v>6.2</v>
      </c>
      <c r="KJ77" s="26" t="str">
        <f>TEXT(KI77,"0.0")</f>
        <v>6.2</v>
      </c>
      <c r="KK77" s="30" t="str">
        <f>IF(KI77&gt;=8.5,"A",IF(KI77&gt;=8,"B+",IF(KI77&gt;=7,"B",IF(KI77&gt;=6.5,"C+",IF(KI77&gt;=5.5,"C",IF(KI77&gt;=5,"D+",IF(KI77&gt;=4,"D","F")))))))</f>
        <v>C</v>
      </c>
      <c r="KL77" s="28">
        <f>IF(KK77="A",4,IF(KK77="B+",3.5,IF(KK77="B",3,IF(KK77="C+",2.5,IF(KK77="C",2,IF(KK77="D+",1.5,IF(KK77="D",1,0)))))))</f>
        <v>2</v>
      </c>
      <c r="KM77" s="35" t="str">
        <f>TEXT(KL77,"0.0")</f>
        <v>2.0</v>
      </c>
      <c r="KN77" s="53">
        <v>2</v>
      </c>
      <c r="KO77" s="63">
        <v>2</v>
      </c>
      <c r="KP77" s="181">
        <f>HD77+HO77+HZ77+IK77+IV77+JG77+JR77+KC77+KN77</f>
        <v>18</v>
      </c>
      <c r="KQ77" s="217">
        <f>(GY77*HD77+HJ77*HO77+HU77*HZ77+IF77*IK77+IQ77*IV77+JB77*JG77+JM77*JR77+JX77*KC77+KI77*KN77)/KP77</f>
        <v>6.1833333333333336</v>
      </c>
      <c r="KR77" s="182">
        <f>(HB77*HD77+HM77*HO77+HX77*HZ77+II77*IK77+IT77*IV77+JE77*JG77+JP77*JR77+KA77*KC77+KL77*KN77)/KP77</f>
        <v>2.1944444444444446</v>
      </c>
      <c r="KS77" s="183" t="str">
        <f>TEXT(KR77,"0.00")</f>
        <v>2.19</v>
      </c>
      <c r="KT77" s="135" t="str">
        <f t="shared" si="678"/>
        <v>Lên lớp</v>
      </c>
      <c r="KU77" s="136">
        <f t="shared" si="679"/>
        <v>18</v>
      </c>
      <c r="KV77" s="217">
        <f t="shared" si="680"/>
        <v>6.1833333333333336</v>
      </c>
      <c r="KW77" s="236">
        <f t="shared" si="681"/>
        <v>2.1944444444444446</v>
      </c>
      <c r="KX77" s="192">
        <f t="shared" si="682"/>
        <v>55</v>
      </c>
      <c r="KY77" s="193">
        <f t="shared" si="683"/>
        <v>55</v>
      </c>
      <c r="KZ77" s="183">
        <f t="shared" si="684"/>
        <v>5.9072727272727281</v>
      </c>
      <c r="LA77" s="182">
        <f t="shared" si="685"/>
        <v>2.0181818181818181</v>
      </c>
      <c r="LB77" s="183" t="str">
        <f t="shared" si="686"/>
        <v>2.02</v>
      </c>
      <c r="LC77" s="135" t="str">
        <f t="shared" si="687"/>
        <v>Lên lớp</v>
      </c>
      <c r="LD77" s="135" t="s">
        <v>648</v>
      </c>
      <c r="LE77" s="185">
        <v>6.3</v>
      </c>
      <c r="LF77" s="121">
        <v>5</v>
      </c>
      <c r="LG77" s="122"/>
      <c r="LH77" s="129">
        <f t="shared" si="790"/>
        <v>5.5</v>
      </c>
      <c r="LI77" s="130">
        <f t="shared" si="791"/>
        <v>5.5</v>
      </c>
      <c r="LJ77" s="130" t="str">
        <f t="shared" si="688"/>
        <v>5.5</v>
      </c>
      <c r="LK77" s="125" t="str">
        <f t="shared" si="792"/>
        <v>C</v>
      </c>
      <c r="LL77" s="126">
        <f t="shared" si="793"/>
        <v>2</v>
      </c>
      <c r="LM77" s="127" t="str">
        <f t="shared" si="794"/>
        <v>2.0</v>
      </c>
      <c r="LN77" s="144">
        <v>1</v>
      </c>
      <c r="LO77" s="145">
        <v>1</v>
      </c>
      <c r="LP77" s="185">
        <v>7.7</v>
      </c>
      <c r="LQ77" s="121">
        <v>5</v>
      </c>
      <c r="LR77" s="122"/>
      <c r="LS77" s="129">
        <f t="shared" si="795"/>
        <v>6.1</v>
      </c>
      <c r="LT77" s="130">
        <f t="shared" si="796"/>
        <v>6.1</v>
      </c>
      <c r="LU77" s="130" t="str">
        <f t="shared" si="858"/>
        <v>6.1</v>
      </c>
      <c r="LV77" s="125" t="str">
        <f t="shared" si="797"/>
        <v>C</v>
      </c>
      <c r="LW77" s="126">
        <f t="shared" si="798"/>
        <v>2</v>
      </c>
      <c r="LX77" s="127" t="str">
        <f t="shared" si="799"/>
        <v>2.0</v>
      </c>
      <c r="LY77" s="144">
        <v>1</v>
      </c>
      <c r="LZ77" s="145">
        <v>1</v>
      </c>
      <c r="MA77" s="185">
        <v>6</v>
      </c>
      <c r="MB77" s="121">
        <v>5</v>
      </c>
      <c r="MC77" s="122"/>
      <c r="MD77" s="129">
        <f t="shared" si="800"/>
        <v>5.4</v>
      </c>
      <c r="ME77" s="130">
        <f t="shared" si="801"/>
        <v>5.4</v>
      </c>
      <c r="MF77" s="130" t="str">
        <f t="shared" si="690"/>
        <v>5.4</v>
      </c>
      <c r="MG77" s="125" t="str">
        <f t="shared" si="859"/>
        <v>D+</v>
      </c>
      <c r="MH77" s="126">
        <f t="shared" si="802"/>
        <v>1.5</v>
      </c>
      <c r="MI77" s="127" t="str">
        <f t="shared" si="803"/>
        <v>1.5</v>
      </c>
      <c r="MJ77" s="144">
        <v>1</v>
      </c>
      <c r="MK77" s="145">
        <v>1</v>
      </c>
      <c r="ML77" s="19">
        <v>7</v>
      </c>
      <c r="MM77" s="51">
        <v>6</v>
      </c>
      <c r="MN77" s="23"/>
      <c r="MO77" s="25">
        <f t="shared" si="822"/>
        <v>6.4</v>
      </c>
      <c r="MP77" s="26">
        <f t="shared" si="823"/>
        <v>6.4</v>
      </c>
      <c r="MQ77" s="26" t="str">
        <f t="shared" si="860"/>
        <v>6.4</v>
      </c>
      <c r="MR77" s="30" t="str">
        <f t="shared" si="872"/>
        <v>C</v>
      </c>
      <c r="MS77" s="28">
        <f t="shared" si="824"/>
        <v>2</v>
      </c>
      <c r="MT77" s="35" t="str">
        <f t="shared" si="825"/>
        <v>2.0</v>
      </c>
      <c r="MU77" s="53">
        <v>1</v>
      </c>
      <c r="MV77" s="63">
        <v>1</v>
      </c>
      <c r="MW77" s="19">
        <v>8</v>
      </c>
      <c r="MX77" s="51">
        <v>7</v>
      </c>
      <c r="MY77" s="23"/>
      <c r="MZ77" s="25">
        <f t="shared" si="826"/>
        <v>7.4</v>
      </c>
      <c r="NA77" s="26">
        <f t="shared" si="827"/>
        <v>7.4</v>
      </c>
      <c r="NB77" s="26" t="str">
        <f t="shared" si="861"/>
        <v>7.4</v>
      </c>
      <c r="NC77" s="30" t="str">
        <f t="shared" si="873"/>
        <v>B</v>
      </c>
      <c r="ND77" s="28">
        <f t="shared" si="828"/>
        <v>3</v>
      </c>
      <c r="NE77" s="35" t="str">
        <f t="shared" si="829"/>
        <v>3.0</v>
      </c>
      <c r="NF77" s="53">
        <v>1</v>
      </c>
      <c r="NG77" s="63">
        <v>1</v>
      </c>
      <c r="NH77" s="19">
        <v>7</v>
      </c>
      <c r="NI77" s="51">
        <v>5.6</v>
      </c>
      <c r="NJ77" s="23"/>
      <c r="NK77" s="25">
        <f t="shared" si="830"/>
        <v>6.2</v>
      </c>
      <c r="NL77" s="26">
        <f t="shared" si="831"/>
        <v>6.2</v>
      </c>
      <c r="NM77" s="26" t="str">
        <f t="shared" si="862"/>
        <v>6.2</v>
      </c>
      <c r="NN77" s="30" t="str">
        <f t="shared" si="874"/>
        <v>C</v>
      </c>
      <c r="NO77" s="28">
        <f t="shared" si="832"/>
        <v>2</v>
      </c>
      <c r="NP77" s="35" t="str">
        <f t="shared" si="833"/>
        <v>2.0</v>
      </c>
      <c r="NQ77" s="53">
        <v>2</v>
      </c>
      <c r="NR77" s="63">
        <v>2</v>
      </c>
      <c r="NS77" s="19">
        <v>7</v>
      </c>
      <c r="NT77" s="51">
        <v>6.5</v>
      </c>
      <c r="NU77" s="23"/>
      <c r="NV77" s="25">
        <f t="shared" si="834"/>
        <v>6.7</v>
      </c>
      <c r="NW77" s="26">
        <f t="shared" si="835"/>
        <v>6.7</v>
      </c>
      <c r="NX77" s="26" t="str">
        <f t="shared" si="863"/>
        <v>6.7</v>
      </c>
      <c r="NY77" s="30" t="str">
        <f t="shared" si="875"/>
        <v>C+</v>
      </c>
      <c r="NZ77" s="28">
        <f t="shared" si="836"/>
        <v>2.5</v>
      </c>
      <c r="OA77" s="35" t="str">
        <f t="shared" si="837"/>
        <v>2.5</v>
      </c>
      <c r="OB77" s="53">
        <v>1</v>
      </c>
      <c r="OC77" s="63">
        <v>1</v>
      </c>
      <c r="OD77" s="57">
        <v>5</v>
      </c>
      <c r="OE77" s="51">
        <v>5</v>
      </c>
      <c r="OF77" s="23"/>
      <c r="OG77" s="25">
        <f t="shared" si="838"/>
        <v>5</v>
      </c>
      <c r="OH77" s="26">
        <f t="shared" si="839"/>
        <v>5</v>
      </c>
      <c r="OI77" s="26" t="str">
        <f t="shared" si="840"/>
        <v>5.0</v>
      </c>
      <c r="OJ77" s="30" t="str">
        <f t="shared" si="864"/>
        <v>D+</v>
      </c>
      <c r="OK77" s="28">
        <f t="shared" si="841"/>
        <v>1.5</v>
      </c>
      <c r="OL77" s="35" t="str">
        <f t="shared" si="842"/>
        <v>1.5</v>
      </c>
      <c r="OM77" s="53">
        <v>4</v>
      </c>
      <c r="ON77" s="70">
        <v>4</v>
      </c>
      <c r="OO77" s="264">
        <f t="shared" si="804"/>
        <v>12</v>
      </c>
      <c r="OP77" s="217">
        <f t="shared" si="805"/>
        <v>5.8250000000000002</v>
      </c>
      <c r="OQ77" s="182">
        <f t="shared" si="806"/>
        <v>1.9166666666666667</v>
      </c>
      <c r="OR77" s="183" t="str">
        <f t="shared" si="807"/>
        <v>1.92</v>
      </c>
      <c r="OS77" s="135" t="str">
        <f t="shared" si="808"/>
        <v>Lên lớp</v>
      </c>
      <c r="OT77" s="136">
        <f t="shared" si="809"/>
        <v>12</v>
      </c>
      <c r="OU77" s="217">
        <f t="shared" si="810"/>
        <v>5.8250000000000002</v>
      </c>
      <c r="OV77" s="236">
        <f t="shared" si="811"/>
        <v>1.9166666666666667</v>
      </c>
      <c r="OW77" s="192">
        <f t="shared" si="812"/>
        <v>67</v>
      </c>
      <c r="OX77" s="193">
        <f t="shared" si="813"/>
        <v>67</v>
      </c>
      <c r="OY77" s="183">
        <f t="shared" si="814"/>
        <v>5.8925373134328369</v>
      </c>
      <c r="OZ77" s="182">
        <f t="shared" si="815"/>
        <v>2</v>
      </c>
      <c r="PA77" s="183" t="str">
        <f t="shared" si="816"/>
        <v>2.00</v>
      </c>
      <c r="PB77" s="135" t="str">
        <f t="shared" si="817"/>
        <v>Lên lớp</v>
      </c>
      <c r="PC77" s="135" t="s">
        <v>648</v>
      </c>
      <c r="PD77" s="57">
        <v>5</v>
      </c>
      <c r="PE77" s="22">
        <v>1</v>
      </c>
      <c r="PF77" s="23">
        <v>5</v>
      </c>
      <c r="PG77" s="25">
        <f t="shared" si="866"/>
        <v>2.6</v>
      </c>
      <c r="PH77" s="26">
        <f t="shared" si="867"/>
        <v>5</v>
      </c>
      <c r="PI77" s="26" t="str">
        <f t="shared" si="868"/>
        <v>5.0</v>
      </c>
      <c r="PJ77" s="30" t="str">
        <f t="shared" si="869"/>
        <v>D+</v>
      </c>
      <c r="PK77" s="28">
        <f t="shared" si="870"/>
        <v>1.5</v>
      </c>
      <c r="PL77" s="35" t="str">
        <f t="shared" si="871"/>
        <v>1.5</v>
      </c>
      <c r="PM77" s="53">
        <v>6</v>
      </c>
      <c r="PN77" s="63">
        <v>6</v>
      </c>
      <c r="PO77" s="19">
        <v>8</v>
      </c>
      <c r="PP77" s="22">
        <v>5</v>
      </c>
      <c r="PQ77" s="23"/>
      <c r="PR77" s="25">
        <f t="shared" si="843"/>
        <v>6.2</v>
      </c>
      <c r="PS77" s="26">
        <f t="shared" si="844"/>
        <v>6.2</v>
      </c>
      <c r="PT77" s="26" t="str">
        <f t="shared" si="845"/>
        <v>6.2</v>
      </c>
      <c r="PU77" s="30" t="str">
        <f t="shared" si="865"/>
        <v>C</v>
      </c>
      <c r="PV77" s="28">
        <f t="shared" si="846"/>
        <v>2</v>
      </c>
      <c r="PW77" s="35" t="str">
        <f t="shared" si="847"/>
        <v>2.0</v>
      </c>
      <c r="PX77" s="53">
        <v>6</v>
      </c>
      <c r="PY77" s="63">
        <v>6</v>
      </c>
      <c r="PZ77" s="59"/>
      <c r="QA77" s="259"/>
      <c r="QB77" s="129">
        <f t="shared" si="848"/>
        <v>0</v>
      </c>
      <c r="QC77" s="24" t="str">
        <f t="shared" si="876"/>
        <v>0.0</v>
      </c>
      <c r="QD77" s="30" t="str">
        <f t="shared" si="877"/>
        <v>F</v>
      </c>
      <c r="QE77" s="28">
        <f t="shared" si="878"/>
        <v>0</v>
      </c>
      <c r="QF77" s="35" t="str">
        <f t="shared" si="879"/>
        <v>0.0</v>
      </c>
      <c r="QG77" s="260"/>
      <c r="QH77" s="261"/>
      <c r="QI77" s="262">
        <f t="shared" si="818"/>
        <v>12</v>
      </c>
      <c r="QJ77" s="217">
        <f t="shared" si="819"/>
        <v>5.6000000000000005</v>
      </c>
      <c r="QK77" s="182">
        <f t="shared" si="820"/>
        <v>1.75</v>
      </c>
      <c r="QL77" s="183" t="str">
        <f t="shared" si="880"/>
        <v>1.75</v>
      </c>
      <c r="QM77" s="135" t="str">
        <f t="shared" si="881"/>
        <v>Lên lớp</v>
      </c>
    </row>
    <row r="78" spans="1:455" ht="18">
      <c r="A78" s="10">
        <v>13</v>
      </c>
      <c r="B78" s="10">
        <v>79</v>
      </c>
      <c r="C78" s="90" t="s">
        <v>351</v>
      </c>
      <c r="D78" s="91" t="s">
        <v>807</v>
      </c>
      <c r="E78" s="93" t="s">
        <v>19</v>
      </c>
      <c r="F78" s="307" t="s">
        <v>65</v>
      </c>
      <c r="G78" s="113" t="s">
        <v>826</v>
      </c>
      <c r="H78" s="100" t="s">
        <v>827</v>
      </c>
      <c r="I78" s="42" t="s">
        <v>18</v>
      </c>
      <c r="J78" s="98" t="s">
        <v>573</v>
      </c>
      <c r="K78" s="12">
        <v>6.3</v>
      </c>
      <c r="L78" s="24" t="str">
        <f t="shared" si="562"/>
        <v>6.3</v>
      </c>
      <c r="M78" s="30" t="str">
        <f>IF(K78&gt;=8.5,"A",IF(K78&gt;=8,"B+",IF(K78&gt;=7,"B",IF(K78&gt;=6.5,"C+",IF(K78&gt;=5.5,"C",IF(K78&gt;=5,"D+",IF(K78&gt;=4,"D","F")))))))</f>
        <v>C</v>
      </c>
      <c r="N78" s="37">
        <f>IF(M78="A",4,IF(M78="B+",3.5,IF(M78="B",3,IF(M78="C+",2.5,IF(M78="C",2,IF(M78="D+",1.5,IF(M78="D",1,0)))))))</f>
        <v>2</v>
      </c>
      <c r="O78" s="35" t="str">
        <f>TEXT(N78,"0.0")</f>
        <v>2.0</v>
      </c>
      <c r="P78" s="11">
        <v>2</v>
      </c>
      <c r="Q78" s="14">
        <v>6.4</v>
      </c>
      <c r="R78" s="24" t="str">
        <f t="shared" si="566"/>
        <v>6.4</v>
      </c>
      <c r="S78" s="30" t="str">
        <f>IF(Q78&gt;=8.5,"A",IF(Q78&gt;=8,"B+",IF(Q78&gt;=7,"B",IF(Q78&gt;=6.5,"C+",IF(Q78&gt;=5.5,"C",IF(Q78&gt;=5,"D+",IF(Q78&gt;=4,"D","F")))))))</f>
        <v>C</v>
      </c>
      <c r="T78" s="37">
        <f>IF(S78="A",4,IF(S78="B+",3.5,IF(S78="B",3,IF(S78="C+",2.5,IF(S78="C",2,IF(S78="D+",1.5,IF(S78="D",1,0)))))))</f>
        <v>2</v>
      </c>
      <c r="U78" s="35" t="str">
        <f>TEXT(T78,"0.0")</f>
        <v>2.0</v>
      </c>
      <c r="V78" s="11">
        <v>3</v>
      </c>
      <c r="W78" s="19">
        <v>6.8</v>
      </c>
      <c r="X78" s="22">
        <v>8</v>
      </c>
      <c r="Y78" s="23"/>
      <c r="Z78" s="25">
        <f>ROUND((W78*0.4+X78*0.6),1)</f>
        <v>7.5</v>
      </c>
      <c r="AA78" s="26">
        <f>ROUND(MAX((W78*0.4+X78*0.6),(W78*0.4+Y78*0.6)),1)</f>
        <v>7.5</v>
      </c>
      <c r="AB78" s="24" t="str">
        <f t="shared" si="572"/>
        <v>7.5</v>
      </c>
      <c r="AC78" s="30" t="str">
        <f>IF(AA78&gt;=8.5,"A",IF(AA78&gt;=8,"B+",IF(AA78&gt;=7,"B",IF(AA78&gt;=6.5,"C+",IF(AA78&gt;=5.5,"C",IF(AA78&gt;=5,"D+",IF(AA78&gt;=4,"D","F")))))))</f>
        <v>B</v>
      </c>
      <c r="AD78" s="28">
        <f>IF(AC78="A",4,IF(AC78="B+",3.5,IF(AC78="B",3,IF(AC78="C+",2.5,IF(AC78="C",2,IF(AC78="D+",1.5,IF(AC78="D",1,0)))))))</f>
        <v>3</v>
      </c>
      <c r="AE78" s="35" t="str">
        <f>TEXT(AD78,"0.0")</f>
        <v>3.0</v>
      </c>
      <c r="AF78" s="53">
        <v>4</v>
      </c>
      <c r="AG78" s="63">
        <v>4</v>
      </c>
      <c r="AH78" s="19">
        <v>5.7</v>
      </c>
      <c r="AI78" s="22">
        <v>8</v>
      </c>
      <c r="AJ78" s="23"/>
      <c r="AK78" s="25">
        <f>ROUND((AH78*0.4+AI78*0.6),1)</f>
        <v>7.1</v>
      </c>
      <c r="AL78" s="26">
        <f>ROUND(MAX((AH78*0.4+AI78*0.6),(AH78*0.4+AJ78*0.6)),1)</f>
        <v>7.1</v>
      </c>
      <c r="AM78" s="24" t="str">
        <f t="shared" si="577"/>
        <v>7.1</v>
      </c>
      <c r="AN78" s="30" t="str">
        <f>IF(AL78&gt;=8.5,"A",IF(AL78&gt;=8,"B+",IF(AL78&gt;=7,"B",IF(AL78&gt;=6.5,"C+",IF(AL78&gt;=5.5,"C",IF(AL78&gt;=5,"D+",IF(AL78&gt;=4,"D","F")))))))</f>
        <v>B</v>
      </c>
      <c r="AO78" s="28">
        <f>IF(AN78="A",4,IF(AN78="B+",3.5,IF(AN78="B",3,IF(AN78="C+",2.5,IF(AN78="C",2,IF(AN78="D+",1.5,IF(AN78="D",1,0)))))))</f>
        <v>3</v>
      </c>
      <c r="AP78" s="35" t="str">
        <f>TEXT(AO78,"0.0")</f>
        <v>3.0</v>
      </c>
      <c r="AQ78" s="66">
        <v>2</v>
      </c>
      <c r="AR78" s="68">
        <v>2</v>
      </c>
      <c r="AS78" s="19">
        <v>5.6</v>
      </c>
      <c r="AT78" s="22">
        <v>3</v>
      </c>
      <c r="AU78" s="23"/>
      <c r="AV78" s="25">
        <f>ROUND((AS78*0.4+AT78*0.6),1)</f>
        <v>4</v>
      </c>
      <c r="AW78" s="26">
        <f>ROUND(MAX((AS78*0.4+AT78*0.6),(AS78*0.4+AU78*0.6)),1)</f>
        <v>4</v>
      </c>
      <c r="AX78" s="24" t="str">
        <f t="shared" si="581"/>
        <v>4.0</v>
      </c>
      <c r="AY78" s="30" t="str">
        <f>IF(AW78&gt;=8.5,"A",IF(AW78&gt;=8,"B+",IF(AW78&gt;=7,"B",IF(AW78&gt;=6.5,"C+",IF(AW78&gt;=5.5,"C",IF(AW78&gt;=5,"D+",IF(AW78&gt;=4,"D","F")))))))</f>
        <v>D</v>
      </c>
      <c r="AZ78" s="28">
        <f>IF(AY78="A",4,IF(AY78="B+",3.5,IF(AY78="B",3,IF(AY78="C+",2.5,IF(AY78="C",2,IF(AY78="D+",1.5,IF(AY78="D",1,0)))))))</f>
        <v>1</v>
      </c>
      <c r="BA78" s="35" t="str">
        <f>TEXT(AZ78,"0.0")</f>
        <v>1.0</v>
      </c>
      <c r="BB78" s="53">
        <v>3</v>
      </c>
      <c r="BC78" s="63">
        <v>3</v>
      </c>
      <c r="BD78" s="19">
        <v>5.2</v>
      </c>
      <c r="BE78" s="22">
        <v>4</v>
      </c>
      <c r="BF78" s="23"/>
      <c r="BG78" s="25">
        <f>ROUND((BD78*0.4+BE78*0.6),1)</f>
        <v>4.5</v>
      </c>
      <c r="BH78" s="26">
        <f>ROUND(MAX((BD78*0.4+BE78*0.6),(BD78*0.4+BF78*0.6)),1)</f>
        <v>4.5</v>
      </c>
      <c r="BI78" s="24" t="str">
        <f t="shared" si="585"/>
        <v>4.5</v>
      </c>
      <c r="BJ78" s="30" t="str">
        <f>IF(BH78&gt;=8.5,"A",IF(BH78&gt;=8,"B+",IF(BH78&gt;=7,"B",IF(BH78&gt;=6.5,"C+",IF(BH78&gt;=5.5,"C",IF(BH78&gt;=5,"D+",IF(BH78&gt;=4,"D","F")))))))</f>
        <v>D</v>
      </c>
      <c r="BK78" s="28">
        <f>IF(BJ78="A",4,IF(BJ78="B+",3.5,IF(BJ78="B",3,IF(BJ78="C+",2.5,IF(BJ78="C",2,IF(BJ78="D+",1.5,IF(BJ78="D",1,0)))))))</f>
        <v>1</v>
      </c>
      <c r="BL78" s="35" t="str">
        <f>TEXT(BK78,"0.0")</f>
        <v>1.0</v>
      </c>
      <c r="BM78" s="53">
        <v>3</v>
      </c>
      <c r="BN78" s="63">
        <v>3</v>
      </c>
      <c r="BO78" s="19">
        <v>5.6</v>
      </c>
      <c r="BP78" s="22">
        <v>5</v>
      </c>
      <c r="BQ78" s="23"/>
      <c r="BR78" s="25">
        <f>ROUND((BO78*0.4+BP78*0.6),1)</f>
        <v>5.2</v>
      </c>
      <c r="BS78" s="26">
        <f>ROUND(MAX((BO78*0.4+BP78*0.6),(BO78*0.4+BQ78*0.6)),1)</f>
        <v>5.2</v>
      </c>
      <c r="BT78" s="24" t="str">
        <f t="shared" si="591"/>
        <v>5.2</v>
      </c>
      <c r="BU78" s="30" t="str">
        <f>IF(BS78&gt;=8.5,"A",IF(BS78&gt;=8,"B+",IF(BS78&gt;=7,"B",IF(BS78&gt;=6.5,"C+",IF(BS78&gt;=5.5,"C",IF(BS78&gt;=5,"D+",IF(BS78&gt;=4,"D","F")))))))</f>
        <v>D+</v>
      </c>
      <c r="BV78" s="56">
        <f>IF(BU78="A",4,IF(BU78="B+",3.5,IF(BU78="B",3,IF(BU78="C+",2.5,IF(BU78="C",2,IF(BU78="D+",1.5,IF(BU78="D",1,0)))))))</f>
        <v>1.5</v>
      </c>
      <c r="BW78" s="35" t="str">
        <f>TEXT(BV78,"0.0")</f>
        <v>1.5</v>
      </c>
      <c r="BX78" s="53">
        <v>2</v>
      </c>
      <c r="BY78" s="70">
        <v>2</v>
      </c>
      <c r="BZ78" s="19">
        <v>5.3</v>
      </c>
      <c r="CA78" s="22">
        <v>3</v>
      </c>
      <c r="CB78" s="23">
        <v>5</v>
      </c>
      <c r="CC78" s="25">
        <f>ROUND((BZ78*0.4+CA78*0.6),1)</f>
        <v>3.9</v>
      </c>
      <c r="CD78" s="26">
        <f>ROUND(MAX((BZ78*0.4+CA78*0.6),(BZ78*0.4+CB78*0.6)),1)</f>
        <v>5.0999999999999996</v>
      </c>
      <c r="CE78" s="24" t="str">
        <f t="shared" si="595"/>
        <v>5.1</v>
      </c>
      <c r="CF78" s="30" t="str">
        <f>IF(CD78&gt;=8.5,"A",IF(CD78&gt;=8,"B+",IF(CD78&gt;=7,"B",IF(CD78&gt;=6.5,"C+",IF(CD78&gt;=5.5,"C",IF(CD78&gt;=5,"D+",IF(CD78&gt;=4,"D","F")))))))</f>
        <v>D+</v>
      </c>
      <c r="CG78" s="28">
        <f>IF(CF78="A",4,IF(CF78="B+",3.5,IF(CF78="B",3,IF(CF78="C+",2.5,IF(CF78="C",2,IF(CF78="D+",1.5,IF(CF78="D",1,0)))))))</f>
        <v>1.5</v>
      </c>
      <c r="CH78" s="35" t="str">
        <f>TEXT(CG78,"0.0")</f>
        <v>1.5</v>
      </c>
      <c r="CI78" s="53">
        <v>3</v>
      </c>
      <c r="CJ78" s="63">
        <v>3</v>
      </c>
      <c r="CK78" s="115">
        <f>AF78+AQ78+BB78+BM78+BX78+CI78</f>
        <v>17</v>
      </c>
      <c r="CL78" s="238">
        <f t="shared" si="600"/>
        <v>5.6117647058823534</v>
      </c>
      <c r="CM78" s="116">
        <f>(AD78*AF78+AO78*AQ78+AZ78*BB78+BK78*BM78+BV78*BX78+CG78*CI78)/CK78</f>
        <v>1.8529411764705883</v>
      </c>
      <c r="CN78" s="117" t="str">
        <f>TEXT(CM78,"0.00")</f>
        <v>1.85</v>
      </c>
      <c r="CO78" s="135" t="str">
        <f>IF(AND(CM78&lt;0.8),"Cảnh báo KQHT","Lên lớp")</f>
        <v>Lên lớp</v>
      </c>
      <c r="CP78" s="136">
        <f>AG78+AR78+BC78+BN78+BY78+CJ78</f>
        <v>17</v>
      </c>
      <c r="CQ78" s="241">
        <f t="shared" si="605"/>
        <v>5.6117647058823534</v>
      </c>
      <c r="CR78" s="137">
        <f xml:space="preserve"> (AD78*AG78+AO78*AR78+AZ78*BC78+BK78*BN78+BV78*BY78+CG78*CJ78)/CP78</f>
        <v>1.8529411764705883</v>
      </c>
      <c r="CS78" s="140" t="str">
        <f>TEXT(CR78,"0.00")</f>
        <v>1.85</v>
      </c>
      <c r="CT78" s="135" t="str">
        <f>IF(AND(CR78&lt;1.2),"Cảnh báo KQHT","Lên lớp")</f>
        <v>Lên lớp</v>
      </c>
      <c r="CU78" s="135"/>
      <c r="CV78" s="185">
        <v>5.3</v>
      </c>
      <c r="CW78" s="121">
        <v>6</v>
      </c>
      <c r="CX78" s="122"/>
      <c r="CY78" s="129">
        <f>ROUND((CV78*0.4+CW78*0.6),1)</f>
        <v>5.7</v>
      </c>
      <c r="CZ78" s="130">
        <f>ROUND(MAX((CV78*0.4+CW78*0.6),(CV78*0.4+CX78*0.6)),1)</f>
        <v>5.7</v>
      </c>
      <c r="DA78" s="130" t="str">
        <f>TEXT(CZ78,"0.0")</f>
        <v>5.7</v>
      </c>
      <c r="DB78" s="125" t="str">
        <f>IF(CZ78&gt;=8.5,"A",IF(CZ78&gt;=8,"B+",IF(CZ78&gt;=7,"B",IF(CZ78&gt;=6.5,"C+",IF(CZ78&gt;=5.5,"C",IF(CZ78&gt;=5,"D+",IF(CZ78&gt;=4,"D","F")))))))</f>
        <v>C</v>
      </c>
      <c r="DC78" s="126">
        <f>IF(DB78="A",4,IF(DB78="B+",3.5,IF(DB78="B",3,IF(DB78="C+",2.5,IF(DB78="C",2,IF(DB78="D+",1.5,IF(DB78="D",1,0)))))))</f>
        <v>2</v>
      </c>
      <c r="DD78" s="127" t="str">
        <f>TEXT(DC78,"0.0")</f>
        <v>2.0</v>
      </c>
      <c r="DE78" s="144">
        <v>3</v>
      </c>
      <c r="DF78" s="145">
        <v>3</v>
      </c>
      <c r="DG78" s="185">
        <v>6</v>
      </c>
      <c r="DH78" s="121">
        <v>4</v>
      </c>
      <c r="DI78" s="122"/>
      <c r="DJ78" s="129">
        <f>ROUND((DG78*0.4+DH78*0.6),1)</f>
        <v>4.8</v>
      </c>
      <c r="DK78" s="130">
        <f>ROUND(MAX((DG78*0.4+DH78*0.6),(DG78*0.4+DI78*0.6)),1)</f>
        <v>4.8</v>
      </c>
      <c r="DL78" s="130" t="str">
        <f>TEXT(DK78,"0.0")</f>
        <v>4.8</v>
      </c>
      <c r="DM78" s="125" t="str">
        <f>IF(DK78&gt;=8.5,"A",IF(DK78&gt;=8,"B+",IF(DK78&gt;=7,"B",IF(DK78&gt;=6.5,"C+",IF(DK78&gt;=5.5,"C",IF(DK78&gt;=5,"D+",IF(DK78&gt;=4,"D","F")))))))</f>
        <v>D</v>
      </c>
      <c r="DN78" s="126">
        <f>IF(DM78="A",4,IF(DM78="B+",3.5,IF(DM78="B",3,IF(DM78="C+",2.5,IF(DM78="C",2,IF(DM78="D+",1.5,IF(DM78="D",1,0)))))))</f>
        <v>1</v>
      </c>
      <c r="DO78" s="127" t="str">
        <f>TEXT(DN78,"0.0")</f>
        <v>1.0</v>
      </c>
      <c r="DP78" s="144">
        <v>3</v>
      </c>
      <c r="DQ78" s="145">
        <v>3</v>
      </c>
      <c r="DR78" s="185">
        <v>5.4</v>
      </c>
      <c r="DS78" s="121">
        <v>5</v>
      </c>
      <c r="DT78" s="122"/>
      <c r="DU78" s="129">
        <f>ROUND((DR78*0.4+DS78*0.6),1)</f>
        <v>5.2</v>
      </c>
      <c r="DV78" s="130">
        <f>ROUND(MAX((DR78*0.4+DS78*0.6),(DR78*0.4+DT78*0.6)),1)</f>
        <v>5.2</v>
      </c>
      <c r="DW78" s="130" t="str">
        <f>TEXT(DV78,"0.0")</f>
        <v>5.2</v>
      </c>
      <c r="DX78" s="125" t="str">
        <f>IF(DV78&gt;=8.5,"A",IF(DV78&gt;=8,"B+",IF(DV78&gt;=7,"B",IF(DV78&gt;=6.5,"C+",IF(DV78&gt;=5.5,"C",IF(DV78&gt;=5,"D+",IF(DV78&gt;=4,"D","F")))))))</f>
        <v>D+</v>
      </c>
      <c r="DY78" s="126">
        <f>IF(DX78="A",4,IF(DX78="B+",3.5,IF(DX78="B",3,IF(DX78="C+",2.5,IF(DX78="C",2,IF(DX78="D+",1.5,IF(DX78="D",1,0)))))))</f>
        <v>1.5</v>
      </c>
      <c r="DZ78" s="127" t="str">
        <f>TEXT(DY78,"0.0")</f>
        <v>1.5</v>
      </c>
      <c r="EA78" s="144">
        <v>3</v>
      </c>
      <c r="EB78" s="145">
        <v>3</v>
      </c>
      <c r="EC78" s="185">
        <v>6.7</v>
      </c>
      <c r="ED78" s="121">
        <v>5</v>
      </c>
      <c r="EE78" s="122"/>
      <c r="EF78" s="129">
        <f>ROUND((EC78*0.4+ED78*0.6),1)</f>
        <v>5.7</v>
      </c>
      <c r="EG78" s="130">
        <f>ROUND(MAX((EC78*0.4+ED78*0.6),(EC78*0.4+EE78*0.6)),1)</f>
        <v>5.7</v>
      </c>
      <c r="EH78" s="130" t="str">
        <f>TEXT(EG78,"0.0")</f>
        <v>5.7</v>
      </c>
      <c r="EI78" s="125" t="str">
        <f>IF(EG78&gt;=8.5,"A",IF(EG78&gt;=8,"B+",IF(EG78&gt;=7,"B",IF(EG78&gt;=6.5,"C+",IF(EG78&gt;=5.5,"C",IF(EG78&gt;=5,"D+",IF(EG78&gt;=4,"D","F")))))))</f>
        <v>C</v>
      </c>
      <c r="EJ78" s="126">
        <f>IF(EI78="A",4,IF(EI78="B+",3.5,IF(EI78="B",3,IF(EI78="C+",2.5,IF(EI78="C",2,IF(EI78="D+",1.5,IF(EI78="D",1,0)))))))</f>
        <v>2</v>
      </c>
      <c r="EK78" s="127" t="str">
        <f>TEXT(EJ78,"0.0")</f>
        <v>2.0</v>
      </c>
      <c r="EL78" s="144">
        <v>2</v>
      </c>
      <c r="EM78" s="145">
        <v>2</v>
      </c>
      <c r="EN78" s="185">
        <v>6</v>
      </c>
      <c r="EO78" s="121">
        <v>6</v>
      </c>
      <c r="EP78" s="122"/>
      <c r="EQ78" s="129">
        <f>ROUND((EN78*0.4+EO78*0.6),1)</f>
        <v>6</v>
      </c>
      <c r="ER78" s="130">
        <f>ROUND(MAX((EN78*0.4+EO78*0.6),(EN78*0.4+EP78*0.6)),1)</f>
        <v>6</v>
      </c>
      <c r="ES78" s="130" t="str">
        <f>TEXT(ER78,"0.0")</f>
        <v>6.0</v>
      </c>
      <c r="ET78" s="125" t="str">
        <f>IF(ER78&gt;=8.5,"A",IF(ER78&gt;=8,"B+",IF(ER78&gt;=7,"B",IF(ER78&gt;=6.5,"C+",IF(ER78&gt;=5.5,"C",IF(ER78&gt;=5,"D+",IF(ER78&gt;=4,"D","F")))))))</f>
        <v>C</v>
      </c>
      <c r="EU78" s="126">
        <f>IF(ET78="A",4,IF(ET78="B+",3.5,IF(ET78="B",3,IF(ET78="C+",2.5,IF(ET78="C",2,IF(ET78="D+",1.5,IF(ET78="D",1,0)))))))</f>
        <v>2</v>
      </c>
      <c r="EV78" s="127" t="str">
        <f>TEXT(EU78,"0.0")</f>
        <v>2.0</v>
      </c>
      <c r="EW78" s="144">
        <v>2</v>
      </c>
      <c r="EX78" s="145">
        <v>2</v>
      </c>
      <c r="EY78" s="185">
        <v>6.2</v>
      </c>
      <c r="EZ78" s="246">
        <v>3.5</v>
      </c>
      <c r="FA78" s="122"/>
      <c r="FB78" s="129">
        <f>ROUND((EY78*0.4+EZ78*0.6),1)</f>
        <v>4.5999999999999996</v>
      </c>
      <c r="FC78" s="130">
        <f>ROUND(MAX((EY78*0.4+EZ78*0.6),(EY78*0.4+FA78*0.6)),1)</f>
        <v>4.5999999999999996</v>
      </c>
      <c r="FD78" s="130" t="str">
        <f>TEXT(FC78,"0.0")</f>
        <v>4.6</v>
      </c>
      <c r="FE78" s="125" t="str">
        <f>IF(FC78&gt;=8.5,"A",IF(FC78&gt;=8,"B+",IF(FC78&gt;=7,"B",IF(FC78&gt;=6.5,"C+",IF(FC78&gt;=5.5,"C",IF(FC78&gt;=5,"D+",IF(FC78&gt;=4,"D","F")))))))</f>
        <v>D</v>
      </c>
      <c r="FF78" s="126">
        <f>IF(FE78="A",4,IF(FE78="B+",3.5,IF(FE78="B",3,IF(FE78="C+",2.5,IF(FE78="C",2,IF(FE78="D+",1.5,IF(FE78="D",1,0)))))))</f>
        <v>1</v>
      </c>
      <c r="FG78" s="127" t="str">
        <f>TEXT(FF78,"0.0")</f>
        <v>1.0</v>
      </c>
      <c r="FH78" s="144">
        <v>3</v>
      </c>
      <c r="FI78" s="145">
        <v>3</v>
      </c>
      <c r="FJ78" s="19">
        <v>6.7</v>
      </c>
      <c r="FK78" s="22">
        <v>9</v>
      </c>
      <c r="FL78" s="23"/>
      <c r="FM78" s="25">
        <f>ROUND((FJ78*0.4+FK78*0.6),1)</f>
        <v>8.1</v>
      </c>
      <c r="FN78" s="26">
        <f>ROUND(MAX((FJ78*0.4+FK78*0.6),(FJ78*0.4+FL78*0.6)),1)</f>
        <v>8.1</v>
      </c>
      <c r="FO78" s="26" t="str">
        <f>TEXT(FN78,"0.0")</f>
        <v>8.1</v>
      </c>
      <c r="FP78" s="30" t="str">
        <f>IF(FN78&gt;=8.5,"A",IF(FN78&gt;=8,"B+",IF(FN78&gt;=7,"B",IF(FN78&gt;=6.5,"C+",IF(FN78&gt;=5.5,"C",IF(FN78&gt;=5,"D+",IF(FN78&gt;=4,"D","F")))))))</f>
        <v>B+</v>
      </c>
      <c r="FQ78" s="28">
        <f>IF(FP78="A",4,IF(FP78="B+",3.5,IF(FP78="B",3,IF(FP78="C+",2.5,IF(FP78="C",2,IF(FP78="D+",1.5,IF(FP78="D",1,0)))))))</f>
        <v>3.5</v>
      </c>
      <c r="FR78" s="35" t="str">
        <f>TEXT(FQ78,"0.0")</f>
        <v>3.5</v>
      </c>
      <c r="FS78" s="53">
        <v>2</v>
      </c>
      <c r="FT78" s="63">
        <v>2</v>
      </c>
      <c r="FU78" s="19">
        <v>5</v>
      </c>
      <c r="FV78" s="22">
        <v>5</v>
      </c>
      <c r="FW78" s="23"/>
      <c r="FX78" s="25">
        <f>ROUND((FU78*0.4+FV78*0.6),1)</f>
        <v>5</v>
      </c>
      <c r="FY78" s="26">
        <f>ROUND(MAX((FU78*0.4+FV78*0.6),(FU78*0.4+FW78*0.6)),1)</f>
        <v>5</v>
      </c>
      <c r="FZ78" s="26" t="str">
        <f>TEXT(FY78,"0.0")</f>
        <v>5.0</v>
      </c>
      <c r="GA78" s="30" t="str">
        <f>IF(FY78&gt;=8.5,"A",IF(FY78&gt;=8,"B+",IF(FY78&gt;=7,"B",IF(FY78&gt;=6.5,"C+",IF(FY78&gt;=5.5,"C",IF(FY78&gt;=5,"D+",IF(FY78&gt;=4,"D","F")))))))</f>
        <v>D+</v>
      </c>
      <c r="GB78" s="28">
        <f>IF(GA78="A",4,IF(GA78="B+",3.5,IF(GA78="B",3,IF(GA78="C+",2.5,IF(GA78="C",2,IF(GA78="D+",1.5,IF(GA78="D",1,0)))))))</f>
        <v>1.5</v>
      </c>
      <c r="GC78" s="35" t="str">
        <f>TEXT(GB78,"0.0")</f>
        <v>1.5</v>
      </c>
      <c r="GD78" s="53">
        <v>2</v>
      </c>
      <c r="GE78" s="63">
        <v>2</v>
      </c>
      <c r="GF78" s="181">
        <f>DE78+DP78+EA78+EL78+EW78+FH78+FS78+GD78</f>
        <v>20</v>
      </c>
      <c r="GG78" s="217">
        <f t="shared" si="648"/>
        <v>5.5250000000000004</v>
      </c>
      <c r="GH78" s="182">
        <f>(DC78*DE78+DN78*DP78+DY78*EA78+EJ78*EL78+EU78*EW78+FF78*FH78+FQ78*FS78+GB78*GD78)/GF78</f>
        <v>1.7250000000000001</v>
      </c>
      <c r="GI78" s="183" t="str">
        <f>TEXT(GH78,"0.00")</f>
        <v>1.73</v>
      </c>
      <c r="GJ78" s="135" t="str">
        <f>IF(AND(GH78&lt;1),"Cảnh báo KQHT","Lên lớp")</f>
        <v>Lên lớp</v>
      </c>
      <c r="GK78" s="136">
        <f>DF78+DQ78+EB78+EM78+EX78+FI78+FT78+GE78</f>
        <v>20</v>
      </c>
      <c r="GL78" s="239">
        <f t="shared" si="653"/>
        <v>5.5250000000000004</v>
      </c>
      <c r="GM78" s="137">
        <f xml:space="preserve"> (DC78*DF78+DN78*DQ78+DY78*EB78+EJ78*EM78+EU78*EX78+FF78*FI78+FQ78*FT78+GB78*GE78)/GK78</f>
        <v>1.7250000000000001</v>
      </c>
      <c r="GN78" s="192">
        <f>CK78+GF78</f>
        <v>37</v>
      </c>
      <c r="GO78" s="193">
        <f>CP78+GK78</f>
        <v>37</v>
      </c>
      <c r="GP78" s="183">
        <f t="shared" si="657"/>
        <v>5.5648648648648651</v>
      </c>
      <c r="GQ78" s="182">
        <f>(CR78*CP78+GM78*GK78)/GO78</f>
        <v>1.7837837837837838</v>
      </c>
      <c r="GR78" s="183" t="str">
        <f>TEXT(GQ78,"0.00")</f>
        <v>1.78</v>
      </c>
      <c r="GS78" s="135" t="str">
        <f>IF(AND(GQ78&lt;1.2),"Cảnh báo KQHT","Lên lớp")</f>
        <v>Lên lớp</v>
      </c>
      <c r="GT78" s="135"/>
      <c r="GU78" s="185">
        <v>7.9</v>
      </c>
      <c r="GV78" s="121">
        <v>8</v>
      </c>
      <c r="GW78" s="122"/>
      <c r="GX78" s="129">
        <f>ROUND((GU78*0.4+GV78*0.6),1)</f>
        <v>8</v>
      </c>
      <c r="GY78" s="130">
        <f>ROUND(MAX((GU78*0.4+GV78*0.6),(GU78*0.4+GW78*0.6)),1)</f>
        <v>8</v>
      </c>
      <c r="GZ78" s="130" t="str">
        <f>TEXT(GY78,"0.0")</f>
        <v>8.0</v>
      </c>
      <c r="HA78" s="125" t="str">
        <f>IF(GY78&gt;=8.5,"A",IF(GY78&gt;=8,"B+",IF(GY78&gt;=7,"B",IF(GY78&gt;=6.5,"C+",IF(GY78&gt;=5.5,"C",IF(GY78&gt;=5,"D+",IF(GY78&gt;=4,"D","F")))))))</f>
        <v>B+</v>
      </c>
      <c r="HB78" s="126">
        <f>IF(HA78="A",4,IF(HA78="B+",3.5,IF(HA78="B",3,IF(HA78="C+",2.5,IF(HA78="C",2,IF(HA78="D+",1.5,IF(HA78="D",1,0)))))))</f>
        <v>3.5</v>
      </c>
      <c r="HC78" s="127" t="str">
        <f>TEXT(HB78,"0.0")</f>
        <v>3.5</v>
      </c>
      <c r="HD78" s="144">
        <v>3</v>
      </c>
      <c r="HE78" s="145">
        <v>3</v>
      </c>
      <c r="HF78" s="185">
        <v>6.7</v>
      </c>
      <c r="HG78" s="121">
        <v>6</v>
      </c>
      <c r="HH78" s="122"/>
      <c r="HI78" s="129">
        <f>ROUND((HF78*0.4+HG78*0.6),1)</f>
        <v>6.3</v>
      </c>
      <c r="HJ78" s="130">
        <f>ROUND(MAX((HF78*0.4+HG78*0.6),(HF78*0.4+HH78*0.6)),1)</f>
        <v>6.3</v>
      </c>
      <c r="HK78" s="130" t="str">
        <f>TEXT(HJ78,"0.0")</f>
        <v>6.3</v>
      </c>
      <c r="HL78" s="125" t="str">
        <f>IF(HJ78&gt;=8.5,"A",IF(HJ78&gt;=8,"B+",IF(HJ78&gt;=7,"B",IF(HJ78&gt;=6.5,"C+",IF(HJ78&gt;=5.5,"C",IF(HJ78&gt;=5,"D+",IF(HJ78&gt;=4,"D","F")))))))</f>
        <v>C</v>
      </c>
      <c r="HM78" s="126">
        <f>IF(HL78="A",4,IF(HL78="B+",3.5,IF(HL78="B",3,IF(HL78="C+",2.5,IF(HL78="C",2,IF(HL78="D+",1.5,IF(HL78="D",1,0)))))))</f>
        <v>2</v>
      </c>
      <c r="HN78" s="127" t="str">
        <f>TEXT(HM78,"0.0")</f>
        <v>2.0</v>
      </c>
      <c r="HO78" s="144">
        <v>2</v>
      </c>
      <c r="HP78" s="145">
        <v>2</v>
      </c>
      <c r="HQ78" s="185">
        <v>8.1</v>
      </c>
      <c r="HR78" s="121">
        <v>7</v>
      </c>
      <c r="HS78" s="122"/>
      <c r="HT78" s="129">
        <f>ROUND((HQ78*0.4+HR78*0.6),1)</f>
        <v>7.4</v>
      </c>
      <c r="HU78" s="130">
        <f>ROUND(MAX((HQ78*0.4+HR78*0.6),(HQ78*0.4+HS78*0.6)),1)</f>
        <v>7.4</v>
      </c>
      <c r="HV78" s="124" t="str">
        <f>TEXT(HU78,"0.0")</f>
        <v>7.4</v>
      </c>
      <c r="HW78" s="125" t="str">
        <f>IF(HU78&gt;=8.5,"A",IF(HU78&gt;=8,"B+",IF(HU78&gt;=7,"B",IF(HU78&gt;=6.5,"C+",IF(HU78&gt;=5.5,"C",IF(HU78&gt;=5,"D+",IF(HU78&gt;=4,"D","F")))))))</f>
        <v>B</v>
      </c>
      <c r="HX78" s="126">
        <f>IF(HW78="A",4,IF(HW78="B+",3.5,IF(HW78="B",3,IF(HW78="C+",2.5,IF(HW78="C",2,IF(HW78="D+",1.5,IF(HW78="D",1,0)))))))</f>
        <v>3</v>
      </c>
      <c r="HY78" s="127" t="str">
        <f>TEXT(HX78,"0.0")</f>
        <v>3.0</v>
      </c>
      <c r="HZ78" s="144">
        <v>3</v>
      </c>
      <c r="IA78" s="145">
        <v>3</v>
      </c>
      <c r="IB78" s="185">
        <v>9</v>
      </c>
      <c r="IC78" s="121">
        <v>5</v>
      </c>
      <c r="ID78" s="122"/>
      <c r="IE78" s="129">
        <f>ROUND((IB78*0.4+IC78*0.6),1)</f>
        <v>6.6</v>
      </c>
      <c r="IF78" s="130">
        <f>ROUND(MAX((IB78*0.4+IC78*0.6),(IB78*0.4+ID78*0.6)),1)</f>
        <v>6.6</v>
      </c>
      <c r="IG78" s="130" t="str">
        <f>TEXT(IF78,"0.0")</f>
        <v>6.6</v>
      </c>
      <c r="IH78" s="125" t="str">
        <f>IF(IF78&gt;=8.5,"A",IF(IF78&gt;=8,"B+",IF(IF78&gt;=7,"B",IF(IF78&gt;=6.5,"C+",IF(IF78&gt;=5.5,"C",IF(IF78&gt;=5,"D+",IF(IF78&gt;=4,"D","F")))))))</f>
        <v>C+</v>
      </c>
      <c r="II78" s="126">
        <f>IF(IH78="A",4,IF(IH78="B+",3.5,IF(IH78="B",3,IF(IH78="C+",2.5,IF(IH78="C",2,IF(IH78="D+",1.5,IF(IH78="D",1,0)))))))</f>
        <v>2.5</v>
      </c>
      <c r="IJ78" s="127" t="str">
        <f>TEXT(II78,"0.0")</f>
        <v>2.5</v>
      </c>
      <c r="IK78" s="144">
        <v>1</v>
      </c>
      <c r="IL78" s="145">
        <v>1</v>
      </c>
      <c r="IM78" s="19">
        <v>5</v>
      </c>
      <c r="IN78" s="44"/>
      <c r="IO78" s="23">
        <v>9</v>
      </c>
      <c r="IP78" s="25">
        <f>ROUND((IM78*0.4+IN78*0.6),1)</f>
        <v>2</v>
      </c>
      <c r="IQ78" s="26">
        <f>ROUND(MAX((IM78*0.4+IN78*0.6),(IM78*0.4+IO78*0.6)),1)</f>
        <v>7.4</v>
      </c>
      <c r="IR78" s="26" t="str">
        <f>TEXT(IQ78,"0.0")</f>
        <v>7.4</v>
      </c>
      <c r="IS78" s="30" t="str">
        <f>IF(IQ78&gt;=8.5,"A",IF(IQ78&gt;=8,"B+",IF(IQ78&gt;=7,"B",IF(IQ78&gt;=6.5,"C+",IF(IQ78&gt;=5.5,"C",IF(IQ78&gt;=5,"D+",IF(IQ78&gt;=4,"D","F")))))))</f>
        <v>B</v>
      </c>
      <c r="IT78" s="28">
        <f>IF(IS78="A",4,IF(IS78="B+",3.5,IF(IS78="B",3,IF(IS78="C+",2.5,IF(IS78="C",2,IF(IS78="D+",1.5,IF(IS78="D",1,0)))))))</f>
        <v>3</v>
      </c>
      <c r="IU78" s="35" t="str">
        <f>TEXT(IT78,"0.0")</f>
        <v>3.0</v>
      </c>
      <c r="IV78" s="53">
        <v>2</v>
      </c>
      <c r="IW78" s="63">
        <v>2</v>
      </c>
      <c r="IX78" s="19">
        <v>6.4</v>
      </c>
      <c r="IY78" s="22">
        <v>4</v>
      </c>
      <c r="IZ78" s="23"/>
      <c r="JA78" s="25">
        <f>ROUND((IX78*0.4+IY78*0.6),1)</f>
        <v>5</v>
      </c>
      <c r="JB78" s="26">
        <f>ROUND(MAX((IX78*0.4+IY78*0.6),(IX78*0.4+IZ78*0.6)),1)</f>
        <v>5</v>
      </c>
      <c r="JC78" s="26" t="str">
        <f>TEXT(JB78,"0.0")</f>
        <v>5.0</v>
      </c>
      <c r="JD78" s="30" t="str">
        <f>IF(JB78&gt;=8.5,"A",IF(JB78&gt;=8,"B+",IF(JB78&gt;=7,"B",IF(JB78&gt;=6.5,"C+",IF(JB78&gt;=5.5,"C",IF(JB78&gt;=5,"D+",IF(JB78&gt;=4,"D","F")))))))</f>
        <v>D+</v>
      </c>
      <c r="JE78" s="28">
        <f>IF(JD78="A",4,IF(JD78="B+",3.5,IF(JD78="B",3,IF(JD78="C+",2.5,IF(JD78="C",2,IF(JD78="D+",1.5,IF(JD78="D",1,0)))))))</f>
        <v>1.5</v>
      </c>
      <c r="JF78" s="35" t="str">
        <f>TEXT(JE78,"0.0")</f>
        <v>1.5</v>
      </c>
      <c r="JG78" s="53">
        <v>2</v>
      </c>
      <c r="JH78" s="63">
        <v>2</v>
      </c>
      <c r="JI78" s="185">
        <v>8</v>
      </c>
      <c r="JJ78" s="121">
        <v>7</v>
      </c>
      <c r="JK78" s="122"/>
      <c r="JL78" s="129">
        <f>ROUND((JI78*0.4+JJ78*0.6),1)</f>
        <v>7.4</v>
      </c>
      <c r="JM78" s="130">
        <f>ROUND(MAX((JI78*0.4+JJ78*0.6),(JI78*0.4+JK78*0.6)),1)</f>
        <v>7.4</v>
      </c>
      <c r="JN78" s="130" t="str">
        <f>TEXT(JM78,"0.0")</f>
        <v>7.4</v>
      </c>
      <c r="JO78" s="125" t="str">
        <f>IF(JM78&gt;=8.5,"A",IF(JM78&gt;=8,"B+",IF(JM78&gt;=7,"B",IF(JM78&gt;=6.5,"C+",IF(JM78&gt;=5.5,"C",IF(JM78&gt;=5,"D+",IF(JM78&gt;=4,"D","F")))))))</f>
        <v>B</v>
      </c>
      <c r="JP78" s="126">
        <f>IF(JO78="A",4,IF(JO78="B+",3.5,IF(JO78="B",3,IF(JO78="C+",2.5,IF(JO78="C",2,IF(JO78="D+",1.5,IF(JO78="D",1,0)))))))</f>
        <v>3</v>
      </c>
      <c r="JQ78" s="127" t="str">
        <f>TEXT(JP78,"0.0")</f>
        <v>3.0</v>
      </c>
      <c r="JR78" s="144">
        <v>2</v>
      </c>
      <c r="JS78" s="145">
        <v>2</v>
      </c>
      <c r="JT78" s="185">
        <v>7.4</v>
      </c>
      <c r="JU78" s="121">
        <v>9</v>
      </c>
      <c r="JV78" s="122"/>
      <c r="JW78" s="129">
        <f>ROUND((JT78*0.4+JU78*0.6),1)</f>
        <v>8.4</v>
      </c>
      <c r="JX78" s="130">
        <f>ROUND(MAX((JT78*0.4+JU78*0.6),(JT78*0.4+JV78*0.6)),1)</f>
        <v>8.4</v>
      </c>
      <c r="JY78" s="130" t="str">
        <f>TEXT(JX78,"0.0")</f>
        <v>8.4</v>
      </c>
      <c r="JZ78" s="125" t="str">
        <f>IF(JX78&gt;=8.5,"A",IF(JX78&gt;=8,"B+",IF(JX78&gt;=7,"B",IF(JX78&gt;=6.5,"C+",IF(JX78&gt;=5.5,"C",IF(JX78&gt;=5,"D+",IF(JX78&gt;=4,"D","F")))))))</f>
        <v>B+</v>
      </c>
      <c r="KA78" s="126">
        <f>IF(JZ78="A",4,IF(JZ78="B+",3.5,IF(JZ78="B",3,IF(JZ78="C+",2.5,IF(JZ78="C",2,IF(JZ78="D+",1.5,IF(JZ78="D",1,0)))))))</f>
        <v>3.5</v>
      </c>
      <c r="KB78" s="127" t="str">
        <f>TEXT(KA78,"0.0")</f>
        <v>3.5</v>
      </c>
      <c r="KC78" s="144">
        <v>1</v>
      </c>
      <c r="KD78" s="145">
        <v>1</v>
      </c>
      <c r="KE78" s="19">
        <v>6.7</v>
      </c>
      <c r="KF78" s="44"/>
      <c r="KG78" s="23">
        <v>5</v>
      </c>
      <c r="KH78" s="25">
        <f>ROUND((KE78*0.4+KF78*0.6),1)</f>
        <v>2.7</v>
      </c>
      <c r="KI78" s="26">
        <f>ROUND(MAX((KE78*0.4+KF78*0.6),(KE78*0.4+KG78*0.6)),1)</f>
        <v>5.7</v>
      </c>
      <c r="KJ78" s="26" t="str">
        <f>TEXT(KI78,"0.0")</f>
        <v>5.7</v>
      </c>
      <c r="KK78" s="30" t="str">
        <f>IF(KI78&gt;=8.5,"A",IF(KI78&gt;=8,"B+",IF(KI78&gt;=7,"B",IF(KI78&gt;=6.5,"C+",IF(KI78&gt;=5.5,"C",IF(KI78&gt;=5,"D+",IF(KI78&gt;=4,"D","F")))))))</f>
        <v>C</v>
      </c>
      <c r="KL78" s="28">
        <f>IF(KK78="A",4,IF(KK78="B+",3.5,IF(KK78="B",3,IF(KK78="C+",2.5,IF(KK78="C",2,IF(KK78="D+",1.5,IF(KK78="D",1,0)))))))</f>
        <v>2</v>
      </c>
      <c r="KM78" s="35" t="str">
        <f>TEXT(KL78,"0.0")</f>
        <v>2.0</v>
      </c>
      <c r="KN78" s="53">
        <v>2</v>
      </c>
      <c r="KO78" s="63">
        <v>2</v>
      </c>
      <c r="KP78" s="181">
        <f>HD78+HO78+HZ78+IK78+IV78+JG78+JR78+KC78+KN78</f>
        <v>18</v>
      </c>
      <c r="KQ78" s="217">
        <f>(GY78*HD78+HJ78*HO78+HU78*HZ78+IF78*IK78+IQ78*IV78+JB78*JG78+JM78*JR78+JX78*KC78+KI78*KN78)/KP78</f>
        <v>6.9333333333333336</v>
      </c>
      <c r="KR78" s="182">
        <f>(HB78*HD78+HM78*HO78+HX78*HZ78+II78*IK78+IT78*IV78+JE78*JG78+JP78*JR78+KA78*KC78+KL78*KN78)/KP78</f>
        <v>2.6944444444444446</v>
      </c>
      <c r="KS78" s="183" t="str">
        <f>TEXT(KR78,"0.00")</f>
        <v>2.69</v>
      </c>
      <c r="KT78" s="135" t="str">
        <f t="shared" si="678"/>
        <v>Lên lớp</v>
      </c>
      <c r="KU78" s="136">
        <f t="shared" si="679"/>
        <v>18</v>
      </c>
      <c r="KV78" s="217">
        <f t="shared" si="680"/>
        <v>6.9333333333333336</v>
      </c>
      <c r="KW78" s="236">
        <f t="shared" si="681"/>
        <v>2.6944444444444446</v>
      </c>
      <c r="KX78" s="192">
        <f t="shared" si="682"/>
        <v>55</v>
      </c>
      <c r="KY78" s="193">
        <f t="shared" si="683"/>
        <v>55</v>
      </c>
      <c r="KZ78" s="183">
        <f t="shared" si="684"/>
        <v>6.0127272727272736</v>
      </c>
      <c r="LA78" s="182">
        <f t="shared" si="685"/>
        <v>2.081818181818182</v>
      </c>
      <c r="LB78" s="183" t="str">
        <f t="shared" si="686"/>
        <v>2.08</v>
      </c>
      <c r="LC78" s="135" t="str">
        <f t="shared" si="687"/>
        <v>Lên lớp</v>
      </c>
      <c r="LD78" s="215" t="s">
        <v>644</v>
      </c>
      <c r="LE78" s="185">
        <v>7.3</v>
      </c>
      <c r="LF78" s="121">
        <v>6</v>
      </c>
      <c r="LG78" s="122"/>
      <c r="LH78" s="129">
        <f t="shared" si="790"/>
        <v>6.5</v>
      </c>
      <c r="LI78" s="130">
        <f t="shared" si="791"/>
        <v>6.5</v>
      </c>
      <c r="LJ78" s="130" t="str">
        <f t="shared" si="688"/>
        <v>6.5</v>
      </c>
      <c r="LK78" s="125" t="str">
        <f t="shared" si="792"/>
        <v>C+</v>
      </c>
      <c r="LL78" s="126">
        <f t="shared" si="793"/>
        <v>2.5</v>
      </c>
      <c r="LM78" s="127" t="str">
        <f t="shared" si="794"/>
        <v>2.5</v>
      </c>
      <c r="LN78" s="144">
        <v>1</v>
      </c>
      <c r="LO78" s="145">
        <v>1</v>
      </c>
      <c r="LP78" s="185">
        <v>7.7</v>
      </c>
      <c r="LQ78" s="121">
        <v>7</v>
      </c>
      <c r="LR78" s="122"/>
      <c r="LS78" s="129">
        <f t="shared" si="795"/>
        <v>7.3</v>
      </c>
      <c r="LT78" s="130">
        <f t="shared" si="796"/>
        <v>7.3</v>
      </c>
      <c r="LU78" s="130" t="str">
        <f t="shared" si="858"/>
        <v>7.3</v>
      </c>
      <c r="LV78" s="125" t="str">
        <f t="shared" si="797"/>
        <v>B</v>
      </c>
      <c r="LW78" s="126">
        <f t="shared" si="798"/>
        <v>3</v>
      </c>
      <c r="LX78" s="127" t="str">
        <f t="shared" si="799"/>
        <v>3.0</v>
      </c>
      <c r="LY78" s="144">
        <v>1</v>
      </c>
      <c r="LZ78" s="145">
        <v>1</v>
      </c>
      <c r="MA78" s="185">
        <v>7.3</v>
      </c>
      <c r="MB78" s="121">
        <v>7</v>
      </c>
      <c r="MC78" s="122"/>
      <c r="MD78" s="129">
        <f t="shared" si="800"/>
        <v>7.1</v>
      </c>
      <c r="ME78" s="130">
        <f t="shared" si="801"/>
        <v>7.1</v>
      </c>
      <c r="MF78" s="130" t="str">
        <f t="shared" si="690"/>
        <v>7.1</v>
      </c>
      <c r="MG78" s="125" t="str">
        <f t="shared" si="859"/>
        <v>B</v>
      </c>
      <c r="MH78" s="126">
        <f t="shared" si="802"/>
        <v>3</v>
      </c>
      <c r="MI78" s="127" t="str">
        <f t="shared" si="803"/>
        <v>3.0</v>
      </c>
      <c r="MJ78" s="144">
        <v>1</v>
      </c>
      <c r="MK78" s="145">
        <v>1</v>
      </c>
      <c r="ML78" s="19">
        <v>8</v>
      </c>
      <c r="MM78" s="51">
        <v>7.2</v>
      </c>
      <c r="MN78" s="23"/>
      <c r="MO78" s="25">
        <f t="shared" si="822"/>
        <v>7.5</v>
      </c>
      <c r="MP78" s="26">
        <f t="shared" si="823"/>
        <v>7.5</v>
      </c>
      <c r="MQ78" s="26" t="str">
        <f t="shared" si="860"/>
        <v>7.5</v>
      </c>
      <c r="MR78" s="30" t="str">
        <f t="shared" si="872"/>
        <v>B</v>
      </c>
      <c r="MS78" s="28">
        <f t="shared" si="824"/>
        <v>3</v>
      </c>
      <c r="MT78" s="35" t="str">
        <f t="shared" si="825"/>
        <v>3.0</v>
      </c>
      <c r="MU78" s="53">
        <v>1</v>
      </c>
      <c r="MV78" s="63">
        <v>1</v>
      </c>
      <c r="MW78" s="19">
        <v>5.2</v>
      </c>
      <c r="MX78" s="51">
        <v>5.2</v>
      </c>
      <c r="MY78" s="23"/>
      <c r="MZ78" s="25">
        <f t="shared" si="826"/>
        <v>5.2</v>
      </c>
      <c r="NA78" s="26">
        <f t="shared" si="827"/>
        <v>5.2</v>
      </c>
      <c r="NB78" s="26" t="str">
        <f t="shared" si="861"/>
        <v>5.2</v>
      </c>
      <c r="NC78" s="30" t="str">
        <f t="shared" si="873"/>
        <v>D+</v>
      </c>
      <c r="ND78" s="28">
        <f t="shared" si="828"/>
        <v>1.5</v>
      </c>
      <c r="NE78" s="35" t="str">
        <f t="shared" si="829"/>
        <v>1.5</v>
      </c>
      <c r="NF78" s="53">
        <v>1</v>
      </c>
      <c r="NG78" s="63">
        <v>1</v>
      </c>
      <c r="NH78" s="19">
        <v>6</v>
      </c>
      <c r="NI78" s="51">
        <v>6.1</v>
      </c>
      <c r="NJ78" s="23"/>
      <c r="NK78" s="25">
        <f t="shared" si="830"/>
        <v>6.1</v>
      </c>
      <c r="NL78" s="26">
        <f t="shared" si="831"/>
        <v>6.1</v>
      </c>
      <c r="NM78" s="26" t="str">
        <f t="shared" si="862"/>
        <v>6.1</v>
      </c>
      <c r="NN78" s="30" t="str">
        <f t="shared" si="874"/>
        <v>C</v>
      </c>
      <c r="NO78" s="28">
        <f t="shared" si="832"/>
        <v>2</v>
      </c>
      <c r="NP78" s="35" t="str">
        <f t="shared" si="833"/>
        <v>2.0</v>
      </c>
      <c r="NQ78" s="53">
        <v>2</v>
      </c>
      <c r="NR78" s="63">
        <v>2</v>
      </c>
      <c r="NS78" s="19">
        <v>6</v>
      </c>
      <c r="NT78" s="51">
        <v>6.2</v>
      </c>
      <c r="NU78" s="23"/>
      <c r="NV78" s="25">
        <f t="shared" si="834"/>
        <v>6.1</v>
      </c>
      <c r="NW78" s="26">
        <f t="shared" si="835"/>
        <v>6.1</v>
      </c>
      <c r="NX78" s="26" t="str">
        <f t="shared" si="863"/>
        <v>6.1</v>
      </c>
      <c r="NY78" s="30" t="str">
        <f t="shared" si="875"/>
        <v>C</v>
      </c>
      <c r="NZ78" s="28">
        <f t="shared" si="836"/>
        <v>2</v>
      </c>
      <c r="OA78" s="35" t="str">
        <f t="shared" si="837"/>
        <v>2.0</v>
      </c>
      <c r="OB78" s="53">
        <v>1</v>
      </c>
      <c r="OC78" s="63">
        <v>1</v>
      </c>
      <c r="OD78" s="57">
        <v>5</v>
      </c>
      <c r="OE78" s="51">
        <v>6</v>
      </c>
      <c r="OF78" s="23"/>
      <c r="OG78" s="25">
        <f t="shared" si="838"/>
        <v>5.6</v>
      </c>
      <c r="OH78" s="26">
        <f t="shared" si="839"/>
        <v>5.6</v>
      </c>
      <c r="OI78" s="26" t="str">
        <f t="shared" si="840"/>
        <v>5.6</v>
      </c>
      <c r="OJ78" s="30" t="str">
        <f t="shared" si="864"/>
        <v>C</v>
      </c>
      <c r="OK78" s="28">
        <f t="shared" si="841"/>
        <v>2</v>
      </c>
      <c r="OL78" s="35" t="str">
        <f t="shared" si="842"/>
        <v>2.0</v>
      </c>
      <c r="OM78" s="53">
        <v>4</v>
      </c>
      <c r="ON78" s="70">
        <v>4</v>
      </c>
      <c r="OO78" s="264">
        <f t="shared" si="804"/>
        <v>12</v>
      </c>
      <c r="OP78" s="217">
        <f t="shared" si="805"/>
        <v>6.1916666666666664</v>
      </c>
      <c r="OQ78" s="182">
        <f t="shared" si="806"/>
        <v>2.25</v>
      </c>
      <c r="OR78" s="183" t="str">
        <f t="shared" si="807"/>
        <v>2.25</v>
      </c>
      <c r="OS78" s="135" t="str">
        <f t="shared" si="808"/>
        <v>Lên lớp</v>
      </c>
      <c r="OT78" s="136">
        <f t="shared" si="809"/>
        <v>12</v>
      </c>
      <c r="OU78" s="217">
        <f t="shared" si="810"/>
        <v>6.1916666666666664</v>
      </c>
      <c r="OV78" s="236">
        <f t="shared" si="811"/>
        <v>2.25</v>
      </c>
      <c r="OW78" s="192">
        <f t="shared" si="812"/>
        <v>67</v>
      </c>
      <c r="OX78" s="193">
        <f t="shared" si="813"/>
        <v>67</v>
      </c>
      <c r="OY78" s="183">
        <f t="shared" si="814"/>
        <v>6.0447761194029859</v>
      </c>
      <c r="OZ78" s="182">
        <f t="shared" si="815"/>
        <v>2.1119402985074629</v>
      </c>
      <c r="PA78" s="183" t="str">
        <f t="shared" si="816"/>
        <v>2.11</v>
      </c>
      <c r="PB78" s="135" t="str">
        <f t="shared" si="817"/>
        <v>Lên lớp</v>
      </c>
      <c r="PC78" s="135" t="s">
        <v>648</v>
      </c>
      <c r="PD78" s="57">
        <v>7.6</v>
      </c>
      <c r="PE78" s="51">
        <v>7.5</v>
      </c>
      <c r="PF78" s="23"/>
      <c r="PG78" s="25">
        <f t="shared" si="866"/>
        <v>7.5</v>
      </c>
      <c r="PH78" s="26">
        <f t="shared" si="867"/>
        <v>7.5</v>
      </c>
      <c r="PI78" s="26" t="str">
        <f t="shared" si="868"/>
        <v>7.5</v>
      </c>
      <c r="PJ78" s="30" t="str">
        <f t="shared" si="869"/>
        <v>B</v>
      </c>
      <c r="PK78" s="28">
        <f t="shared" si="870"/>
        <v>3</v>
      </c>
      <c r="PL78" s="35" t="str">
        <f t="shared" si="871"/>
        <v>3.0</v>
      </c>
      <c r="PM78" s="53">
        <v>6</v>
      </c>
      <c r="PN78" s="63">
        <v>6</v>
      </c>
      <c r="PO78" s="19">
        <v>6.3</v>
      </c>
      <c r="PP78" s="22">
        <v>4</v>
      </c>
      <c r="PQ78" s="23"/>
      <c r="PR78" s="25">
        <f t="shared" si="843"/>
        <v>4.9000000000000004</v>
      </c>
      <c r="PS78" s="26">
        <f t="shared" si="844"/>
        <v>4.9000000000000004</v>
      </c>
      <c r="PT78" s="26" t="str">
        <f t="shared" si="845"/>
        <v>4.9</v>
      </c>
      <c r="PU78" s="30" t="str">
        <f t="shared" si="865"/>
        <v>D</v>
      </c>
      <c r="PV78" s="28">
        <f t="shared" si="846"/>
        <v>1</v>
      </c>
      <c r="PW78" s="35" t="str">
        <f t="shared" si="847"/>
        <v>1.0</v>
      </c>
      <c r="PX78" s="53">
        <v>6</v>
      </c>
      <c r="PY78" s="63">
        <v>6</v>
      </c>
      <c r="PZ78" s="59"/>
      <c r="QA78" s="259"/>
      <c r="QB78" s="129">
        <f t="shared" si="848"/>
        <v>0</v>
      </c>
      <c r="QC78" s="24" t="str">
        <f t="shared" si="876"/>
        <v>0.0</v>
      </c>
      <c r="QD78" s="30" t="str">
        <f t="shared" si="877"/>
        <v>F</v>
      </c>
      <c r="QE78" s="28">
        <f t="shared" si="878"/>
        <v>0</v>
      </c>
      <c r="QF78" s="35" t="str">
        <f t="shared" si="879"/>
        <v>0.0</v>
      </c>
      <c r="QG78" s="260"/>
      <c r="QH78" s="261"/>
      <c r="QI78" s="262">
        <f t="shared" si="818"/>
        <v>12</v>
      </c>
      <c r="QJ78" s="217">
        <f t="shared" si="819"/>
        <v>6.2</v>
      </c>
      <c r="QK78" s="182">
        <f t="shared" si="820"/>
        <v>2</v>
      </c>
      <c r="QL78" s="183" t="str">
        <f t="shared" si="880"/>
        <v>2.00</v>
      </c>
      <c r="QM78" s="135" t="str">
        <f t="shared" si="881"/>
        <v>Lên lớp</v>
      </c>
    </row>
    <row r="79" spans="1:455" ht="18">
      <c r="A79" s="10">
        <v>15</v>
      </c>
      <c r="B79" s="10">
        <v>81</v>
      </c>
      <c r="C79" s="90" t="s">
        <v>351</v>
      </c>
      <c r="D79" s="91" t="s">
        <v>828</v>
      </c>
      <c r="E79" s="93" t="s">
        <v>829</v>
      </c>
      <c r="F79" s="307" t="s">
        <v>149</v>
      </c>
      <c r="G79" s="113" t="s">
        <v>830</v>
      </c>
      <c r="H79" s="100" t="s">
        <v>831</v>
      </c>
      <c r="I79" s="42" t="s">
        <v>18</v>
      </c>
      <c r="J79" s="98" t="s">
        <v>832</v>
      </c>
      <c r="K79" s="12">
        <v>6</v>
      </c>
      <c r="L79" s="24" t="str">
        <f t="shared" si="562"/>
        <v>6.0</v>
      </c>
      <c r="M79" s="30" t="str">
        <f t="shared" ref="M79" si="983">IF(K79&gt;=8.5,"A",IF(K79&gt;=8,"B+",IF(K79&gt;=7,"B",IF(K79&gt;=6.5,"C+",IF(K79&gt;=5.5,"C",IF(K79&gt;=5,"D+",IF(K79&gt;=4,"D","F")))))))</f>
        <v>C</v>
      </c>
      <c r="N79" s="37">
        <f t="shared" ref="N79" si="984">IF(M79="A",4,IF(M79="B+",3.5,IF(M79="B",3,IF(M79="C+",2.5,IF(M79="C",2,IF(M79="D+",1.5,IF(M79="D",1,0)))))))</f>
        <v>2</v>
      </c>
      <c r="O79" s="35" t="str">
        <f t="shared" ref="O79" si="985">TEXT(N79,"0.0")</f>
        <v>2.0</v>
      </c>
      <c r="P79" s="11">
        <v>2</v>
      </c>
      <c r="Q79" s="14">
        <v>6.5</v>
      </c>
      <c r="R79" s="24" t="str">
        <f t="shared" si="566"/>
        <v>6.5</v>
      </c>
      <c r="S79" s="30" t="str">
        <f t="shared" ref="S79" si="986">IF(Q79&gt;=8.5,"A",IF(Q79&gt;=8,"B+",IF(Q79&gt;=7,"B",IF(Q79&gt;=6.5,"C+",IF(Q79&gt;=5.5,"C",IF(Q79&gt;=5,"D+",IF(Q79&gt;=4,"D","F")))))))</f>
        <v>C+</v>
      </c>
      <c r="T79" s="37">
        <f t="shared" ref="T79" si="987">IF(S79="A",4,IF(S79="B+",3.5,IF(S79="B",3,IF(S79="C+",2.5,IF(S79="C",2,IF(S79="D+",1.5,IF(S79="D",1,0)))))))</f>
        <v>2.5</v>
      </c>
      <c r="U79" s="35" t="str">
        <f t="shared" ref="U79" si="988">TEXT(T79,"0.0")</f>
        <v>2.5</v>
      </c>
      <c r="V79" s="11">
        <v>3</v>
      </c>
      <c r="W79" s="19">
        <v>6</v>
      </c>
      <c r="X79" s="22">
        <v>7</v>
      </c>
      <c r="Y79" s="23"/>
      <c r="Z79" s="25">
        <f t="shared" ref="Z79" si="989">ROUND((W79*0.4+X79*0.6),1)</f>
        <v>6.6</v>
      </c>
      <c r="AA79" s="26">
        <f t="shared" ref="AA79" si="990">ROUND(MAX((W79*0.4+X79*0.6),(W79*0.4+Y79*0.6)),1)</f>
        <v>6.6</v>
      </c>
      <c r="AB79" s="24" t="str">
        <f t="shared" si="572"/>
        <v>6.6</v>
      </c>
      <c r="AC79" s="30" t="str">
        <f t="shared" ref="AC79" si="991">IF(AA79&gt;=8.5,"A",IF(AA79&gt;=8,"B+",IF(AA79&gt;=7,"B",IF(AA79&gt;=6.5,"C+",IF(AA79&gt;=5.5,"C",IF(AA79&gt;=5,"D+",IF(AA79&gt;=4,"D","F")))))))</f>
        <v>C+</v>
      </c>
      <c r="AD79" s="28">
        <f t="shared" ref="AD79" si="992">IF(AC79="A",4,IF(AC79="B+",3.5,IF(AC79="B",3,IF(AC79="C+",2.5,IF(AC79="C",2,IF(AC79="D+",1.5,IF(AC79="D",1,0)))))))</f>
        <v>2.5</v>
      </c>
      <c r="AE79" s="35" t="str">
        <f t="shared" ref="AE79" si="993">TEXT(AD79,"0.0")</f>
        <v>2.5</v>
      </c>
      <c r="AF79" s="53">
        <v>4</v>
      </c>
      <c r="AG79" s="63">
        <v>4</v>
      </c>
      <c r="AH79" s="19">
        <v>7</v>
      </c>
      <c r="AI79" s="22">
        <v>8</v>
      </c>
      <c r="AJ79" s="23"/>
      <c r="AK79" s="25">
        <f t="shared" ref="AK79" si="994">ROUND((AH79*0.4+AI79*0.6),1)</f>
        <v>7.6</v>
      </c>
      <c r="AL79" s="26">
        <f t="shared" ref="AL79" si="995">ROUND(MAX((AH79*0.4+AI79*0.6),(AH79*0.4+AJ79*0.6)),1)</f>
        <v>7.6</v>
      </c>
      <c r="AM79" s="24" t="str">
        <f t="shared" si="577"/>
        <v>7.6</v>
      </c>
      <c r="AN79" s="30" t="str">
        <f t="shared" ref="AN79" si="996">IF(AL79&gt;=8.5,"A",IF(AL79&gt;=8,"B+",IF(AL79&gt;=7,"B",IF(AL79&gt;=6.5,"C+",IF(AL79&gt;=5.5,"C",IF(AL79&gt;=5,"D+",IF(AL79&gt;=4,"D","F")))))))</f>
        <v>B</v>
      </c>
      <c r="AO79" s="28">
        <f t="shared" ref="AO79" si="997">IF(AN79="A",4,IF(AN79="B+",3.5,IF(AN79="B",3,IF(AN79="C+",2.5,IF(AN79="C",2,IF(AN79="D+",1.5,IF(AN79="D",1,0)))))))</f>
        <v>3</v>
      </c>
      <c r="AP79" s="35" t="str">
        <f t="shared" ref="AP79" si="998">TEXT(AO79,"0.0")</f>
        <v>3.0</v>
      </c>
      <c r="AQ79" s="66">
        <v>2</v>
      </c>
      <c r="AR79" s="68">
        <v>2</v>
      </c>
      <c r="AS79" s="19">
        <v>5.0999999999999996</v>
      </c>
      <c r="AT79" s="22">
        <v>5</v>
      </c>
      <c r="AU79" s="23"/>
      <c r="AV79" s="25">
        <f t="shared" ref="AV79" si="999">ROUND((AS79*0.4+AT79*0.6),1)</f>
        <v>5</v>
      </c>
      <c r="AW79" s="26">
        <f t="shared" ref="AW79" si="1000">ROUND(MAX((AS79*0.4+AT79*0.6),(AS79*0.4+AU79*0.6)),1)</f>
        <v>5</v>
      </c>
      <c r="AX79" s="24" t="str">
        <f t="shared" si="581"/>
        <v>5.0</v>
      </c>
      <c r="AY79" s="30" t="str">
        <f t="shared" ref="AY79" si="1001">IF(AW79&gt;=8.5,"A",IF(AW79&gt;=8,"B+",IF(AW79&gt;=7,"B",IF(AW79&gt;=6.5,"C+",IF(AW79&gt;=5.5,"C",IF(AW79&gt;=5,"D+",IF(AW79&gt;=4,"D","F")))))))</f>
        <v>D+</v>
      </c>
      <c r="AZ79" s="28">
        <f t="shared" ref="AZ79" si="1002">IF(AY79="A",4,IF(AY79="B+",3.5,IF(AY79="B",3,IF(AY79="C+",2.5,IF(AY79="C",2,IF(AY79="D+",1.5,IF(AY79="D",1,0)))))))</f>
        <v>1.5</v>
      </c>
      <c r="BA79" s="35" t="str">
        <f t="shared" ref="BA79" si="1003">TEXT(AZ79,"0.0")</f>
        <v>1.5</v>
      </c>
      <c r="BB79" s="53">
        <v>3</v>
      </c>
      <c r="BC79" s="63">
        <v>3</v>
      </c>
      <c r="BD79" s="19">
        <v>5</v>
      </c>
      <c r="BE79" s="22">
        <v>4</v>
      </c>
      <c r="BF79" s="23"/>
      <c r="BG79" s="25">
        <f t="shared" ref="BG79" si="1004">ROUND((BD79*0.4+BE79*0.6),1)</f>
        <v>4.4000000000000004</v>
      </c>
      <c r="BH79" s="26">
        <f t="shared" ref="BH79" si="1005">ROUND(MAX((BD79*0.4+BE79*0.6),(BD79*0.4+BF79*0.6)),1)</f>
        <v>4.4000000000000004</v>
      </c>
      <c r="BI79" s="24" t="str">
        <f t="shared" si="585"/>
        <v>4.4</v>
      </c>
      <c r="BJ79" s="30" t="str">
        <f t="shared" ref="BJ79" si="1006">IF(BH79&gt;=8.5,"A",IF(BH79&gt;=8,"B+",IF(BH79&gt;=7,"B",IF(BH79&gt;=6.5,"C+",IF(BH79&gt;=5.5,"C",IF(BH79&gt;=5,"D+",IF(BH79&gt;=4,"D","F")))))))</f>
        <v>D</v>
      </c>
      <c r="BK79" s="28">
        <f t="shared" ref="BK79" si="1007">IF(BJ79="A",4,IF(BJ79="B+",3.5,IF(BJ79="B",3,IF(BJ79="C+",2.5,IF(BJ79="C",2,IF(BJ79="D+",1.5,IF(BJ79="D",1,0)))))))</f>
        <v>1</v>
      </c>
      <c r="BL79" s="35" t="str">
        <f t="shared" ref="BL79" si="1008">TEXT(BK79,"0.0")</f>
        <v>1.0</v>
      </c>
      <c r="BM79" s="53">
        <v>3</v>
      </c>
      <c r="BN79" s="63">
        <v>3</v>
      </c>
      <c r="BO79" s="19">
        <v>5.0999999999999996</v>
      </c>
      <c r="BP79" s="22">
        <v>6</v>
      </c>
      <c r="BQ79" s="23"/>
      <c r="BR79" s="25">
        <f t="shared" ref="BR79" si="1009">ROUND((BO79*0.4+BP79*0.6),1)</f>
        <v>5.6</v>
      </c>
      <c r="BS79" s="26">
        <f t="shared" ref="BS79" si="1010">ROUND(MAX((BO79*0.4+BP79*0.6),(BO79*0.4+BQ79*0.6)),1)</f>
        <v>5.6</v>
      </c>
      <c r="BT79" s="24" t="str">
        <f t="shared" si="591"/>
        <v>5.6</v>
      </c>
      <c r="BU79" s="30" t="str">
        <f t="shared" ref="BU79" si="1011">IF(BS79&gt;=8.5,"A",IF(BS79&gt;=8,"B+",IF(BS79&gt;=7,"B",IF(BS79&gt;=6.5,"C+",IF(BS79&gt;=5.5,"C",IF(BS79&gt;=5,"D+",IF(BS79&gt;=4,"D","F")))))))</f>
        <v>C</v>
      </c>
      <c r="BV79" s="56">
        <f t="shared" ref="BV79" si="1012">IF(BU79="A",4,IF(BU79="B+",3.5,IF(BU79="B",3,IF(BU79="C+",2.5,IF(BU79="C",2,IF(BU79="D+",1.5,IF(BU79="D",1,0)))))))</f>
        <v>2</v>
      </c>
      <c r="BW79" s="35" t="str">
        <f t="shared" ref="BW79" si="1013">TEXT(BV79,"0.0")</f>
        <v>2.0</v>
      </c>
      <c r="BX79" s="53">
        <v>2</v>
      </c>
      <c r="BY79" s="70">
        <v>2</v>
      </c>
      <c r="BZ79" s="19">
        <v>6</v>
      </c>
      <c r="CA79" s="22">
        <v>4</v>
      </c>
      <c r="CB79" s="23"/>
      <c r="CC79" s="25">
        <f t="shared" ref="CC79" si="1014">ROUND((BZ79*0.4+CA79*0.6),1)</f>
        <v>4.8</v>
      </c>
      <c r="CD79" s="26">
        <f t="shared" ref="CD79" si="1015">ROUND(MAX((BZ79*0.4+CA79*0.6),(BZ79*0.4+CB79*0.6)),1)</f>
        <v>4.8</v>
      </c>
      <c r="CE79" s="24" t="str">
        <f t="shared" si="595"/>
        <v>4.8</v>
      </c>
      <c r="CF79" s="30" t="str">
        <f t="shared" ref="CF79" si="1016">IF(CD79&gt;=8.5,"A",IF(CD79&gt;=8,"B+",IF(CD79&gt;=7,"B",IF(CD79&gt;=6.5,"C+",IF(CD79&gt;=5.5,"C",IF(CD79&gt;=5,"D+",IF(CD79&gt;=4,"D","F")))))))</f>
        <v>D</v>
      </c>
      <c r="CG79" s="28">
        <f t="shared" ref="CG79" si="1017">IF(CF79="A",4,IF(CF79="B+",3.5,IF(CF79="B",3,IF(CF79="C+",2.5,IF(CF79="C",2,IF(CF79="D+",1.5,IF(CF79="D",1,0)))))))</f>
        <v>1</v>
      </c>
      <c r="CH79" s="35" t="str">
        <f t="shared" ref="CH79" si="1018">TEXT(CG79,"0.0")</f>
        <v>1.0</v>
      </c>
      <c r="CI79" s="53">
        <v>3</v>
      </c>
      <c r="CJ79" s="63">
        <v>3</v>
      </c>
      <c r="CK79" s="115">
        <f t="shared" ref="CK79" si="1019">AF79+AQ79+BB79+BM79+BX79+CI79</f>
        <v>17</v>
      </c>
      <c r="CL79" s="238">
        <f t="shared" si="600"/>
        <v>5.6117647058823534</v>
      </c>
      <c r="CM79" s="116">
        <f t="shared" ref="CM79" si="1020">(AD79*AF79+AO79*AQ79+AZ79*BB79+BK79*BM79+BV79*BX79+CG79*CI79)/CK79</f>
        <v>1.7941176470588236</v>
      </c>
      <c r="CN79" s="117" t="str">
        <f t="shared" ref="CN79" si="1021">TEXT(CM79,"0.00")</f>
        <v>1.79</v>
      </c>
      <c r="CO79" s="135" t="str">
        <f t="shared" ref="CO79" si="1022">IF(AND(CM79&lt;0.8),"Cảnh báo KQHT","Lên lớp")</f>
        <v>Lên lớp</v>
      </c>
      <c r="CP79" s="136">
        <f t="shared" ref="CP79" si="1023">AG79+AR79+BC79+BN79+BY79+CJ79</f>
        <v>17</v>
      </c>
      <c r="CQ79" s="241">
        <f t="shared" si="605"/>
        <v>5.6117647058823534</v>
      </c>
      <c r="CR79" s="137">
        <f t="shared" ref="CR79" si="1024" xml:space="preserve"> (AD79*AG79+AO79*AR79+AZ79*BC79+BK79*BN79+BV79*BY79+CG79*CJ79)/CP79</f>
        <v>1.7941176470588236</v>
      </c>
      <c r="CS79" s="140" t="str">
        <f t="shared" ref="CS79" si="1025">TEXT(CR79,"0.00")</f>
        <v>1.79</v>
      </c>
      <c r="CT79" s="135" t="str">
        <f t="shared" ref="CT79" si="1026">IF(AND(CR79&lt;1.2),"Cảnh báo KQHT","Lên lớp")</f>
        <v>Lên lớp</v>
      </c>
      <c r="CU79" s="135"/>
      <c r="CV79" s="19">
        <v>5</v>
      </c>
      <c r="CW79" s="22">
        <v>7</v>
      </c>
      <c r="CX79" s="23"/>
      <c r="CY79" s="25">
        <f t="shared" ref="CY79" si="1027">ROUND((CV79*0.4+CW79*0.6),1)</f>
        <v>6.2</v>
      </c>
      <c r="CZ79" s="26">
        <f t="shared" ref="CZ79" si="1028">ROUND(MAX((CV79*0.4+CW79*0.6),(CV79*0.4+CX79*0.6)),1)</f>
        <v>6.2</v>
      </c>
      <c r="DA79" s="26" t="str">
        <f t="shared" ref="DA79" si="1029">TEXT(CZ79,"0.0")</f>
        <v>6.2</v>
      </c>
      <c r="DB79" s="30" t="str">
        <f t="shared" ref="DB79" si="1030">IF(CZ79&gt;=8.5,"A",IF(CZ79&gt;=8,"B+",IF(CZ79&gt;=7,"B",IF(CZ79&gt;=6.5,"C+",IF(CZ79&gt;=5.5,"C",IF(CZ79&gt;=5,"D+",IF(CZ79&gt;=4,"D","F")))))))</f>
        <v>C</v>
      </c>
      <c r="DC79" s="56">
        <f t="shared" ref="DC79" si="1031">IF(DB79="A",4,IF(DB79="B+",3.5,IF(DB79="B",3,IF(DB79="C+",2.5,IF(DB79="C",2,IF(DB79="D+",1.5,IF(DB79="D",1,0)))))))</f>
        <v>2</v>
      </c>
      <c r="DD79" s="35" t="str">
        <f t="shared" ref="DD79" si="1032">TEXT(DC79,"0.0")</f>
        <v>2.0</v>
      </c>
      <c r="DE79" s="53">
        <v>3</v>
      </c>
      <c r="DF79" s="63">
        <v>3</v>
      </c>
      <c r="DG79" s="120">
        <v>0</v>
      </c>
      <c r="DH79" s="121"/>
      <c r="DI79" s="122"/>
      <c r="DJ79" s="129">
        <f t="shared" ref="DJ79" si="1033">ROUND((DG79*0.4+DH79*0.6),1)</f>
        <v>0</v>
      </c>
      <c r="DK79" s="130">
        <f t="shared" ref="DK79" si="1034">ROUND(MAX((DG79*0.4+DH79*0.6),(DG79*0.4+DI79*0.6)),1)</f>
        <v>0</v>
      </c>
      <c r="DL79" s="130" t="str">
        <f t="shared" ref="DL79" si="1035">TEXT(DK79,"0.0")</f>
        <v>0.0</v>
      </c>
      <c r="DM79" s="125" t="str">
        <f t="shared" ref="DM79" si="1036">IF(DK79&gt;=8.5,"A",IF(DK79&gt;=8,"B+",IF(DK79&gt;=7,"B",IF(DK79&gt;=6.5,"C+",IF(DK79&gt;=5.5,"C",IF(DK79&gt;=5,"D+",IF(DK79&gt;=4,"D","F")))))))</f>
        <v>F</v>
      </c>
      <c r="DN79" s="126">
        <f t="shared" ref="DN79" si="1037">IF(DM79="A",4,IF(DM79="B+",3.5,IF(DM79="B",3,IF(DM79="C+",2.5,IF(DM79="C",2,IF(DM79="D+",1.5,IF(DM79="D",1,0)))))))</f>
        <v>0</v>
      </c>
      <c r="DO79" s="127" t="str">
        <f t="shared" ref="DO79" si="1038">TEXT(DN79,"0.0")</f>
        <v>0.0</v>
      </c>
      <c r="DP79" s="144">
        <v>3</v>
      </c>
      <c r="DQ79" s="145"/>
      <c r="DR79" s="120">
        <v>0</v>
      </c>
      <c r="DS79" s="121"/>
      <c r="DT79" s="122"/>
      <c r="DU79" s="129">
        <f t="shared" ref="DU79" si="1039">ROUND((DR79*0.4+DS79*0.6),1)</f>
        <v>0</v>
      </c>
      <c r="DV79" s="130">
        <f t="shared" ref="DV79" si="1040">ROUND(MAX((DR79*0.4+DS79*0.6),(DR79*0.4+DT79*0.6)),1)</f>
        <v>0</v>
      </c>
      <c r="DW79" s="130" t="str">
        <f t="shared" ref="DW79" si="1041">TEXT(DV79,"0.0")</f>
        <v>0.0</v>
      </c>
      <c r="DX79" s="125" t="str">
        <f t="shared" ref="DX79" si="1042">IF(DV79&gt;=8.5,"A",IF(DV79&gt;=8,"B+",IF(DV79&gt;=7,"B",IF(DV79&gt;=6.5,"C+",IF(DV79&gt;=5.5,"C",IF(DV79&gt;=5,"D+",IF(DV79&gt;=4,"D","F")))))))</f>
        <v>F</v>
      </c>
      <c r="DY79" s="126">
        <f t="shared" ref="DY79" si="1043">IF(DX79="A",4,IF(DX79="B+",3.5,IF(DX79="B",3,IF(DX79="C+",2.5,IF(DX79="C",2,IF(DX79="D+",1.5,IF(DX79="D",1,0)))))))</f>
        <v>0</v>
      </c>
      <c r="DZ79" s="127" t="str">
        <f t="shared" ref="DZ79" si="1044">TEXT(DY79,"0.0")</f>
        <v>0.0</v>
      </c>
      <c r="EA79" s="144">
        <v>3</v>
      </c>
      <c r="EB79" s="145"/>
      <c r="EC79" s="120">
        <v>0</v>
      </c>
      <c r="ED79" s="121"/>
      <c r="EE79" s="122"/>
      <c r="EF79" s="129">
        <f t="shared" ref="EF79" si="1045">ROUND((EC79*0.4+ED79*0.6),1)</f>
        <v>0</v>
      </c>
      <c r="EG79" s="130">
        <f t="shared" ref="EG79" si="1046">ROUND(MAX((EC79*0.4+ED79*0.6),(EC79*0.4+EE79*0.6)),1)</f>
        <v>0</v>
      </c>
      <c r="EH79" s="130" t="str">
        <f t="shared" ref="EH79" si="1047">TEXT(EG79,"0.0")</f>
        <v>0.0</v>
      </c>
      <c r="EI79" s="125" t="str">
        <f t="shared" ref="EI79" si="1048">IF(EG79&gt;=8.5,"A",IF(EG79&gt;=8,"B+",IF(EG79&gt;=7,"B",IF(EG79&gt;=6.5,"C+",IF(EG79&gt;=5.5,"C",IF(EG79&gt;=5,"D+",IF(EG79&gt;=4,"D","F")))))))</f>
        <v>F</v>
      </c>
      <c r="EJ79" s="126">
        <f t="shared" ref="EJ79" si="1049">IF(EI79="A",4,IF(EI79="B+",3.5,IF(EI79="B",3,IF(EI79="C+",2.5,IF(EI79="C",2,IF(EI79="D+",1.5,IF(EI79="D",1,0)))))))</f>
        <v>0</v>
      </c>
      <c r="EK79" s="127" t="str">
        <f t="shared" ref="EK79" si="1050">TEXT(EJ79,"0.0")</f>
        <v>0.0</v>
      </c>
      <c r="EL79" s="144">
        <v>2</v>
      </c>
      <c r="EM79" s="145"/>
      <c r="EN79" s="120">
        <v>0</v>
      </c>
      <c r="EO79" s="121"/>
      <c r="EP79" s="122"/>
      <c r="EQ79" s="129">
        <f t="shared" ref="EQ79" si="1051">ROUND((EN79*0.4+EO79*0.6),1)</f>
        <v>0</v>
      </c>
      <c r="ER79" s="130">
        <f t="shared" ref="ER79" si="1052">ROUND(MAX((EN79*0.4+EO79*0.6),(EN79*0.4+EP79*0.6)),1)</f>
        <v>0</v>
      </c>
      <c r="ES79" s="130" t="str">
        <f t="shared" ref="ES79" si="1053">TEXT(ER79,"0.0")</f>
        <v>0.0</v>
      </c>
      <c r="ET79" s="125" t="str">
        <f t="shared" ref="ET79" si="1054">IF(ER79&gt;=8.5,"A",IF(ER79&gt;=8,"B+",IF(ER79&gt;=7,"B",IF(ER79&gt;=6.5,"C+",IF(ER79&gt;=5.5,"C",IF(ER79&gt;=5,"D+",IF(ER79&gt;=4,"D","F")))))))</f>
        <v>F</v>
      </c>
      <c r="EU79" s="126">
        <f t="shared" ref="EU79" si="1055">IF(ET79="A",4,IF(ET79="B+",3.5,IF(ET79="B",3,IF(ET79="C+",2.5,IF(ET79="C",2,IF(ET79="D+",1.5,IF(ET79="D",1,0)))))))</f>
        <v>0</v>
      </c>
      <c r="EV79" s="127" t="str">
        <f t="shared" ref="EV79" si="1056">TEXT(EU79,"0.0")</f>
        <v>0.0</v>
      </c>
      <c r="EW79" s="144">
        <v>2</v>
      </c>
      <c r="EX79" s="145"/>
      <c r="EY79" s="19"/>
      <c r="EZ79" s="22"/>
      <c r="FA79" s="23"/>
      <c r="FB79" s="25">
        <f t="shared" ref="FB79" si="1057">ROUND((EY79*0.4+EZ79*0.6),1)</f>
        <v>0</v>
      </c>
      <c r="FC79" s="26">
        <f t="shared" ref="FC79" si="1058">ROUND(MAX((EY79*0.4+EZ79*0.6),(EY79*0.4+FA79*0.6)),1)</f>
        <v>0</v>
      </c>
      <c r="FD79" s="26" t="str">
        <f t="shared" ref="FD79" si="1059">TEXT(FC79,"0.0")</f>
        <v>0.0</v>
      </c>
      <c r="FE79" s="30" t="str">
        <f t="shared" ref="FE79" si="1060">IF(FC79&gt;=8.5,"A",IF(FC79&gt;=8,"B+",IF(FC79&gt;=7,"B",IF(FC79&gt;=6.5,"C+",IF(FC79&gt;=5.5,"C",IF(FC79&gt;=5,"D+",IF(FC79&gt;=4,"D","F")))))))</f>
        <v>F</v>
      </c>
      <c r="FF79" s="28">
        <f t="shared" ref="FF79" si="1061">IF(FE79="A",4,IF(FE79="B+",3.5,IF(FE79="B",3,IF(FE79="C+",2.5,IF(FE79="C",2,IF(FE79="D+",1.5,IF(FE79="D",1,0)))))))</f>
        <v>0</v>
      </c>
      <c r="FG79" s="35" t="str">
        <f t="shared" ref="FG79" si="1062">TEXT(FF79,"0.0")</f>
        <v>0.0</v>
      </c>
      <c r="FH79" s="53">
        <v>3</v>
      </c>
      <c r="FI79" s="63"/>
      <c r="FJ79" s="19">
        <v>6.7</v>
      </c>
      <c r="FK79" s="22">
        <v>9</v>
      </c>
      <c r="FL79" s="23"/>
      <c r="FM79" s="25">
        <f t="shared" ref="FM79" si="1063">ROUND((FJ79*0.4+FK79*0.6),1)</f>
        <v>8.1</v>
      </c>
      <c r="FN79" s="26">
        <f t="shared" ref="FN79" si="1064">ROUND(MAX((FJ79*0.4+FK79*0.6),(FJ79*0.4+FL79*0.6)),1)</f>
        <v>8.1</v>
      </c>
      <c r="FO79" s="26" t="str">
        <f t="shared" ref="FO79" si="1065">TEXT(FN79,"0.0")</f>
        <v>8.1</v>
      </c>
      <c r="FP79" s="30" t="str">
        <f t="shared" ref="FP79" si="1066">IF(FN79&gt;=8.5,"A",IF(FN79&gt;=8,"B+",IF(FN79&gt;=7,"B",IF(FN79&gt;=6.5,"C+",IF(FN79&gt;=5.5,"C",IF(FN79&gt;=5,"D+",IF(FN79&gt;=4,"D","F")))))))</f>
        <v>B+</v>
      </c>
      <c r="FQ79" s="28">
        <f t="shared" ref="FQ79" si="1067">IF(FP79="A",4,IF(FP79="B+",3.5,IF(FP79="B",3,IF(FP79="C+",2.5,IF(FP79="C",2,IF(FP79="D+",1.5,IF(FP79="D",1,0)))))))</f>
        <v>3.5</v>
      </c>
      <c r="FR79" s="35" t="str">
        <f t="shared" ref="FR79" si="1068">TEXT(FQ79,"0.0")</f>
        <v>3.5</v>
      </c>
      <c r="FS79" s="53">
        <v>2</v>
      </c>
      <c r="FT79" s="63">
        <v>2</v>
      </c>
      <c r="FU79" s="19">
        <v>6.2</v>
      </c>
      <c r="FV79" s="22">
        <v>8</v>
      </c>
      <c r="FW79" s="23"/>
      <c r="FX79" s="25">
        <f t="shared" ref="FX79" si="1069">ROUND((FU79*0.4+FV79*0.6),1)</f>
        <v>7.3</v>
      </c>
      <c r="FY79" s="26">
        <f t="shared" ref="FY79" si="1070">ROUND(MAX((FU79*0.4+FV79*0.6),(FU79*0.4+FW79*0.6)),1)</f>
        <v>7.3</v>
      </c>
      <c r="FZ79" s="26" t="str">
        <f t="shared" ref="FZ79" si="1071">TEXT(FY79,"0.0")</f>
        <v>7.3</v>
      </c>
      <c r="GA79" s="30" t="str">
        <f t="shared" ref="GA79" si="1072">IF(FY79&gt;=8.5,"A",IF(FY79&gt;=8,"B+",IF(FY79&gt;=7,"B",IF(FY79&gt;=6.5,"C+",IF(FY79&gt;=5.5,"C",IF(FY79&gt;=5,"D+",IF(FY79&gt;=4,"D","F")))))))</f>
        <v>B</v>
      </c>
      <c r="GB79" s="28">
        <f t="shared" ref="GB79" si="1073">IF(GA79="A",4,IF(GA79="B+",3.5,IF(GA79="B",3,IF(GA79="C+",2.5,IF(GA79="C",2,IF(GA79="D+",1.5,IF(GA79="D",1,0)))))))</f>
        <v>3</v>
      </c>
      <c r="GC79" s="35" t="str">
        <f t="shared" ref="GC79" si="1074">TEXT(GB79,"0.0")</f>
        <v>3.0</v>
      </c>
      <c r="GD79" s="53">
        <v>2</v>
      </c>
      <c r="GE79" s="63">
        <v>2</v>
      </c>
      <c r="GF79" s="181">
        <f t="shared" ref="GF79" si="1075">DE79+DP79+EA79+EL79+EW79+FH79+FS79+GD79</f>
        <v>20</v>
      </c>
      <c r="GG79" s="217">
        <f t="shared" si="648"/>
        <v>2.4699999999999998</v>
      </c>
      <c r="GH79" s="182">
        <f t="shared" ref="GH79" si="1076">(DC79*DE79+DN79*DP79+DY79*EA79+EJ79*EL79+EU79*EW79+FF79*FH79+FQ79*FS79+GB79*GD79)/GF79</f>
        <v>0.95</v>
      </c>
      <c r="GI79" s="183" t="str">
        <f t="shared" ref="GI79" si="1077">TEXT(GH79,"0.00")</f>
        <v>0.95</v>
      </c>
      <c r="GJ79" s="135" t="str">
        <f t="shared" ref="GJ79" si="1078">IF(AND(GH79&lt;1),"Cảnh báo KQHT","Lên lớp")</f>
        <v>Cảnh báo KQHT</v>
      </c>
      <c r="GK79" s="136">
        <f t="shared" ref="GK79" si="1079">DF79+DQ79+EB79+EM79+EX79+FI79+FT79+GE79</f>
        <v>7</v>
      </c>
      <c r="GL79" s="239">
        <f t="shared" si="653"/>
        <v>7.0571428571428569</v>
      </c>
      <c r="GM79" s="137">
        <f t="shared" ref="GM79" si="1080" xml:space="preserve"> (DC79*DF79+DN79*DQ79+DY79*EB79+EJ79*EM79+EU79*EX79+FF79*FI79+FQ79*FT79+GB79*GE79)/GK79</f>
        <v>2.7142857142857144</v>
      </c>
      <c r="GN79" s="192">
        <f t="shared" ref="GN79" si="1081">CK79+GF79</f>
        <v>37</v>
      </c>
      <c r="GO79" s="193">
        <f t="shared" ref="GO79" si="1082">CP79+GK79</f>
        <v>24</v>
      </c>
      <c r="GP79" s="183">
        <f t="shared" si="657"/>
        <v>6.0333333333333341</v>
      </c>
      <c r="GQ79" s="182">
        <f t="shared" ref="GQ79" si="1083">(CR79*CP79+GM79*GK79)/GO79</f>
        <v>2.0625</v>
      </c>
      <c r="GR79" s="183" t="str">
        <f t="shared" ref="GR79" si="1084">TEXT(GQ79,"0.00")</f>
        <v>2.06</v>
      </c>
      <c r="GS79" s="135" t="str">
        <f t="shared" ref="GS79" si="1085">IF(AND(GQ79&lt;1.2),"Cảnh báo KQHT","Lên lớp")</f>
        <v>Lên lớp</v>
      </c>
      <c r="GT79" s="135"/>
      <c r="GU79" s="19"/>
      <c r="GV79" s="22"/>
      <c r="GW79" s="23"/>
      <c r="GX79" s="25">
        <f t="shared" ref="GX79" si="1086">ROUND((GU79*0.4+GV79*0.6),1)</f>
        <v>0</v>
      </c>
      <c r="GY79" s="26">
        <f t="shared" ref="GY79" si="1087">ROUND(MAX((GU79*0.4+GV79*0.6),(GU79*0.4+GW79*0.6)),1)</f>
        <v>0</v>
      </c>
      <c r="GZ79" s="26" t="str">
        <f t="shared" ref="GZ79" si="1088">TEXT(GY79,"0.0")</f>
        <v>0.0</v>
      </c>
      <c r="HA79" s="30" t="str">
        <f t="shared" ref="HA79" si="1089">IF(GY79&gt;=8.5,"A",IF(GY79&gt;=8,"B+",IF(GY79&gt;=7,"B",IF(GY79&gt;=6.5,"C+",IF(GY79&gt;=5.5,"C",IF(GY79&gt;=5,"D+",IF(GY79&gt;=4,"D","F")))))))</f>
        <v>F</v>
      </c>
      <c r="HB79" s="28">
        <f t="shared" ref="HB79" si="1090">IF(HA79="A",4,IF(HA79="B+",3.5,IF(HA79="B",3,IF(HA79="C+",2.5,IF(HA79="C",2,IF(HA79="D+",1.5,IF(HA79="D",1,0)))))))</f>
        <v>0</v>
      </c>
      <c r="HC79" s="35" t="str">
        <f t="shared" ref="HC79" si="1091">TEXT(HB79,"0.0")</f>
        <v>0.0</v>
      </c>
      <c r="HD79" s="53">
        <v>3</v>
      </c>
      <c r="HE79" s="63"/>
      <c r="HF79" s="19"/>
      <c r="HG79" s="22"/>
      <c r="HH79" s="23"/>
      <c r="HI79" s="25">
        <f t="shared" ref="HI79" si="1092">ROUND((HF79*0.4+HG79*0.6),1)</f>
        <v>0</v>
      </c>
      <c r="HJ79" s="26">
        <f t="shared" ref="HJ79" si="1093">ROUND(MAX((HF79*0.4+HG79*0.6),(HF79*0.4+HH79*0.6)),1)</f>
        <v>0</v>
      </c>
      <c r="HK79" s="26" t="str">
        <f t="shared" ref="HK79" si="1094">TEXT(HJ79,"0.0")</f>
        <v>0.0</v>
      </c>
      <c r="HL79" s="30" t="str">
        <f t="shared" ref="HL79" si="1095">IF(HJ79&gt;=8.5,"A",IF(HJ79&gt;=8,"B+",IF(HJ79&gt;=7,"B",IF(HJ79&gt;=6.5,"C+",IF(HJ79&gt;=5.5,"C",IF(HJ79&gt;=5,"D+",IF(HJ79&gt;=4,"D","F")))))))</f>
        <v>F</v>
      </c>
      <c r="HM79" s="28">
        <f t="shared" ref="HM79" si="1096">IF(HL79="A",4,IF(HL79="B+",3.5,IF(HL79="B",3,IF(HL79="C+",2.5,IF(HL79="C",2,IF(HL79="D+",1.5,IF(HL79="D",1,0)))))))</f>
        <v>0</v>
      </c>
      <c r="HN79" s="35" t="str">
        <f t="shared" ref="HN79" si="1097">TEXT(HM79,"0.0")</f>
        <v>0.0</v>
      </c>
      <c r="HO79" s="53">
        <v>2</v>
      </c>
      <c r="HP79" s="63"/>
      <c r="HQ79" s="19"/>
      <c r="HR79" s="22"/>
      <c r="HS79" s="23"/>
      <c r="HT79" s="25">
        <f t="shared" ref="HT79" si="1098">ROUND((HQ79*0.4+HR79*0.6),1)</f>
        <v>0</v>
      </c>
      <c r="HU79" s="147">
        <f t="shared" ref="HU79" si="1099">ROUND(MAX((HQ79*0.4+HR79*0.6),(HQ79*0.4+HS79*0.6)),1)</f>
        <v>0</v>
      </c>
      <c r="HV79" s="24" t="str">
        <f t="shared" ref="HV79" si="1100">TEXT(HU79,"0.0")</f>
        <v>0.0</v>
      </c>
      <c r="HW79" s="218" t="str">
        <f t="shared" ref="HW79" si="1101">IF(HU79&gt;=8.5,"A",IF(HU79&gt;=8,"B+",IF(HU79&gt;=7,"B",IF(HU79&gt;=6.5,"C+",IF(HU79&gt;=5.5,"C",IF(HU79&gt;=5,"D+",IF(HU79&gt;=4,"D","F")))))))</f>
        <v>F</v>
      </c>
      <c r="HX79" s="149">
        <f t="shared" ref="HX79" si="1102">IF(HW79="A",4,IF(HW79="B+",3.5,IF(HW79="B",3,IF(HW79="C+",2.5,IF(HW79="C",2,IF(HW79="D+",1.5,IF(HW79="D",1,0)))))))</f>
        <v>0</v>
      </c>
      <c r="HY79" s="40" t="str">
        <f t="shared" ref="HY79" si="1103">TEXT(HX79,"0.0")</f>
        <v>0.0</v>
      </c>
      <c r="HZ79" s="53">
        <v>3</v>
      </c>
      <c r="IA79" s="63"/>
      <c r="IB79" s="19"/>
      <c r="IC79" s="22"/>
      <c r="ID79" s="23"/>
      <c r="IE79" s="25">
        <f t="shared" ref="IE79" si="1104">ROUND((IB79*0.4+IC79*0.6),1)</f>
        <v>0</v>
      </c>
      <c r="IF79" s="147">
        <f t="shared" ref="IF79" si="1105">ROUND(MAX((IB79*0.4+IC79*0.6),(IB79*0.4+ID79*0.6)),1)</f>
        <v>0</v>
      </c>
      <c r="IG79" s="26" t="str">
        <f t="shared" ref="IG79" si="1106">TEXT(IF79,"0.0")</f>
        <v>0.0</v>
      </c>
      <c r="IH79" s="218" t="str">
        <f t="shared" ref="IH79" si="1107">IF(IF79&gt;=8.5,"A",IF(IF79&gt;=8,"B+",IF(IF79&gt;=7,"B",IF(IF79&gt;=6.5,"C+",IF(IF79&gt;=5.5,"C",IF(IF79&gt;=5,"D+",IF(IF79&gt;=4,"D","F")))))))</f>
        <v>F</v>
      </c>
      <c r="II79" s="149">
        <f t="shared" ref="II79" si="1108">IF(IH79="A",4,IF(IH79="B+",3.5,IF(IH79="B",3,IF(IH79="C+",2.5,IF(IH79="C",2,IF(IH79="D+",1.5,IF(IH79="D",1,0)))))))</f>
        <v>0</v>
      </c>
      <c r="IJ79" s="40" t="str">
        <f t="shared" ref="IJ79" si="1109">TEXT(II79,"0.0")</f>
        <v>0.0</v>
      </c>
      <c r="IK79" s="53">
        <v>1</v>
      </c>
      <c r="IL79" s="63"/>
      <c r="IM79" s="19"/>
      <c r="IN79" s="22"/>
      <c r="IO79" s="23"/>
      <c r="IP79" s="25">
        <f t="shared" ref="IP79" si="1110">ROUND((IM79*0.4+IN79*0.6),1)</f>
        <v>0</v>
      </c>
      <c r="IQ79" s="26">
        <f t="shared" ref="IQ79" si="1111">ROUND(MAX((IM79*0.4+IN79*0.6),(IM79*0.4+IO79*0.6)),1)</f>
        <v>0</v>
      </c>
      <c r="IR79" s="26" t="str">
        <f t="shared" ref="IR79" si="1112">TEXT(IQ79,"0.0")</f>
        <v>0.0</v>
      </c>
      <c r="IS79" s="30" t="str">
        <f t="shared" ref="IS79" si="1113">IF(IQ79&gt;=8.5,"A",IF(IQ79&gt;=8,"B+",IF(IQ79&gt;=7,"B",IF(IQ79&gt;=6.5,"C+",IF(IQ79&gt;=5.5,"C",IF(IQ79&gt;=5,"D+",IF(IQ79&gt;=4,"D","F")))))))</f>
        <v>F</v>
      </c>
      <c r="IT79" s="28">
        <f t="shared" ref="IT79" si="1114">IF(IS79="A",4,IF(IS79="B+",3.5,IF(IS79="B",3,IF(IS79="C+",2.5,IF(IS79="C",2,IF(IS79="D+",1.5,IF(IS79="D",1,0)))))))</f>
        <v>0</v>
      </c>
      <c r="IU79" s="35" t="str">
        <f t="shared" ref="IU79" si="1115">TEXT(IT79,"0.0")</f>
        <v>0.0</v>
      </c>
      <c r="IV79" s="53">
        <v>2</v>
      </c>
      <c r="IW79" s="63"/>
      <c r="IX79" s="19">
        <v>6.2</v>
      </c>
      <c r="IY79" s="22">
        <v>6</v>
      </c>
      <c r="IZ79" s="23"/>
      <c r="JA79" s="25">
        <f t="shared" ref="JA79" si="1116">ROUND((IX79*0.4+IY79*0.6),1)</f>
        <v>6.1</v>
      </c>
      <c r="JB79" s="26">
        <f t="shared" ref="JB79" si="1117">ROUND(MAX((IX79*0.4+IY79*0.6),(IX79*0.4+IZ79*0.6)),1)</f>
        <v>6.1</v>
      </c>
      <c r="JC79" s="26" t="str">
        <f t="shared" ref="JC79" si="1118">TEXT(JB79,"0.0")</f>
        <v>6.1</v>
      </c>
      <c r="JD79" s="30" t="str">
        <f t="shared" ref="JD79" si="1119">IF(JB79&gt;=8.5,"A",IF(JB79&gt;=8,"B+",IF(JB79&gt;=7,"B",IF(JB79&gt;=6.5,"C+",IF(JB79&gt;=5.5,"C",IF(JB79&gt;=5,"D+",IF(JB79&gt;=4,"D","F")))))))</f>
        <v>C</v>
      </c>
      <c r="JE79" s="28">
        <f t="shared" ref="JE79" si="1120">IF(JD79="A",4,IF(JD79="B+",3.5,IF(JD79="B",3,IF(JD79="C+",2.5,IF(JD79="C",2,IF(JD79="D+",1.5,IF(JD79="D",1,0)))))))</f>
        <v>2</v>
      </c>
      <c r="JF79" s="35" t="str">
        <f t="shared" ref="JF79" si="1121">TEXT(JE79,"0.0")</f>
        <v>2.0</v>
      </c>
      <c r="JG79" s="53">
        <v>2</v>
      </c>
      <c r="JH79" s="63">
        <v>2</v>
      </c>
      <c r="JI79" s="19"/>
      <c r="JJ79" s="22"/>
      <c r="JK79" s="23"/>
      <c r="JL79" s="25">
        <f t="shared" ref="JL79:JL94" si="1122">ROUND((JI79*0.4+JJ79*0.6),1)</f>
        <v>0</v>
      </c>
      <c r="JM79" s="26">
        <f t="shared" ref="JM79:JM94" si="1123">ROUND(MAX((JI79*0.4+JJ79*0.6),(JI79*0.4+JK79*0.6)),1)</f>
        <v>0</v>
      </c>
      <c r="JN79" s="26" t="str">
        <f t="shared" ref="JN79:JN80" si="1124">TEXT(JM79,"0.0")</f>
        <v>0.0</v>
      </c>
      <c r="JO79" s="30" t="str">
        <f t="shared" ref="JO79:JO80" si="1125">IF(JM79&gt;=8.5,"A",IF(JM79&gt;=8,"B+",IF(JM79&gt;=7,"B",IF(JM79&gt;=6.5,"C+",IF(JM79&gt;=5.5,"C",IF(JM79&gt;=5,"D+",IF(JM79&gt;=4,"D","F")))))))</f>
        <v>F</v>
      </c>
      <c r="JP79" s="28">
        <f t="shared" ref="JP79:JP94" si="1126">IF(JO79="A",4,IF(JO79="B+",3.5,IF(JO79="B",3,IF(JO79="C+",2.5,IF(JO79="C",2,IF(JO79="D+",1.5,IF(JO79="D",1,0)))))))</f>
        <v>0</v>
      </c>
      <c r="JQ79" s="35" t="str">
        <f t="shared" ref="JQ79:JQ94" si="1127">TEXT(JP79,"0.0")</f>
        <v>0.0</v>
      </c>
      <c r="JR79" s="53">
        <v>2</v>
      </c>
      <c r="JS79" s="63"/>
      <c r="JT79" s="19"/>
      <c r="JU79" s="22"/>
      <c r="JV79" s="23"/>
      <c r="JW79" s="25">
        <f t="shared" ref="JW79" si="1128">ROUND((JT79*0.4+JU79*0.6),1)</f>
        <v>0</v>
      </c>
      <c r="JX79" s="26">
        <f t="shared" ref="JX79" si="1129">ROUND(MAX((JT79*0.4+JU79*0.6),(JT79*0.4+JV79*0.6)),1)</f>
        <v>0</v>
      </c>
      <c r="JY79" s="26" t="str">
        <f t="shared" ref="JY79" si="1130">TEXT(JX79,"0.0")</f>
        <v>0.0</v>
      </c>
      <c r="JZ79" s="30" t="str">
        <f t="shared" ref="JZ79" si="1131">IF(JX79&gt;=8.5,"A",IF(JX79&gt;=8,"B+",IF(JX79&gt;=7,"B",IF(JX79&gt;=6.5,"C+",IF(JX79&gt;=5.5,"C",IF(JX79&gt;=5,"D+",IF(JX79&gt;=4,"D","F")))))))</f>
        <v>F</v>
      </c>
      <c r="KA79" s="28">
        <f t="shared" ref="KA79" si="1132">IF(JZ79="A",4,IF(JZ79="B+",3.5,IF(JZ79="B",3,IF(JZ79="C+",2.5,IF(JZ79="C",2,IF(JZ79="D+",1.5,IF(JZ79="D",1,0)))))))</f>
        <v>0</v>
      </c>
      <c r="KB79" s="35" t="str">
        <f t="shared" ref="KB79" si="1133">TEXT(KA79,"0.0")</f>
        <v>0.0</v>
      </c>
      <c r="KC79" s="53"/>
      <c r="KD79" s="63"/>
      <c r="KE79" s="19"/>
      <c r="KF79" s="22"/>
      <c r="KG79" s="23"/>
      <c r="KH79" s="25">
        <f t="shared" ref="KH79:KH94" si="1134">ROUND((KE79*0.4+KF79*0.6),1)</f>
        <v>0</v>
      </c>
      <c r="KI79" s="26">
        <f t="shared" ref="KI79:KI94" si="1135">ROUND(MAX((KE79*0.4+KF79*0.6),(KE79*0.4+KG79*0.6)),1)</f>
        <v>0</v>
      </c>
      <c r="KJ79" s="26" t="str">
        <f t="shared" ref="KJ79:KJ80" si="1136">TEXT(KI79,"0.0")</f>
        <v>0.0</v>
      </c>
      <c r="KK79" s="30" t="str">
        <f t="shared" ref="KK79:KK94" si="1137">IF(KI79&gt;=8.5,"A",IF(KI79&gt;=8,"B+",IF(KI79&gt;=7,"B",IF(KI79&gt;=6.5,"C+",IF(KI79&gt;=5.5,"C",IF(KI79&gt;=5,"D+",IF(KI79&gt;=4,"D","F")))))))</f>
        <v>F</v>
      </c>
      <c r="KL79" s="28">
        <f t="shared" ref="KL79:KL94" si="1138">IF(KK79="A",4,IF(KK79="B+",3.5,IF(KK79="B",3,IF(KK79="C+",2.5,IF(KK79="C",2,IF(KK79="D+",1.5,IF(KK79="D",1,0)))))))</f>
        <v>0</v>
      </c>
      <c r="KM79" s="35" t="str">
        <f t="shared" ref="KM79:KM94" si="1139">TEXT(KL79,"0.0")</f>
        <v>0.0</v>
      </c>
      <c r="KN79" s="53">
        <v>2</v>
      </c>
      <c r="KO79" s="63"/>
      <c r="KP79" s="181">
        <f t="shared" ref="KP79" si="1140">HD79+HO79+HZ79+IK79+IV79+JG79+JR79+KC79+KN79</f>
        <v>17</v>
      </c>
      <c r="KQ79" s="217">
        <f t="shared" ref="KQ79" si="1141">(GY79*HD79+HJ79*HO79+HU79*HZ79+IF79*IK79+IQ79*IV79+JB79*JG79+JM79*JR79+JX79*KC79+KI79*KN79)/KP79</f>
        <v>0.71764705882352942</v>
      </c>
      <c r="KR79" s="182">
        <f t="shared" ref="KR79" si="1142">(HB79*HD79+HM79*HO79+HX79*HZ79+II79*IK79+IT79*IV79+JE79*JG79+JP79*JR79+KA79*KC79+KL79*KN79)/KP79</f>
        <v>0.23529411764705882</v>
      </c>
      <c r="KS79" s="183" t="str">
        <f t="shared" ref="KS79" si="1143">TEXT(KR79,"0.00")</f>
        <v>0.24</v>
      </c>
      <c r="KT79" s="135" t="str">
        <f t="shared" si="678"/>
        <v>Cảnh báo KQHT</v>
      </c>
      <c r="KU79" s="136">
        <f t="shared" si="679"/>
        <v>2</v>
      </c>
      <c r="KV79" s="217">
        <f t="shared" si="680"/>
        <v>6.1</v>
      </c>
      <c r="KW79" s="236">
        <f t="shared" si="681"/>
        <v>2</v>
      </c>
      <c r="KX79" s="192">
        <f t="shared" si="682"/>
        <v>54</v>
      </c>
      <c r="KY79" s="193">
        <f t="shared" si="683"/>
        <v>26</v>
      </c>
      <c r="KZ79" s="183">
        <f t="shared" si="684"/>
        <v>6.0384615384615383</v>
      </c>
      <c r="LA79" s="182">
        <f t="shared" si="685"/>
        <v>2.0576923076923075</v>
      </c>
      <c r="LB79" s="183" t="str">
        <f t="shared" si="686"/>
        <v>2.06</v>
      </c>
      <c r="LC79" s="135" t="str">
        <f t="shared" si="687"/>
        <v>Lên lớp</v>
      </c>
      <c r="LD79" s="215" t="s">
        <v>644</v>
      </c>
      <c r="LE79" s="19"/>
      <c r="LF79" s="22"/>
      <c r="LG79" s="23"/>
      <c r="LH79" s="25">
        <f t="shared" si="790"/>
        <v>0</v>
      </c>
      <c r="LI79" s="147">
        <f t="shared" si="791"/>
        <v>0</v>
      </c>
      <c r="LJ79" s="26" t="str">
        <f t="shared" si="688"/>
        <v>0.0</v>
      </c>
      <c r="LK79" s="148" t="str">
        <f t="shared" si="792"/>
        <v>F</v>
      </c>
      <c r="LL79" s="149">
        <f t="shared" si="793"/>
        <v>0</v>
      </c>
      <c r="LM79" s="40" t="str">
        <f t="shared" si="794"/>
        <v>0.0</v>
      </c>
      <c r="LN79" s="53"/>
      <c r="LO79" s="63"/>
      <c r="LP79" s="19"/>
      <c r="LQ79" s="22"/>
      <c r="LR79" s="23"/>
      <c r="LS79" s="25">
        <f t="shared" si="795"/>
        <v>0</v>
      </c>
      <c r="LT79" s="147">
        <f t="shared" si="796"/>
        <v>0</v>
      </c>
      <c r="LU79" s="26" t="str">
        <f t="shared" si="858"/>
        <v>0.0</v>
      </c>
      <c r="LV79" s="148" t="str">
        <f t="shared" si="797"/>
        <v>F</v>
      </c>
      <c r="LW79" s="149">
        <f t="shared" si="798"/>
        <v>0</v>
      </c>
      <c r="LX79" s="40" t="str">
        <f t="shared" si="799"/>
        <v>0.0</v>
      </c>
      <c r="LY79" s="53">
        <v>1</v>
      </c>
      <c r="LZ79" s="63"/>
      <c r="MA79" s="19"/>
      <c r="MB79" s="22"/>
      <c r="MC79" s="23"/>
      <c r="MD79" s="25">
        <f t="shared" si="800"/>
        <v>0</v>
      </c>
      <c r="ME79" s="26">
        <f t="shared" si="801"/>
        <v>0</v>
      </c>
      <c r="MF79" s="26" t="str">
        <f t="shared" si="690"/>
        <v>0.0</v>
      </c>
      <c r="MG79" s="30" t="str">
        <f t="shared" si="859"/>
        <v>F</v>
      </c>
      <c r="MH79" s="28">
        <f t="shared" si="802"/>
        <v>0</v>
      </c>
      <c r="MI79" s="35" t="str">
        <f t="shared" si="803"/>
        <v>0.0</v>
      </c>
      <c r="MJ79" s="53">
        <v>1</v>
      </c>
      <c r="MK79" s="63"/>
      <c r="ML79" s="306">
        <v>7</v>
      </c>
      <c r="MM79" s="258">
        <v>6</v>
      </c>
      <c r="MN79" s="23"/>
      <c r="MO79" s="25">
        <f t="shared" si="822"/>
        <v>6.4</v>
      </c>
      <c r="MP79" s="26">
        <f t="shared" si="823"/>
        <v>6.4</v>
      </c>
      <c r="MQ79" s="26" t="str">
        <f t="shared" si="860"/>
        <v>6.4</v>
      </c>
      <c r="MR79" s="30" t="str">
        <f t="shared" si="872"/>
        <v>C</v>
      </c>
      <c r="MS79" s="28">
        <f t="shared" si="824"/>
        <v>2</v>
      </c>
      <c r="MT79" s="35" t="str">
        <f t="shared" si="825"/>
        <v>2.0</v>
      </c>
      <c r="MU79" s="53">
        <v>1</v>
      </c>
      <c r="MV79" s="63">
        <v>1</v>
      </c>
      <c r="MW79" s="306">
        <v>7</v>
      </c>
      <c r="MX79" s="258">
        <v>6</v>
      </c>
      <c r="MY79" s="23"/>
      <c r="MZ79" s="25">
        <f t="shared" si="826"/>
        <v>6.4</v>
      </c>
      <c r="NA79" s="26">
        <f t="shared" si="827"/>
        <v>6.4</v>
      </c>
      <c r="NB79" s="26" t="str">
        <f t="shared" si="861"/>
        <v>6.4</v>
      </c>
      <c r="NC79" s="30" t="str">
        <f t="shared" si="873"/>
        <v>C</v>
      </c>
      <c r="ND79" s="28">
        <f t="shared" si="828"/>
        <v>2</v>
      </c>
      <c r="NE79" s="35" t="str">
        <f t="shared" si="829"/>
        <v>2.0</v>
      </c>
      <c r="NF79" s="53">
        <v>1</v>
      </c>
      <c r="NG79" s="63">
        <v>1</v>
      </c>
      <c r="NH79" s="19"/>
      <c r="NI79" s="51"/>
      <c r="NJ79" s="23"/>
      <c r="NK79" s="25">
        <f t="shared" si="830"/>
        <v>0</v>
      </c>
      <c r="NL79" s="26">
        <f t="shared" si="831"/>
        <v>0</v>
      </c>
      <c r="NM79" s="26" t="str">
        <f t="shared" si="862"/>
        <v>0.0</v>
      </c>
      <c r="NN79" s="30" t="str">
        <f t="shared" si="874"/>
        <v>F</v>
      </c>
      <c r="NO79" s="28">
        <f t="shared" si="832"/>
        <v>0</v>
      </c>
      <c r="NP79" s="35" t="str">
        <f t="shared" si="833"/>
        <v>0.0</v>
      </c>
      <c r="NQ79" s="53">
        <v>2</v>
      </c>
      <c r="NR79" s="63"/>
      <c r="NS79" s="19">
        <v>8</v>
      </c>
      <c r="NT79" s="51">
        <v>7.3</v>
      </c>
      <c r="NU79" s="23"/>
      <c r="NV79" s="25">
        <f t="shared" si="834"/>
        <v>7.6</v>
      </c>
      <c r="NW79" s="26">
        <f t="shared" si="835"/>
        <v>7.6</v>
      </c>
      <c r="NX79" s="26" t="str">
        <f t="shared" si="863"/>
        <v>7.6</v>
      </c>
      <c r="NY79" s="30" t="str">
        <f t="shared" si="875"/>
        <v>B</v>
      </c>
      <c r="NZ79" s="28">
        <f t="shared" si="836"/>
        <v>3</v>
      </c>
      <c r="OA79" s="35" t="str">
        <f t="shared" si="837"/>
        <v>3.0</v>
      </c>
      <c r="OB79" s="53">
        <v>1</v>
      </c>
      <c r="OC79" s="63">
        <v>1</v>
      </c>
      <c r="OD79" s="57"/>
      <c r="OE79" s="51"/>
      <c r="OF79" s="23"/>
      <c r="OG79" s="25">
        <f t="shared" si="838"/>
        <v>0</v>
      </c>
      <c r="OH79" s="26">
        <f t="shared" si="839"/>
        <v>0</v>
      </c>
      <c r="OI79" s="26" t="str">
        <f t="shared" si="840"/>
        <v>0.0</v>
      </c>
      <c r="OJ79" s="30" t="str">
        <f t="shared" si="864"/>
        <v>F</v>
      </c>
      <c r="OK79" s="28">
        <f t="shared" si="841"/>
        <v>0</v>
      </c>
      <c r="OL79" s="35" t="str">
        <f t="shared" si="842"/>
        <v>0.0</v>
      </c>
      <c r="OM79" s="53"/>
      <c r="ON79" s="70"/>
      <c r="OO79" s="264">
        <f t="shared" si="804"/>
        <v>7</v>
      </c>
      <c r="OP79" s="217">
        <f t="shared" si="805"/>
        <v>2.9142857142857141</v>
      </c>
      <c r="OQ79" s="182">
        <f t="shared" si="806"/>
        <v>1</v>
      </c>
      <c r="OR79" s="183" t="str">
        <f t="shared" si="807"/>
        <v>1.00</v>
      </c>
      <c r="OS79" s="135" t="str">
        <f t="shared" si="808"/>
        <v>Lên lớp</v>
      </c>
      <c r="OT79" s="136">
        <f t="shared" si="809"/>
        <v>3</v>
      </c>
      <c r="OU79" s="217">
        <f t="shared" si="810"/>
        <v>6.8</v>
      </c>
      <c r="OV79" s="236">
        <f t="shared" si="811"/>
        <v>2.3333333333333335</v>
      </c>
      <c r="OW79" s="192">
        <f t="shared" si="812"/>
        <v>61</v>
      </c>
      <c r="OX79" s="193">
        <f t="shared" si="813"/>
        <v>29</v>
      </c>
      <c r="OY79" s="183">
        <f t="shared" si="814"/>
        <v>6.1172413793103448</v>
      </c>
      <c r="OZ79" s="182">
        <f t="shared" si="815"/>
        <v>2.0862068965517238</v>
      </c>
      <c r="PA79" s="183" t="str">
        <f t="shared" si="816"/>
        <v>2.09</v>
      </c>
      <c r="PB79" s="135" t="str">
        <f t="shared" si="817"/>
        <v>Lên lớp</v>
      </c>
      <c r="PC79" s="135" t="s">
        <v>648</v>
      </c>
      <c r="PD79" s="57"/>
      <c r="PE79" s="22"/>
      <c r="PF79" s="23"/>
      <c r="PG79" s="25">
        <f t="shared" si="866"/>
        <v>0</v>
      </c>
      <c r="PH79" s="26">
        <f t="shared" si="867"/>
        <v>0</v>
      </c>
      <c r="PI79" s="26" t="str">
        <f t="shared" si="868"/>
        <v>0.0</v>
      </c>
      <c r="PJ79" s="30" t="str">
        <f t="shared" si="869"/>
        <v>F</v>
      </c>
      <c r="PK79" s="28">
        <f t="shared" si="870"/>
        <v>0</v>
      </c>
      <c r="PL79" s="35" t="str">
        <f t="shared" si="871"/>
        <v>0.0</v>
      </c>
      <c r="PM79" s="53"/>
      <c r="PN79" s="63"/>
      <c r="PO79" s="19"/>
      <c r="PP79" s="22"/>
      <c r="PQ79" s="23"/>
      <c r="PR79" s="25">
        <f t="shared" si="843"/>
        <v>0</v>
      </c>
      <c r="PS79" s="26">
        <f t="shared" si="844"/>
        <v>0</v>
      </c>
      <c r="PT79" s="26" t="str">
        <f t="shared" si="845"/>
        <v>0.0</v>
      </c>
      <c r="PU79" s="30" t="str">
        <f t="shared" si="865"/>
        <v>F</v>
      </c>
      <c r="PV79" s="28">
        <f t="shared" si="846"/>
        <v>0</v>
      </c>
      <c r="PW79" s="35" t="str">
        <f t="shared" si="847"/>
        <v>0.0</v>
      </c>
      <c r="PX79" s="53"/>
      <c r="PY79" s="63"/>
      <c r="PZ79" s="59"/>
      <c r="QA79" s="259"/>
      <c r="QB79" s="129">
        <f t="shared" si="848"/>
        <v>0</v>
      </c>
      <c r="QC79" s="24" t="str">
        <f t="shared" si="876"/>
        <v>0.0</v>
      </c>
      <c r="QD79" s="30" t="str">
        <f t="shared" si="877"/>
        <v>F</v>
      </c>
      <c r="QE79" s="28">
        <f t="shared" si="878"/>
        <v>0</v>
      </c>
      <c r="QF79" s="35" t="str">
        <f t="shared" si="879"/>
        <v>0.0</v>
      </c>
      <c r="QG79" s="260"/>
      <c r="QH79" s="261"/>
      <c r="QI79" s="262">
        <f t="shared" si="818"/>
        <v>0</v>
      </c>
      <c r="QJ79" s="217" t="e">
        <f t="shared" si="819"/>
        <v>#DIV/0!</v>
      </c>
      <c r="QK79" s="182" t="e">
        <f t="shared" si="820"/>
        <v>#DIV/0!</v>
      </c>
      <c r="QL79" s="183" t="e">
        <f t="shared" si="880"/>
        <v>#DIV/0!</v>
      </c>
      <c r="QM79" s="135" t="e">
        <f t="shared" si="881"/>
        <v>#DIV/0!</v>
      </c>
    </row>
    <row r="80" spans="1:455" ht="18">
      <c r="A80" s="10">
        <v>17</v>
      </c>
      <c r="B80" s="10">
        <v>83</v>
      </c>
      <c r="C80" s="90" t="s">
        <v>351</v>
      </c>
      <c r="D80" s="91" t="s">
        <v>833</v>
      </c>
      <c r="E80" s="93" t="s">
        <v>19</v>
      </c>
      <c r="F80" s="307" t="s">
        <v>834</v>
      </c>
      <c r="G80" s="113" t="s">
        <v>838</v>
      </c>
      <c r="H80" s="100" t="s">
        <v>839</v>
      </c>
      <c r="I80" s="42" t="s">
        <v>18</v>
      </c>
      <c r="J80" s="98" t="s">
        <v>840</v>
      </c>
      <c r="K80" s="12">
        <v>6.5</v>
      </c>
      <c r="L80" s="24" t="str">
        <f t="shared" si="562"/>
        <v>6.5</v>
      </c>
      <c r="M80" s="30" t="str">
        <f t="shared" si="882"/>
        <v>C+</v>
      </c>
      <c r="N80" s="37">
        <f t="shared" si="883"/>
        <v>2.5</v>
      </c>
      <c r="O80" s="35" t="str">
        <f t="shared" si="884"/>
        <v>2.5</v>
      </c>
      <c r="P80" s="11">
        <v>2</v>
      </c>
      <c r="Q80" s="14">
        <v>6.6</v>
      </c>
      <c r="R80" s="24" t="str">
        <f t="shared" si="566"/>
        <v>6.6</v>
      </c>
      <c r="S80" s="30" t="str">
        <f t="shared" si="885"/>
        <v>C+</v>
      </c>
      <c r="T80" s="37">
        <f t="shared" si="886"/>
        <v>2.5</v>
      </c>
      <c r="U80" s="35" t="str">
        <f t="shared" si="887"/>
        <v>2.5</v>
      </c>
      <c r="V80" s="11">
        <v>3</v>
      </c>
      <c r="W80" s="19">
        <v>7.9</v>
      </c>
      <c r="X80" s="22">
        <v>7</v>
      </c>
      <c r="Y80" s="23"/>
      <c r="Z80" s="25">
        <f t="shared" si="888"/>
        <v>7.4</v>
      </c>
      <c r="AA80" s="26">
        <f t="shared" si="889"/>
        <v>7.4</v>
      </c>
      <c r="AB80" s="24" t="str">
        <f t="shared" si="572"/>
        <v>7.4</v>
      </c>
      <c r="AC80" s="30" t="str">
        <f t="shared" si="890"/>
        <v>B</v>
      </c>
      <c r="AD80" s="28">
        <f t="shared" si="891"/>
        <v>3</v>
      </c>
      <c r="AE80" s="35" t="str">
        <f t="shared" si="892"/>
        <v>3.0</v>
      </c>
      <c r="AF80" s="53">
        <v>4</v>
      </c>
      <c r="AG80" s="63">
        <v>4</v>
      </c>
      <c r="AH80" s="19">
        <v>6.7</v>
      </c>
      <c r="AI80" s="22">
        <v>6</v>
      </c>
      <c r="AJ80" s="23"/>
      <c r="AK80" s="25">
        <f t="shared" si="893"/>
        <v>6.3</v>
      </c>
      <c r="AL80" s="26">
        <f>ROUND(MAX((AH80*0.4+AI80*0.6),(AH80*0.4+AJ80*0.6)),1)</f>
        <v>6.3</v>
      </c>
      <c r="AM80" s="24" t="str">
        <f t="shared" si="577"/>
        <v>6.3</v>
      </c>
      <c r="AN80" s="30" t="str">
        <f t="shared" si="895"/>
        <v>C</v>
      </c>
      <c r="AO80" s="28">
        <f t="shared" si="896"/>
        <v>2</v>
      </c>
      <c r="AP80" s="35" t="str">
        <f t="shared" si="897"/>
        <v>2.0</v>
      </c>
      <c r="AQ80" s="66">
        <v>2</v>
      </c>
      <c r="AR80" s="68">
        <v>2</v>
      </c>
      <c r="AS80" s="19">
        <v>5.9</v>
      </c>
      <c r="AT80" s="44"/>
      <c r="AU80" s="23">
        <v>5</v>
      </c>
      <c r="AV80" s="25">
        <f>ROUND((AS80*0.4+AT80*0.6),1)</f>
        <v>2.4</v>
      </c>
      <c r="AW80" s="26">
        <f>ROUND(MAX((AS80*0.4+AT80*0.6),(AS80*0.4+AU80*0.6)),1)</f>
        <v>5.4</v>
      </c>
      <c r="AX80" s="24" t="str">
        <f t="shared" si="581"/>
        <v>5.4</v>
      </c>
      <c r="AY80" s="30" t="str">
        <f t="shared" si="900"/>
        <v>D+</v>
      </c>
      <c r="AZ80" s="28">
        <f t="shared" si="901"/>
        <v>1.5</v>
      </c>
      <c r="BA80" s="35" t="str">
        <f t="shared" si="902"/>
        <v>1.5</v>
      </c>
      <c r="BB80" s="53">
        <v>3</v>
      </c>
      <c r="BC80" s="63">
        <v>3</v>
      </c>
      <c r="BD80" s="185">
        <v>5.4</v>
      </c>
      <c r="BE80" s="121">
        <v>0</v>
      </c>
      <c r="BF80" s="122">
        <v>4</v>
      </c>
      <c r="BG80" s="129">
        <f t="shared" si="903"/>
        <v>2.2000000000000002</v>
      </c>
      <c r="BH80" s="130">
        <f t="shared" si="904"/>
        <v>4.5999999999999996</v>
      </c>
      <c r="BI80" s="124" t="str">
        <f t="shared" si="585"/>
        <v>4.6</v>
      </c>
      <c r="BJ80" s="125" t="str">
        <f t="shared" si="905"/>
        <v>D</v>
      </c>
      <c r="BK80" s="126">
        <f t="shared" si="906"/>
        <v>1</v>
      </c>
      <c r="BL80" s="127" t="str">
        <f t="shared" si="907"/>
        <v>1.0</v>
      </c>
      <c r="BM80" s="144">
        <v>3</v>
      </c>
      <c r="BN80" s="145">
        <v>3</v>
      </c>
      <c r="BO80" s="185">
        <v>5.4</v>
      </c>
      <c r="BP80" s="121">
        <v>5</v>
      </c>
      <c r="BQ80" s="122"/>
      <c r="BR80" s="129">
        <f t="shared" si="908"/>
        <v>5.2</v>
      </c>
      <c r="BS80" s="130">
        <f t="shared" si="909"/>
        <v>5.2</v>
      </c>
      <c r="BT80" s="124" t="str">
        <f t="shared" si="591"/>
        <v>5.2</v>
      </c>
      <c r="BU80" s="125" t="str">
        <f t="shared" si="910"/>
        <v>D+</v>
      </c>
      <c r="BV80" s="126">
        <f t="shared" si="911"/>
        <v>1.5</v>
      </c>
      <c r="BW80" s="127" t="str">
        <f t="shared" si="912"/>
        <v>1.5</v>
      </c>
      <c r="BX80" s="144">
        <v>2</v>
      </c>
      <c r="BY80" s="305">
        <v>2</v>
      </c>
      <c r="BZ80" s="19">
        <v>6.5</v>
      </c>
      <c r="CA80" s="22">
        <v>5</v>
      </c>
      <c r="CB80" s="23"/>
      <c r="CC80" s="25">
        <f t="shared" si="913"/>
        <v>5.6</v>
      </c>
      <c r="CD80" s="26">
        <f>ROUND(MAX((BZ80*0.4+CA80*0.6),(BZ80*0.4+CB80*0.6)),1)</f>
        <v>5.6</v>
      </c>
      <c r="CE80" s="24" t="str">
        <f t="shared" si="595"/>
        <v>5.6</v>
      </c>
      <c r="CF80" s="30" t="str">
        <f t="shared" si="915"/>
        <v>C</v>
      </c>
      <c r="CG80" s="28">
        <f t="shared" si="916"/>
        <v>2</v>
      </c>
      <c r="CH80" s="35" t="str">
        <f t="shared" si="917"/>
        <v>2.0</v>
      </c>
      <c r="CI80" s="53">
        <v>3</v>
      </c>
      <c r="CJ80" s="63">
        <v>3</v>
      </c>
      <c r="CK80" s="115">
        <f t="shared" si="918"/>
        <v>17</v>
      </c>
      <c r="CL80" s="238">
        <f t="shared" si="600"/>
        <v>5.8470588235294123</v>
      </c>
      <c r="CM80" s="116">
        <f t="shared" si="919"/>
        <v>1.911764705882353</v>
      </c>
      <c r="CN80" s="117" t="str">
        <f t="shared" si="920"/>
        <v>1.91</v>
      </c>
      <c r="CO80" s="135" t="str">
        <f t="shared" si="921"/>
        <v>Lên lớp</v>
      </c>
      <c r="CP80" s="136">
        <f t="shared" si="922"/>
        <v>17</v>
      </c>
      <c r="CQ80" s="241">
        <f t="shared" si="605"/>
        <v>5.8470588235294123</v>
      </c>
      <c r="CR80" s="137">
        <f t="shared" si="923"/>
        <v>1.911764705882353</v>
      </c>
      <c r="CS80" s="140" t="str">
        <f t="shared" si="924"/>
        <v>1.91</v>
      </c>
      <c r="CT80" s="135" t="str">
        <f t="shared" si="925"/>
        <v>Lên lớp</v>
      </c>
      <c r="CU80" s="135"/>
      <c r="CV80" s="19">
        <v>5.6</v>
      </c>
      <c r="CW80" s="44"/>
      <c r="CX80" s="23">
        <v>5</v>
      </c>
      <c r="CY80" s="25">
        <f t="shared" si="926"/>
        <v>2.2000000000000002</v>
      </c>
      <c r="CZ80" s="26">
        <f t="shared" si="927"/>
        <v>5.2</v>
      </c>
      <c r="DA80" s="26" t="str">
        <f t="shared" si="928"/>
        <v>5.2</v>
      </c>
      <c r="DB80" s="30" t="str">
        <f t="shared" si="929"/>
        <v>D+</v>
      </c>
      <c r="DC80" s="56">
        <f t="shared" si="930"/>
        <v>1.5</v>
      </c>
      <c r="DD80" s="35" t="str">
        <f t="shared" si="931"/>
        <v>1.5</v>
      </c>
      <c r="DE80" s="53">
        <v>3</v>
      </c>
      <c r="DF80" s="63">
        <v>3</v>
      </c>
      <c r="DG80" s="185"/>
      <c r="DH80" s="121"/>
      <c r="DI80" s="122"/>
      <c r="DJ80" s="129">
        <v>6.2</v>
      </c>
      <c r="DK80" s="130">
        <v>6.2</v>
      </c>
      <c r="DL80" s="130" t="str">
        <f t="shared" si="932"/>
        <v>6.2</v>
      </c>
      <c r="DM80" s="125" t="str">
        <f t="shared" si="933"/>
        <v>C</v>
      </c>
      <c r="DN80" s="126">
        <f t="shared" si="934"/>
        <v>2</v>
      </c>
      <c r="DO80" s="127" t="str">
        <f t="shared" si="935"/>
        <v>2.0</v>
      </c>
      <c r="DP80" s="144">
        <v>3</v>
      </c>
      <c r="DQ80" s="145">
        <v>3</v>
      </c>
      <c r="DR80" s="19"/>
      <c r="DS80" s="22"/>
      <c r="DT80" s="23"/>
      <c r="DU80" s="25">
        <v>5.8</v>
      </c>
      <c r="DV80" s="26">
        <v>5.8</v>
      </c>
      <c r="DW80" s="26" t="str">
        <f t="shared" si="938"/>
        <v>5.8</v>
      </c>
      <c r="DX80" s="30" t="str">
        <f t="shared" si="939"/>
        <v>C</v>
      </c>
      <c r="DY80" s="28">
        <f t="shared" si="940"/>
        <v>2</v>
      </c>
      <c r="DZ80" s="35" t="str">
        <f t="shared" si="941"/>
        <v>2.0</v>
      </c>
      <c r="EA80" s="53">
        <v>3</v>
      </c>
      <c r="EB80" s="63">
        <v>3</v>
      </c>
      <c r="EC80" s="185">
        <v>5</v>
      </c>
      <c r="ED80" s="121">
        <v>4</v>
      </c>
      <c r="EE80" s="122"/>
      <c r="EF80" s="129">
        <f>ROUND((EC80*0.4+ED80*0.6),1)</f>
        <v>4.4000000000000004</v>
      </c>
      <c r="EG80" s="130">
        <f t="shared" si="943"/>
        <v>4.4000000000000004</v>
      </c>
      <c r="EH80" s="130" t="str">
        <f t="shared" si="944"/>
        <v>4.4</v>
      </c>
      <c r="EI80" s="125" t="str">
        <f t="shared" si="945"/>
        <v>D</v>
      </c>
      <c r="EJ80" s="126">
        <f t="shared" si="946"/>
        <v>1</v>
      </c>
      <c r="EK80" s="127" t="str">
        <f t="shared" si="947"/>
        <v>1.0</v>
      </c>
      <c r="EL80" s="144">
        <v>2</v>
      </c>
      <c r="EM80" s="145">
        <v>2</v>
      </c>
      <c r="EN80" s="120">
        <v>0</v>
      </c>
      <c r="EO80" s="121"/>
      <c r="EP80" s="122"/>
      <c r="EQ80" s="129">
        <f>ROUND((EN80*0.4+EO80*0.6),1)</f>
        <v>0</v>
      </c>
      <c r="ER80" s="130">
        <f t="shared" si="949"/>
        <v>0</v>
      </c>
      <c r="ES80" s="130" t="str">
        <f t="shared" si="950"/>
        <v>0.0</v>
      </c>
      <c r="ET80" s="125" t="str">
        <f t="shared" si="951"/>
        <v>F</v>
      </c>
      <c r="EU80" s="126">
        <f t="shared" si="952"/>
        <v>0</v>
      </c>
      <c r="EV80" s="127" t="str">
        <f t="shared" si="953"/>
        <v>0.0</v>
      </c>
      <c r="EW80" s="144">
        <v>2</v>
      </c>
      <c r="EX80" s="145"/>
      <c r="EY80" s="19"/>
      <c r="EZ80" s="22"/>
      <c r="FA80" s="23"/>
      <c r="FB80" s="25">
        <v>6.8</v>
      </c>
      <c r="FC80" s="26">
        <v>6.8</v>
      </c>
      <c r="FD80" s="26" t="str">
        <f t="shared" si="954"/>
        <v>6.8</v>
      </c>
      <c r="FE80" s="30" t="str">
        <f t="shared" si="955"/>
        <v>C+</v>
      </c>
      <c r="FF80" s="28">
        <f t="shared" si="956"/>
        <v>2.5</v>
      </c>
      <c r="FG80" s="35" t="str">
        <f t="shared" si="957"/>
        <v>2.5</v>
      </c>
      <c r="FH80" s="53">
        <v>3</v>
      </c>
      <c r="FI80" s="63">
        <v>3</v>
      </c>
      <c r="FJ80" s="19">
        <v>7</v>
      </c>
      <c r="FK80" s="22">
        <v>7</v>
      </c>
      <c r="FL80" s="23"/>
      <c r="FM80" s="25">
        <f t="shared" si="958"/>
        <v>7</v>
      </c>
      <c r="FN80" s="26">
        <f t="shared" si="959"/>
        <v>7</v>
      </c>
      <c r="FO80" s="26" t="str">
        <f t="shared" si="960"/>
        <v>7.0</v>
      </c>
      <c r="FP80" s="30" t="str">
        <f t="shared" si="961"/>
        <v>B</v>
      </c>
      <c r="FQ80" s="28">
        <f t="shared" si="962"/>
        <v>3</v>
      </c>
      <c r="FR80" s="35" t="str">
        <f t="shared" si="963"/>
        <v>3.0</v>
      </c>
      <c r="FS80" s="53">
        <v>2</v>
      </c>
      <c r="FT80" s="63">
        <v>2</v>
      </c>
      <c r="FU80" s="185">
        <v>7</v>
      </c>
      <c r="FV80" s="121">
        <v>7</v>
      </c>
      <c r="FW80" s="122"/>
      <c r="FX80" s="129">
        <f t="shared" si="964"/>
        <v>7</v>
      </c>
      <c r="FY80" s="130">
        <f t="shared" si="965"/>
        <v>7</v>
      </c>
      <c r="FZ80" s="130" t="str">
        <f t="shared" si="966"/>
        <v>7.0</v>
      </c>
      <c r="GA80" s="125" t="str">
        <f t="shared" si="967"/>
        <v>B</v>
      </c>
      <c r="GB80" s="126">
        <f t="shared" si="968"/>
        <v>3</v>
      </c>
      <c r="GC80" s="127" t="str">
        <f t="shared" si="969"/>
        <v>3.0</v>
      </c>
      <c r="GD80" s="144">
        <v>2</v>
      </c>
      <c r="GE80" s="145">
        <v>2</v>
      </c>
      <c r="GF80" s="181">
        <f t="shared" si="970"/>
        <v>20</v>
      </c>
      <c r="GG80" s="217">
        <f t="shared" si="648"/>
        <v>5.44</v>
      </c>
      <c r="GH80" s="182">
        <f t="shared" si="971"/>
        <v>1.9</v>
      </c>
      <c r="GI80" s="183" t="str">
        <f>TEXT(GH80,"0.00")</f>
        <v>1.90</v>
      </c>
      <c r="GJ80" s="135" t="str">
        <f t="shared" si="973"/>
        <v>Lên lớp</v>
      </c>
      <c r="GK80" s="136">
        <f t="shared" si="974"/>
        <v>18</v>
      </c>
      <c r="GL80" s="239">
        <f t="shared" si="653"/>
        <v>6.0444444444444452</v>
      </c>
      <c r="GM80" s="137">
        <f t="shared" si="975"/>
        <v>2.1111111111111112</v>
      </c>
      <c r="GN80" s="192">
        <f t="shared" si="976"/>
        <v>37</v>
      </c>
      <c r="GO80" s="193">
        <f t="shared" si="977"/>
        <v>35</v>
      </c>
      <c r="GP80" s="183">
        <f t="shared" si="657"/>
        <v>5.9485714285714293</v>
      </c>
      <c r="GQ80" s="182">
        <f t="shared" si="978"/>
        <v>2.0142857142857142</v>
      </c>
      <c r="GR80" s="183" t="str">
        <f t="shared" si="979"/>
        <v>2.01</v>
      </c>
      <c r="GS80" s="135" t="str">
        <f t="shared" si="980"/>
        <v>Lên lớp</v>
      </c>
      <c r="GT80" s="135"/>
      <c r="GU80" s="19">
        <v>6.5</v>
      </c>
      <c r="GV80" s="22">
        <v>6</v>
      </c>
      <c r="GW80" s="23"/>
      <c r="GX80" s="25">
        <f t="shared" si="853"/>
        <v>6.2</v>
      </c>
      <c r="GY80" s="26">
        <f t="shared" si="662"/>
        <v>6.2</v>
      </c>
      <c r="GZ80" s="26" t="str">
        <f t="shared" si="854"/>
        <v>6.2</v>
      </c>
      <c r="HA80" s="30" t="str">
        <f t="shared" si="663"/>
        <v>C</v>
      </c>
      <c r="HB80" s="28">
        <f t="shared" si="664"/>
        <v>2</v>
      </c>
      <c r="HC80" s="35" t="str">
        <f t="shared" si="665"/>
        <v>2.0</v>
      </c>
      <c r="HD80" s="53">
        <v>3</v>
      </c>
      <c r="HE80" s="63">
        <v>3</v>
      </c>
      <c r="HF80" s="19">
        <v>5.7</v>
      </c>
      <c r="HG80" s="22">
        <v>3</v>
      </c>
      <c r="HH80" s="23"/>
      <c r="HI80" s="25">
        <f t="shared" si="753"/>
        <v>4.0999999999999996</v>
      </c>
      <c r="HJ80" s="26">
        <f t="shared" si="754"/>
        <v>4.0999999999999996</v>
      </c>
      <c r="HK80" s="26" t="str">
        <f t="shared" si="666"/>
        <v>4.1</v>
      </c>
      <c r="HL80" s="30" t="str">
        <f t="shared" si="755"/>
        <v>D</v>
      </c>
      <c r="HM80" s="28">
        <f t="shared" si="756"/>
        <v>1</v>
      </c>
      <c r="HN80" s="35" t="str">
        <f t="shared" si="757"/>
        <v>1.0</v>
      </c>
      <c r="HO80" s="53">
        <v>2</v>
      </c>
      <c r="HP80" s="63">
        <v>2</v>
      </c>
      <c r="HQ80" s="185">
        <v>7.9</v>
      </c>
      <c r="HR80" s="121">
        <v>6</v>
      </c>
      <c r="HS80" s="122"/>
      <c r="HT80" s="129">
        <f t="shared" si="758"/>
        <v>6.8</v>
      </c>
      <c r="HU80" s="130">
        <f t="shared" si="759"/>
        <v>6.8</v>
      </c>
      <c r="HV80" s="124" t="str">
        <f t="shared" si="734"/>
        <v>6.8</v>
      </c>
      <c r="HW80" s="125" t="str">
        <f t="shared" si="760"/>
        <v>C+</v>
      </c>
      <c r="HX80" s="126">
        <f t="shared" si="761"/>
        <v>2.5</v>
      </c>
      <c r="HY80" s="127" t="str">
        <f t="shared" si="762"/>
        <v>2.5</v>
      </c>
      <c r="HZ80" s="144">
        <v>3</v>
      </c>
      <c r="IA80" s="145">
        <v>3</v>
      </c>
      <c r="IB80" s="185">
        <v>8.3000000000000007</v>
      </c>
      <c r="IC80" s="121">
        <v>6</v>
      </c>
      <c r="ID80" s="122"/>
      <c r="IE80" s="129">
        <f t="shared" si="763"/>
        <v>6.9</v>
      </c>
      <c r="IF80" s="130">
        <f t="shared" si="764"/>
        <v>6.9</v>
      </c>
      <c r="IG80" s="130" t="str">
        <f t="shared" si="735"/>
        <v>6.9</v>
      </c>
      <c r="IH80" s="125" t="str">
        <f t="shared" si="765"/>
        <v>C+</v>
      </c>
      <c r="II80" s="126">
        <f t="shared" si="766"/>
        <v>2.5</v>
      </c>
      <c r="IJ80" s="127" t="str">
        <f t="shared" si="767"/>
        <v>2.5</v>
      </c>
      <c r="IK80" s="144">
        <v>1</v>
      </c>
      <c r="IL80" s="145">
        <v>1</v>
      </c>
      <c r="IM80" s="185">
        <v>6.2</v>
      </c>
      <c r="IN80" s="121">
        <v>7</v>
      </c>
      <c r="IO80" s="122"/>
      <c r="IP80" s="129">
        <f t="shared" si="768"/>
        <v>6.7</v>
      </c>
      <c r="IQ80" s="130">
        <f t="shared" si="769"/>
        <v>6.7</v>
      </c>
      <c r="IR80" s="130" t="str">
        <f t="shared" si="669"/>
        <v>6.7</v>
      </c>
      <c r="IS80" s="125" t="str">
        <f t="shared" si="855"/>
        <v>C+</v>
      </c>
      <c r="IT80" s="126">
        <f t="shared" si="770"/>
        <v>2.5</v>
      </c>
      <c r="IU80" s="127" t="str">
        <f t="shared" si="771"/>
        <v>2.5</v>
      </c>
      <c r="IV80" s="144">
        <v>2</v>
      </c>
      <c r="IW80" s="145">
        <v>2</v>
      </c>
      <c r="IX80" s="19">
        <v>7.2</v>
      </c>
      <c r="IY80" s="22">
        <v>5</v>
      </c>
      <c r="IZ80" s="23"/>
      <c r="JA80" s="25">
        <f t="shared" si="772"/>
        <v>5.9</v>
      </c>
      <c r="JB80" s="26">
        <f t="shared" si="773"/>
        <v>5.9</v>
      </c>
      <c r="JC80" s="26" t="str">
        <f t="shared" si="670"/>
        <v>5.9</v>
      </c>
      <c r="JD80" s="30" t="str">
        <f t="shared" si="774"/>
        <v>C</v>
      </c>
      <c r="JE80" s="28">
        <f t="shared" si="775"/>
        <v>2</v>
      </c>
      <c r="JF80" s="35" t="str">
        <f t="shared" si="776"/>
        <v>2.0</v>
      </c>
      <c r="JG80" s="53">
        <v>2</v>
      </c>
      <c r="JH80" s="63">
        <v>2</v>
      </c>
      <c r="JI80" s="185">
        <v>7.1</v>
      </c>
      <c r="JJ80" s="121">
        <v>5</v>
      </c>
      <c r="JK80" s="122"/>
      <c r="JL80" s="129">
        <f t="shared" si="1122"/>
        <v>5.8</v>
      </c>
      <c r="JM80" s="130">
        <f t="shared" si="1123"/>
        <v>5.8</v>
      </c>
      <c r="JN80" s="130" t="str">
        <f t="shared" si="1124"/>
        <v>5.8</v>
      </c>
      <c r="JO80" s="125" t="str">
        <f t="shared" si="1125"/>
        <v>C</v>
      </c>
      <c r="JP80" s="126">
        <f t="shared" si="1126"/>
        <v>2</v>
      </c>
      <c r="JQ80" s="127" t="str">
        <f t="shared" si="1127"/>
        <v>2.0</v>
      </c>
      <c r="JR80" s="144">
        <v>2</v>
      </c>
      <c r="JS80" s="145">
        <v>2</v>
      </c>
      <c r="JT80" s="185">
        <v>5.5</v>
      </c>
      <c r="JU80" s="121">
        <v>7</v>
      </c>
      <c r="JV80" s="122"/>
      <c r="JW80" s="129">
        <f t="shared" si="781"/>
        <v>6.4</v>
      </c>
      <c r="JX80" s="130">
        <f t="shared" si="782"/>
        <v>6.4</v>
      </c>
      <c r="JY80" s="130" t="str">
        <f t="shared" si="672"/>
        <v>6.4</v>
      </c>
      <c r="JZ80" s="125" t="str">
        <f t="shared" si="857"/>
        <v>C</v>
      </c>
      <c r="KA80" s="126">
        <f t="shared" si="783"/>
        <v>2</v>
      </c>
      <c r="KB80" s="127" t="str">
        <f t="shared" si="784"/>
        <v>2.0</v>
      </c>
      <c r="KC80" s="144">
        <v>1</v>
      </c>
      <c r="KD80" s="145">
        <v>1</v>
      </c>
      <c r="KE80" s="19">
        <v>7.1</v>
      </c>
      <c r="KF80" s="22">
        <v>5</v>
      </c>
      <c r="KG80" s="23"/>
      <c r="KH80" s="25">
        <f t="shared" si="1134"/>
        <v>5.8</v>
      </c>
      <c r="KI80" s="26">
        <f t="shared" si="1135"/>
        <v>5.8</v>
      </c>
      <c r="KJ80" s="26" t="str">
        <f t="shared" si="1136"/>
        <v>5.8</v>
      </c>
      <c r="KK80" s="30" t="str">
        <f t="shared" si="1137"/>
        <v>C</v>
      </c>
      <c r="KL80" s="28">
        <f t="shared" si="1138"/>
        <v>2</v>
      </c>
      <c r="KM80" s="35" t="str">
        <f t="shared" si="1139"/>
        <v>2.0</v>
      </c>
      <c r="KN80" s="53">
        <v>2</v>
      </c>
      <c r="KO80" s="63">
        <v>2</v>
      </c>
      <c r="KP80" s="181">
        <f t="shared" si="674"/>
        <v>18</v>
      </c>
      <c r="KQ80" s="217">
        <f t="shared" si="675"/>
        <v>6.05</v>
      </c>
      <c r="KR80" s="182">
        <f t="shared" si="676"/>
        <v>2.0555555555555554</v>
      </c>
      <c r="KS80" s="183" t="str">
        <f t="shared" si="677"/>
        <v>2.06</v>
      </c>
      <c r="KT80" s="135" t="str">
        <f t="shared" si="678"/>
        <v>Lên lớp</v>
      </c>
      <c r="KU80" s="136">
        <f t="shared" si="679"/>
        <v>18</v>
      </c>
      <c r="KV80" s="217">
        <f t="shared" si="680"/>
        <v>6.05</v>
      </c>
      <c r="KW80" s="236">
        <f t="shared" si="681"/>
        <v>2.0555555555555554</v>
      </c>
      <c r="KX80" s="192">
        <f t="shared" si="682"/>
        <v>55</v>
      </c>
      <c r="KY80" s="193">
        <f t="shared" si="683"/>
        <v>53</v>
      </c>
      <c r="KZ80" s="183">
        <f t="shared" si="684"/>
        <v>5.9830188679245291</v>
      </c>
      <c r="LA80" s="182">
        <f t="shared" si="685"/>
        <v>2.0283018867924527</v>
      </c>
      <c r="LB80" s="183" t="str">
        <f t="shared" si="686"/>
        <v>2.03</v>
      </c>
      <c r="LC80" s="135" t="str">
        <f t="shared" si="687"/>
        <v>Lên lớp</v>
      </c>
      <c r="LD80" s="215" t="s">
        <v>644</v>
      </c>
      <c r="LE80" s="185">
        <v>7</v>
      </c>
      <c r="LF80" s="121">
        <v>5</v>
      </c>
      <c r="LG80" s="122"/>
      <c r="LH80" s="129">
        <f t="shared" si="790"/>
        <v>5.8</v>
      </c>
      <c r="LI80" s="130">
        <f t="shared" si="791"/>
        <v>5.8</v>
      </c>
      <c r="LJ80" s="130" t="str">
        <f t="shared" si="688"/>
        <v>5.8</v>
      </c>
      <c r="LK80" s="125" t="str">
        <f t="shared" si="792"/>
        <v>C</v>
      </c>
      <c r="LL80" s="126">
        <f t="shared" si="793"/>
        <v>2</v>
      </c>
      <c r="LM80" s="127" t="str">
        <f t="shared" si="794"/>
        <v>2.0</v>
      </c>
      <c r="LN80" s="144">
        <v>1</v>
      </c>
      <c r="LO80" s="145">
        <v>1</v>
      </c>
      <c r="LP80" s="185">
        <v>7.5</v>
      </c>
      <c r="LQ80" s="121">
        <v>5</v>
      </c>
      <c r="LR80" s="122"/>
      <c r="LS80" s="129">
        <f t="shared" si="795"/>
        <v>6</v>
      </c>
      <c r="LT80" s="130">
        <f t="shared" si="796"/>
        <v>6</v>
      </c>
      <c r="LU80" s="130" t="str">
        <f t="shared" si="858"/>
        <v>6.0</v>
      </c>
      <c r="LV80" s="125" t="str">
        <f t="shared" si="797"/>
        <v>C</v>
      </c>
      <c r="LW80" s="126">
        <f t="shared" si="798"/>
        <v>2</v>
      </c>
      <c r="LX80" s="127" t="str">
        <f t="shared" si="799"/>
        <v>2.0</v>
      </c>
      <c r="LY80" s="144">
        <v>1</v>
      </c>
      <c r="LZ80" s="145">
        <v>1</v>
      </c>
      <c r="MA80" s="43">
        <v>0</v>
      </c>
      <c r="MB80" s="22"/>
      <c r="MC80" s="23"/>
      <c r="MD80" s="25">
        <f t="shared" si="800"/>
        <v>0</v>
      </c>
      <c r="ME80" s="26">
        <f t="shared" si="801"/>
        <v>0</v>
      </c>
      <c r="MF80" s="26" t="str">
        <f t="shared" si="690"/>
        <v>0.0</v>
      </c>
      <c r="MG80" s="30" t="str">
        <f t="shared" si="859"/>
        <v>F</v>
      </c>
      <c r="MH80" s="28">
        <f t="shared" si="802"/>
        <v>0</v>
      </c>
      <c r="MI80" s="35" t="str">
        <f t="shared" si="803"/>
        <v>0.0</v>
      </c>
      <c r="MJ80" s="53">
        <v>1</v>
      </c>
      <c r="MK80" s="63"/>
      <c r="ML80" s="19">
        <v>7</v>
      </c>
      <c r="MM80" s="51">
        <v>7.2</v>
      </c>
      <c r="MN80" s="23"/>
      <c r="MO80" s="25">
        <f t="shared" si="822"/>
        <v>7.1</v>
      </c>
      <c r="MP80" s="26">
        <f t="shared" si="823"/>
        <v>7.1</v>
      </c>
      <c r="MQ80" s="26" t="str">
        <f t="shared" si="860"/>
        <v>7.1</v>
      </c>
      <c r="MR80" s="30" t="str">
        <f t="shared" si="872"/>
        <v>B</v>
      </c>
      <c r="MS80" s="28">
        <f t="shared" si="824"/>
        <v>3</v>
      </c>
      <c r="MT80" s="35" t="str">
        <f t="shared" si="825"/>
        <v>3.0</v>
      </c>
      <c r="MU80" s="53">
        <v>1</v>
      </c>
      <c r="MV80" s="63">
        <v>1</v>
      </c>
      <c r="MW80" s="19">
        <v>7</v>
      </c>
      <c r="MX80" s="51">
        <v>7.2</v>
      </c>
      <c r="MY80" s="23"/>
      <c r="MZ80" s="25">
        <f t="shared" si="826"/>
        <v>7.1</v>
      </c>
      <c r="NA80" s="26">
        <f t="shared" si="827"/>
        <v>7.1</v>
      </c>
      <c r="NB80" s="26" t="str">
        <f t="shared" si="861"/>
        <v>7.1</v>
      </c>
      <c r="NC80" s="30" t="str">
        <f t="shared" si="873"/>
        <v>B</v>
      </c>
      <c r="ND80" s="28">
        <f t="shared" si="828"/>
        <v>3</v>
      </c>
      <c r="NE80" s="35" t="str">
        <f t="shared" si="829"/>
        <v>3.0</v>
      </c>
      <c r="NF80" s="53">
        <v>1</v>
      </c>
      <c r="NG80" s="63">
        <v>1</v>
      </c>
      <c r="NH80" s="19">
        <v>5</v>
      </c>
      <c r="NI80" s="51"/>
      <c r="NJ80" s="52">
        <v>5.3</v>
      </c>
      <c r="NK80" s="25">
        <f t="shared" si="830"/>
        <v>2</v>
      </c>
      <c r="NL80" s="26">
        <f t="shared" si="831"/>
        <v>5.2</v>
      </c>
      <c r="NM80" s="26" t="str">
        <f t="shared" si="862"/>
        <v>5.2</v>
      </c>
      <c r="NN80" s="30" t="str">
        <f t="shared" si="874"/>
        <v>D+</v>
      </c>
      <c r="NO80" s="28">
        <f t="shared" si="832"/>
        <v>1.5</v>
      </c>
      <c r="NP80" s="35" t="str">
        <f t="shared" si="833"/>
        <v>1.5</v>
      </c>
      <c r="NQ80" s="53">
        <v>2</v>
      </c>
      <c r="NR80" s="63">
        <v>2</v>
      </c>
      <c r="NS80" s="43"/>
      <c r="NT80" s="51"/>
      <c r="NU80" s="23"/>
      <c r="NV80" s="25">
        <f t="shared" si="834"/>
        <v>0</v>
      </c>
      <c r="NW80" s="26">
        <f t="shared" si="835"/>
        <v>0</v>
      </c>
      <c r="NX80" s="26" t="str">
        <f t="shared" si="863"/>
        <v>0.0</v>
      </c>
      <c r="NY80" s="30" t="str">
        <f t="shared" si="875"/>
        <v>F</v>
      </c>
      <c r="NZ80" s="28">
        <f t="shared" si="836"/>
        <v>0</v>
      </c>
      <c r="OA80" s="35" t="str">
        <f t="shared" si="837"/>
        <v>0.0</v>
      </c>
      <c r="OB80" s="53">
        <v>1</v>
      </c>
      <c r="OC80" s="63"/>
      <c r="OD80" s="57">
        <v>7.3</v>
      </c>
      <c r="OE80" s="51">
        <v>8</v>
      </c>
      <c r="OF80" s="23"/>
      <c r="OG80" s="25">
        <f t="shared" si="838"/>
        <v>7.7</v>
      </c>
      <c r="OH80" s="26">
        <f t="shared" si="839"/>
        <v>7.7</v>
      </c>
      <c r="OI80" s="26" t="str">
        <f t="shared" si="840"/>
        <v>7.7</v>
      </c>
      <c r="OJ80" s="30" t="str">
        <f t="shared" si="864"/>
        <v>B</v>
      </c>
      <c r="OK80" s="28">
        <f t="shared" si="841"/>
        <v>3</v>
      </c>
      <c r="OL80" s="35" t="str">
        <f t="shared" si="842"/>
        <v>3.0</v>
      </c>
      <c r="OM80" s="53">
        <v>4</v>
      </c>
      <c r="ON80" s="70">
        <v>4</v>
      </c>
      <c r="OO80" s="264">
        <f t="shared" si="804"/>
        <v>12</v>
      </c>
      <c r="OP80" s="217">
        <f t="shared" si="805"/>
        <v>5.6000000000000005</v>
      </c>
      <c r="OQ80" s="182">
        <f t="shared" si="806"/>
        <v>2.0833333333333335</v>
      </c>
      <c r="OR80" s="183" t="str">
        <f t="shared" si="807"/>
        <v>2.08</v>
      </c>
      <c r="OS80" s="135" t="str">
        <f t="shared" si="808"/>
        <v>Lên lớp</v>
      </c>
      <c r="OT80" s="136">
        <f t="shared" si="809"/>
        <v>10</v>
      </c>
      <c r="OU80" s="217">
        <f t="shared" si="810"/>
        <v>6.7200000000000006</v>
      </c>
      <c r="OV80" s="236">
        <f t="shared" si="811"/>
        <v>2.5</v>
      </c>
      <c r="OW80" s="192">
        <f t="shared" si="812"/>
        <v>67</v>
      </c>
      <c r="OX80" s="193">
        <f t="shared" si="813"/>
        <v>63</v>
      </c>
      <c r="OY80" s="183">
        <f t="shared" si="814"/>
        <v>6.1000000000000005</v>
      </c>
      <c r="OZ80" s="182">
        <f t="shared" si="815"/>
        <v>2.1031746031746033</v>
      </c>
      <c r="PA80" s="183" t="str">
        <f t="shared" si="816"/>
        <v>2.10</v>
      </c>
      <c r="PB80" s="135" t="str">
        <f t="shared" si="817"/>
        <v>Lên lớp</v>
      </c>
      <c r="PC80" s="135" t="s">
        <v>648</v>
      </c>
      <c r="PD80" s="304">
        <v>0.9</v>
      </c>
      <c r="PE80" s="22"/>
      <c r="PF80" s="23"/>
      <c r="PG80" s="25">
        <f t="shared" si="866"/>
        <v>0.4</v>
      </c>
      <c r="PH80" s="26">
        <f t="shared" si="867"/>
        <v>0.4</v>
      </c>
      <c r="PI80" s="26" t="str">
        <f t="shared" si="868"/>
        <v>0.4</v>
      </c>
      <c r="PJ80" s="30" t="str">
        <f t="shared" si="869"/>
        <v>F</v>
      </c>
      <c r="PK80" s="28">
        <f t="shared" si="870"/>
        <v>0</v>
      </c>
      <c r="PL80" s="35" t="str">
        <f t="shared" si="871"/>
        <v>0.0</v>
      </c>
      <c r="PM80" s="53">
        <v>6</v>
      </c>
      <c r="PN80" s="63">
        <v>6</v>
      </c>
      <c r="PO80" s="19">
        <v>5</v>
      </c>
      <c r="PP80" s="44"/>
      <c r="PQ80" s="23">
        <v>1</v>
      </c>
      <c r="PR80" s="25">
        <f t="shared" si="843"/>
        <v>2</v>
      </c>
      <c r="PS80" s="26">
        <f t="shared" si="844"/>
        <v>2.6</v>
      </c>
      <c r="PT80" s="26" t="str">
        <f t="shared" si="845"/>
        <v>2.6</v>
      </c>
      <c r="PU80" s="30" t="str">
        <f t="shared" si="865"/>
        <v>F</v>
      </c>
      <c r="PV80" s="28">
        <f t="shared" si="846"/>
        <v>0</v>
      </c>
      <c r="PW80" s="35" t="str">
        <f t="shared" si="847"/>
        <v>0.0</v>
      </c>
      <c r="PX80" s="53">
        <v>6</v>
      </c>
      <c r="PY80" s="63"/>
      <c r="PZ80" s="59"/>
      <c r="QA80" s="259"/>
      <c r="QB80" s="129">
        <f t="shared" si="848"/>
        <v>0</v>
      </c>
      <c r="QC80" s="24" t="str">
        <f t="shared" si="876"/>
        <v>0.0</v>
      </c>
      <c r="QD80" s="30" t="str">
        <f t="shared" si="877"/>
        <v>F</v>
      </c>
      <c r="QE80" s="28">
        <f t="shared" si="878"/>
        <v>0</v>
      </c>
      <c r="QF80" s="35" t="str">
        <f t="shared" si="879"/>
        <v>0.0</v>
      </c>
      <c r="QG80" s="260"/>
      <c r="QH80" s="261"/>
      <c r="QI80" s="262">
        <f t="shared" si="818"/>
        <v>12</v>
      </c>
      <c r="QJ80" s="217">
        <f t="shared" si="819"/>
        <v>1.5</v>
      </c>
      <c r="QK80" s="182">
        <f t="shared" si="820"/>
        <v>0</v>
      </c>
      <c r="QL80" s="183" t="str">
        <f t="shared" si="880"/>
        <v>0.00</v>
      </c>
      <c r="QM80" s="135" t="str">
        <f t="shared" si="881"/>
        <v>Cảnh báo KQHT</v>
      </c>
    </row>
    <row r="81" spans="1:455" ht="18">
      <c r="A81" s="10">
        <v>1</v>
      </c>
      <c r="B81" s="10">
        <v>84</v>
      </c>
      <c r="C81" s="90" t="s">
        <v>631</v>
      </c>
      <c r="D81" s="91" t="s">
        <v>354</v>
      </c>
      <c r="E81" s="93" t="s">
        <v>355</v>
      </c>
      <c r="F81" s="308" t="s">
        <v>356</v>
      </c>
      <c r="G81" s="9"/>
      <c r="H81" s="106" t="s">
        <v>538</v>
      </c>
      <c r="I81" s="46" t="s">
        <v>18</v>
      </c>
      <c r="J81" s="98" t="s">
        <v>581</v>
      </c>
      <c r="K81" s="12">
        <v>5.5</v>
      </c>
      <c r="L81" s="24" t="str">
        <f>TEXT(K81,"0.0")</f>
        <v>5.5</v>
      </c>
      <c r="M81" s="30" t="str">
        <f t="shared" si="882"/>
        <v>C</v>
      </c>
      <c r="N81" s="37">
        <f t="shared" si="883"/>
        <v>2</v>
      </c>
      <c r="O81" s="35" t="str">
        <f t="shared" si="884"/>
        <v>2.0</v>
      </c>
      <c r="P81" s="11">
        <v>2</v>
      </c>
      <c r="Q81" s="14">
        <v>6.2</v>
      </c>
      <c r="R81" s="24" t="str">
        <f>TEXT(Q81,"0.0")</f>
        <v>6.2</v>
      </c>
      <c r="S81" s="30" t="str">
        <f t="shared" si="885"/>
        <v>C</v>
      </c>
      <c r="T81" s="37">
        <f t="shared" si="886"/>
        <v>2</v>
      </c>
      <c r="U81" s="35" t="str">
        <f t="shared" si="887"/>
        <v>2.0</v>
      </c>
      <c r="V81" s="11">
        <v>3</v>
      </c>
      <c r="W81" s="19">
        <v>6.7</v>
      </c>
      <c r="X81" s="22">
        <v>6</v>
      </c>
      <c r="Y81" s="23"/>
      <c r="Z81" s="17">
        <f t="shared" si="888"/>
        <v>6.3</v>
      </c>
      <c r="AA81" s="24">
        <f t="shared" si="889"/>
        <v>6.3</v>
      </c>
      <c r="AB81" s="24" t="str">
        <f>TEXT(AA81,"0.0")</f>
        <v>6.3</v>
      </c>
      <c r="AC81" s="30" t="str">
        <f t="shared" si="890"/>
        <v>C</v>
      </c>
      <c r="AD81" s="28">
        <f t="shared" si="891"/>
        <v>2</v>
      </c>
      <c r="AE81" s="35" t="str">
        <f t="shared" si="892"/>
        <v>2.0</v>
      </c>
      <c r="AF81" s="53">
        <v>4</v>
      </c>
      <c r="AG81" s="63">
        <v>4</v>
      </c>
      <c r="AH81" s="19">
        <v>7</v>
      </c>
      <c r="AI81" s="22">
        <v>7</v>
      </c>
      <c r="AJ81" s="23"/>
      <c r="AK81" s="17">
        <f t="shared" si="893"/>
        <v>7</v>
      </c>
      <c r="AL81" s="24">
        <f t="shared" ref="AL81" si="1144">ROUND(MAX((AH81*0.4+AI81*0.6),(AH81*0.4+AJ81*0.6)),1)</f>
        <v>7</v>
      </c>
      <c r="AM81" s="24" t="str">
        <f>TEXT(AL81,"0.0")</f>
        <v>7.0</v>
      </c>
      <c r="AN81" s="30" t="str">
        <f t="shared" si="895"/>
        <v>B</v>
      </c>
      <c r="AO81" s="28">
        <f t="shared" si="896"/>
        <v>3</v>
      </c>
      <c r="AP81" s="35" t="str">
        <f t="shared" si="897"/>
        <v>3.0</v>
      </c>
      <c r="AQ81" s="66">
        <v>2</v>
      </c>
      <c r="AR81" s="68">
        <v>2</v>
      </c>
      <c r="AS81" s="19">
        <v>5</v>
      </c>
      <c r="AT81" s="22">
        <v>3</v>
      </c>
      <c r="AU81" s="23">
        <v>4</v>
      </c>
      <c r="AV81" s="17">
        <f t="shared" ref="AV81" si="1145">ROUND((AS81*0.4+AT81*0.6),1)</f>
        <v>3.8</v>
      </c>
      <c r="AW81" s="24">
        <f t="shared" ref="AW81" si="1146">ROUND(MAX((AS81*0.4+AT81*0.6),(AS81*0.4+AU81*0.6)),1)</f>
        <v>4.4000000000000004</v>
      </c>
      <c r="AX81" s="24" t="str">
        <f>TEXT(AW81,"0.0")</f>
        <v>4.4</v>
      </c>
      <c r="AY81" s="30" t="str">
        <f t="shared" si="900"/>
        <v>D</v>
      </c>
      <c r="AZ81" s="28">
        <f t="shared" si="901"/>
        <v>1</v>
      </c>
      <c r="BA81" s="35" t="str">
        <f t="shared" si="902"/>
        <v>1.0</v>
      </c>
      <c r="BB81" s="53">
        <v>3</v>
      </c>
      <c r="BC81" s="63">
        <v>3</v>
      </c>
      <c r="BD81" s="19">
        <v>5.2</v>
      </c>
      <c r="BE81" s="22">
        <v>4</v>
      </c>
      <c r="BF81" s="23"/>
      <c r="BG81" s="17">
        <f t="shared" si="903"/>
        <v>4.5</v>
      </c>
      <c r="BH81" s="24">
        <f t="shared" si="904"/>
        <v>4.5</v>
      </c>
      <c r="BI81" s="24" t="str">
        <f>TEXT(BH81,"0.0")</f>
        <v>4.5</v>
      </c>
      <c r="BJ81" s="30" t="str">
        <f t="shared" si="905"/>
        <v>D</v>
      </c>
      <c r="BK81" s="28">
        <f t="shared" si="906"/>
        <v>1</v>
      </c>
      <c r="BL81" s="35" t="str">
        <f t="shared" si="907"/>
        <v>1.0</v>
      </c>
      <c r="BM81" s="53">
        <v>3</v>
      </c>
      <c r="BN81" s="63">
        <v>3</v>
      </c>
      <c r="BO81" s="19">
        <v>5.5</v>
      </c>
      <c r="BP81" s="22">
        <v>7</v>
      </c>
      <c r="BQ81" s="23"/>
      <c r="BR81" s="17">
        <f t="shared" si="908"/>
        <v>6.4</v>
      </c>
      <c r="BS81" s="24">
        <f t="shared" si="909"/>
        <v>6.4</v>
      </c>
      <c r="BT81" s="24" t="str">
        <f>TEXT(BS81,"0.0")</f>
        <v>6.4</v>
      </c>
      <c r="BU81" s="30" t="str">
        <f t="shared" si="910"/>
        <v>C</v>
      </c>
      <c r="BV81" s="56">
        <f t="shared" si="911"/>
        <v>2</v>
      </c>
      <c r="BW81" s="35" t="str">
        <f t="shared" si="912"/>
        <v>2.0</v>
      </c>
      <c r="BX81" s="53">
        <v>2</v>
      </c>
      <c r="BY81" s="70">
        <v>2</v>
      </c>
      <c r="BZ81" s="19">
        <v>6</v>
      </c>
      <c r="CA81" s="22">
        <v>5</v>
      </c>
      <c r="CB81" s="23"/>
      <c r="CC81" s="17">
        <f>ROUND((BZ81*0.4+CA81*0.6),1)</f>
        <v>5.4</v>
      </c>
      <c r="CD81" s="24">
        <f t="shared" ref="CD81" si="1147">ROUND(MAX((BZ81*0.4+CA81*0.6),(BZ81*0.4+CB81*0.6)),1)</f>
        <v>5.4</v>
      </c>
      <c r="CE81" s="24" t="str">
        <f>TEXT(CD81,"0.0")</f>
        <v>5.4</v>
      </c>
      <c r="CF81" s="30" t="str">
        <f>IF(CD81&gt;=8.5,"A",IF(CD81&gt;=8,"B+",IF(CD81&gt;=7,"B",IF(CD81&gt;=6.5,"C+",IF(CD81&gt;=5.5,"C",IF(CD81&gt;=5,"D+",IF(CD81&gt;=4,"D","F")))))))</f>
        <v>D+</v>
      </c>
      <c r="CG81" s="28">
        <f t="shared" si="916"/>
        <v>1.5</v>
      </c>
      <c r="CH81" s="35" t="str">
        <f t="shared" si="917"/>
        <v>1.5</v>
      </c>
      <c r="CI81" s="53">
        <v>3</v>
      </c>
      <c r="CJ81" s="63">
        <v>3</v>
      </c>
      <c r="CK81" s="193">
        <f t="shared" si="918"/>
        <v>17</v>
      </c>
      <c r="CL81" s="217">
        <f>(AA81*AF81+AL81*AQ81+AW81*BB81+BH81*BM81+BS81*BX81+CD81*CI81)/CK81</f>
        <v>5.5823529411764712</v>
      </c>
      <c r="CM81" s="182">
        <f t="shared" si="919"/>
        <v>1.6764705882352942</v>
      </c>
      <c r="CN81" s="183" t="str">
        <f t="shared" si="920"/>
        <v>1.68</v>
      </c>
      <c r="CO81" s="135" t="str">
        <f>IF(AND(CM81&lt;0.8),"Cảnh báo KQHT","Lên lớp")</f>
        <v>Lên lớp</v>
      </c>
      <c r="CP81" s="136">
        <f>AG81+AR81+BC81+BN81+BY81+CJ81</f>
        <v>17</v>
      </c>
      <c r="CQ81" s="241">
        <f xml:space="preserve"> (AA81*AG81+AL81*AR81+AW81*BC81+BH81*BN81+BS81*BY81+CD81*CJ81)/CP81</f>
        <v>5.5823529411764712</v>
      </c>
      <c r="CR81" s="137">
        <f xml:space="preserve"> (AD81*AG81+AO81*AR81+AZ81*BC81+BK81*BN81+BV81*BY81+CG81*CJ81)/CP81</f>
        <v>1.6764705882352942</v>
      </c>
      <c r="CS81" s="140" t="str">
        <f>TEXT(CR81,"0.00")</f>
        <v>1.68</v>
      </c>
      <c r="CT81" s="135" t="str">
        <f>IF(AND(CR81&lt;1.2),"Cảnh báo KQHT","Lên lớp")</f>
        <v>Lên lớp</v>
      </c>
      <c r="CU81" s="138" t="s">
        <v>648</v>
      </c>
      <c r="CV81" s="18">
        <v>5</v>
      </c>
      <c r="CW81" s="20">
        <v>4</v>
      </c>
      <c r="CX81" s="21"/>
      <c r="CY81" s="17">
        <f>ROUND((CV81*0.4+CW81*0.6),1)</f>
        <v>4.4000000000000004</v>
      </c>
      <c r="CZ81" s="24">
        <f>ROUND(MAX((CV81*0.4+CW81*0.6),(CV81*0.4+CX81*0.6)),1)</f>
        <v>4.4000000000000004</v>
      </c>
      <c r="DA81" s="24" t="str">
        <f>TEXT(CZ81,"0.0")</f>
        <v>4.4</v>
      </c>
      <c r="DB81" s="29" t="str">
        <f>IF(CZ81&gt;=8.5,"A",IF(CZ81&gt;=8,"B+",IF(CZ81&gt;=7,"B",IF(CZ81&gt;=6.5,"C+",IF(CZ81&gt;=5.5,"C",IF(CZ81&gt;=5,"D+",IF(CZ81&gt;=4,"D","F")))))))</f>
        <v>D</v>
      </c>
      <c r="DC81" s="55">
        <f>IF(DB81="A",4,IF(DB81="B+",3.5,IF(DB81="B",3,IF(DB81="C+",2.5,IF(DB81="C",2,IF(DB81="D+",1.5,IF(DB81="D",1,0)))))))</f>
        <v>1</v>
      </c>
      <c r="DD81" s="35" t="str">
        <f>TEXT(DC81,"0.0")</f>
        <v>1.0</v>
      </c>
      <c r="DE81" s="50">
        <v>3</v>
      </c>
      <c r="DF81" s="62">
        <v>3</v>
      </c>
      <c r="DG81" s="18">
        <v>5.0999999999999996</v>
      </c>
      <c r="DH81" s="20">
        <v>5</v>
      </c>
      <c r="DI81" s="21"/>
      <c r="DJ81" s="17">
        <f>ROUND((DG81*0.4+DH81*0.6),1)</f>
        <v>5</v>
      </c>
      <c r="DK81" s="24">
        <f>ROUND(MAX((DG81*0.4+DH81*0.6),(DG81*0.4+DI81*0.6)),1)</f>
        <v>5</v>
      </c>
      <c r="DL81" s="24" t="str">
        <f>TEXT(DK81,"0.0")</f>
        <v>5.0</v>
      </c>
      <c r="DM81" s="29" t="str">
        <f>IF(DK81&gt;=8.5,"A",IF(DK81&gt;=8,"B+",IF(DK81&gt;=7,"B",IF(DK81&gt;=6.5,"C+",IF(DK81&gt;=5.5,"C",IF(DK81&gt;=5,"D+",IF(DK81&gt;=4,"D","F")))))))</f>
        <v>D+</v>
      </c>
      <c r="DN81" s="55">
        <f>IF(DM81="A",4,IF(DM81="B+",3.5,IF(DM81="B",3,IF(DM81="C+",2.5,IF(DM81="C",2,IF(DM81="D+",1.5,IF(DM81="D",1,0)))))))</f>
        <v>1.5</v>
      </c>
      <c r="DO81" s="35" t="str">
        <f>TEXT(DN81,"0.0")</f>
        <v>1.5</v>
      </c>
      <c r="DP81" s="50">
        <v>3</v>
      </c>
      <c r="DQ81" s="62">
        <v>3</v>
      </c>
      <c r="DR81" s="18">
        <v>8</v>
      </c>
      <c r="DS81" s="20">
        <v>8</v>
      </c>
      <c r="DT81" s="21"/>
      <c r="DU81" s="17">
        <f>ROUND((DR81*0.4+DS81*0.6),1)</f>
        <v>8</v>
      </c>
      <c r="DV81" s="39">
        <f>ROUND(MAX((DR81*0.4+DS81*0.6),(DR81*0.4+DT81*0.6)),1)</f>
        <v>8</v>
      </c>
      <c r="DW81" s="24" t="str">
        <f>TEXT(DV81,"0.0")</f>
        <v>8.0</v>
      </c>
      <c r="DX81" s="179" t="str">
        <f>IF(DV81&gt;=8.5,"A",IF(DV81&gt;=8,"B+",IF(DV81&gt;=7,"B",IF(DV81&gt;=6.5,"C+",IF(DV81&gt;=5.5,"C",IF(DV81&gt;=5,"D+",IF(DV81&gt;=4,"D","F")))))))</f>
        <v>B+</v>
      </c>
      <c r="DY81" s="27">
        <f>IF(DX81="A",4,IF(DX81="B+",3.5,IF(DX81="B",3,IF(DX81="C+",2.5,IF(DX81="C",2,IF(DX81="D+",1.5,IF(DX81="D",1,0)))))))</f>
        <v>3.5</v>
      </c>
      <c r="DZ81" s="40" t="str">
        <f>TEXT(DY81,"0.0")</f>
        <v>3.5</v>
      </c>
      <c r="EA81" s="50">
        <v>3</v>
      </c>
      <c r="EB81" s="62">
        <v>3</v>
      </c>
      <c r="EC81" s="18">
        <v>6.7</v>
      </c>
      <c r="ED81" s="20">
        <v>8</v>
      </c>
      <c r="EE81" s="21"/>
      <c r="EF81" s="17">
        <f>ROUND((EC81*0.4+ED81*0.6),1)</f>
        <v>7.5</v>
      </c>
      <c r="EG81" s="39">
        <f>ROUND(MAX((EC81*0.4+ED81*0.6),(EC81*0.4+EE81*0.6)),1)</f>
        <v>7.5</v>
      </c>
      <c r="EH81" s="24" t="str">
        <f>TEXT(EG81,"0.0")</f>
        <v>7.5</v>
      </c>
      <c r="EI81" s="179" t="str">
        <f>IF(EG81&gt;=8.5,"A",IF(EG81&gt;=8,"B+",IF(EG81&gt;=7,"B",IF(EG81&gt;=6.5,"C+",IF(EG81&gt;=5.5,"C",IF(EG81&gt;=5,"D+",IF(EG81&gt;=4,"D","F")))))))</f>
        <v>B</v>
      </c>
      <c r="EJ81" s="27">
        <f>IF(EI81="A",4,IF(EI81="B+",3.5,IF(EI81="B",3,IF(EI81="C+",2.5,IF(EI81="C",2,IF(EI81="D+",1.5,IF(EI81="D",1,0)))))))</f>
        <v>3</v>
      </c>
      <c r="EK81" s="40" t="str">
        <f>TEXT(EJ81,"0.0")</f>
        <v>3.0</v>
      </c>
      <c r="EL81" s="50">
        <v>2</v>
      </c>
      <c r="EM81" s="62">
        <v>2</v>
      </c>
      <c r="EN81" s="18">
        <v>6.7</v>
      </c>
      <c r="EO81" s="20">
        <v>5</v>
      </c>
      <c r="EP81" s="21"/>
      <c r="EQ81" s="17">
        <f>ROUND((EN81*0.4+EO81*0.6),1)</f>
        <v>5.7</v>
      </c>
      <c r="ER81" s="24">
        <f>ROUND(MAX((EN81*0.4+EO81*0.6),(EN81*0.4+EP81*0.6)),1)</f>
        <v>5.7</v>
      </c>
      <c r="ES81" s="24" t="str">
        <f>TEXT(ER81,"0.0")</f>
        <v>5.7</v>
      </c>
      <c r="ET81" s="29" t="str">
        <f>IF(ER81&gt;=8.5,"A",IF(ER81&gt;=8,"B+",IF(ER81&gt;=7,"B",IF(ER81&gt;=6.5,"C+",IF(ER81&gt;=5.5,"C",IF(ER81&gt;=5,"D+",IF(ER81&gt;=4,"D","F")))))))</f>
        <v>C</v>
      </c>
      <c r="EU81" s="27">
        <f>IF(ET81="A",4,IF(ET81="B+",3.5,IF(ET81="B",3,IF(ET81="C+",2.5,IF(ET81="C",2,IF(ET81="D+",1.5,IF(ET81="D",1,0)))))))</f>
        <v>2</v>
      </c>
      <c r="EV81" s="35" t="str">
        <f>TEXT(EU81,"0.0")</f>
        <v>2.0</v>
      </c>
      <c r="EW81" s="50">
        <v>2</v>
      </c>
      <c r="EX81" s="62">
        <v>2</v>
      </c>
      <c r="EY81" s="18">
        <v>7.1</v>
      </c>
      <c r="EZ81" s="20">
        <v>4</v>
      </c>
      <c r="FA81" s="21"/>
      <c r="FB81" s="17">
        <f t="shared" ref="FB81:FB93" si="1148">ROUND((EY81*0.4+EZ81*0.6),1)</f>
        <v>5.2</v>
      </c>
      <c r="FC81" s="39">
        <f>ROUND(MAX((EY81*0.4+EZ81*0.6),(EY81*0.4+FA81*0.6)),1)</f>
        <v>5.2</v>
      </c>
      <c r="FD81" s="24" t="str">
        <f>TEXT(FC81,"0.0")</f>
        <v>5.2</v>
      </c>
      <c r="FE81" s="179" t="str">
        <f>IF(FC81&gt;=8.5,"A",IF(FC81&gt;=8,"B+",IF(FC81&gt;=7,"B",IF(FC81&gt;=6.5,"C+",IF(FC81&gt;=5.5,"C",IF(FC81&gt;=5,"D+",IF(FC81&gt;=4,"D","F")))))))</f>
        <v>D+</v>
      </c>
      <c r="FF81" s="27">
        <f>IF(FE81="A",4,IF(FE81="B+",3.5,IF(FE81="B",3,IF(FE81="C+",2.5,IF(FE81="C",2,IF(FE81="D+",1.5,IF(FE81="D",1,0)))))))</f>
        <v>1.5</v>
      </c>
      <c r="FG81" s="40" t="str">
        <f>TEXT(FF81,"0.0")</f>
        <v>1.5</v>
      </c>
      <c r="FH81" s="50">
        <v>3</v>
      </c>
      <c r="FI81" s="62">
        <v>3</v>
      </c>
      <c r="FJ81" s="19">
        <v>7.7</v>
      </c>
      <c r="FK81" s="22"/>
      <c r="FL81" s="23">
        <v>7</v>
      </c>
      <c r="FM81" s="17">
        <f t="shared" si="958"/>
        <v>3.1</v>
      </c>
      <c r="FN81" s="24">
        <f t="shared" si="959"/>
        <v>7.3</v>
      </c>
      <c r="FO81" s="24" t="str">
        <f>TEXT(FN81,"0.0")</f>
        <v>7.3</v>
      </c>
      <c r="FP81" s="30" t="str">
        <f t="shared" si="961"/>
        <v>B</v>
      </c>
      <c r="FQ81" s="28">
        <f t="shared" si="962"/>
        <v>3</v>
      </c>
      <c r="FR81" s="35" t="str">
        <f t="shared" si="963"/>
        <v>3.0</v>
      </c>
      <c r="FS81" s="53">
        <v>2</v>
      </c>
      <c r="FT81" s="63">
        <v>2</v>
      </c>
      <c r="FU81" s="19">
        <v>6.7</v>
      </c>
      <c r="FV81" s="22">
        <v>5</v>
      </c>
      <c r="FW81" s="23"/>
      <c r="FX81" s="17">
        <f t="shared" si="964"/>
        <v>5.7</v>
      </c>
      <c r="FY81" s="26">
        <f t="shared" si="965"/>
        <v>5.7</v>
      </c>
      <c r="FZ81" s="24" t="str">
        <f>TEXT(FY81,"0.0")</f>
        <v>5.7</v>
      </c>
      <c r="GA81" s="30" t="str">
        <f t="shared" si="967"/>
        <v>C</v>
      </c>
      <c r="GB81" s="28">
        <f t="shared" si="968"/>
        <v>2</v>
      </c>
      <c r="GC81" s="35" t="str">
        <f t="shared" si="969"/>
        <v>2.0</v>
      </c>
      <c r="GD81" s="53">
        <v>2</v>
      </c>
      <c r="GE81" s="63">
        <v>2</v>
      </c>
      <c r="GF81" s="181">
        <f>DE81+DP81+EA81+EL81+EW81+FH81+FS81+GD81</f>
        <v>20</v>
      </c>
      <c r="GG81" s="217">
        <f>(CZ81*DE81+DK81*DP81+DV81*EA81+EG81*EL81+ER81*EW81+FC81*FH81+FN81*FS81+FY81*GD81)/GF81</f>
        <v>6.0100000000000007</v>
      </c>
      <c r="GH81" s="182">
        <f>(DC81*DE81+DN81*DP81+DY81*EA81+EJ81*EL81+EU81*EW81+FF81*FH81+FQ81*FS81+GB81*GD81)/GF81</f>
        <v>2.125</v>
      </c>
      <c r="GI81" s="183" t="str">
        <f t="shared" ref="GI81:GI94" si="1149">TEXT(GH81,"0.00")</f>
        <v>2.13</v>
      </c>
      <c r="GJ81" s="135" t="str">
        <f>IF(AND(GH81&lt;1),"Cảnh báo KQHT","Lên lớp")</f>
        <v>Lên lớp</v>
      </c>
      <c r="GK81" s="136">
        <f>DF81+DQ81+EB81+EM81+EX81+FI81+FT81+GE81</f>
        <v>20</v>
      </c>
      <c r="GL81" s="239">
        <f xml:space="preserve"> (CZ81*DF81+DK81*DQ81+DV81*EB81+EG81*EM81+ER81*EX81+FC81*FI81+FN81*FT81+FY81*GE81)/GK81</f>
        <v>6.0100000000000007</v>
      </c>
      <c r="GM81" s="137">
        <f xml:space="preserve"> (DC81*DF81+DN81*DQ81+DY81*EB81+EJ81*EM81+EU81*EX81+FF81*FI81+FQ81*FT81+GB81*GE81)/GK81</f>
        <v>2.125</v>
      </c>
      <c r="GN81" s="192">
        <f>CK81+GF81</f>
        <v>37</v>
      </c>
      <c r="GO81" s="193">
        <f>CP81+GK81</f>
        <v>37</v>
      </c>
      <c r="GP81" s="183">
        <f>(CQ81*CP81+GL81*GK81)/GO81</f>
        <v>5.8135135135135139</v>
      </c>
      <c r="GQ81" s="182">
        <f>(CR81*CP81+GM81*GK81)/GO81</f>
        <v>1.9189189189189189</v>
      </c>
      <c r="GR81" s="183" t="str">
        <f>TEXT(GQ81,"0.00")</f>
        <v>1.92</v>
      </c>
      <c r="GS81" s="135" t="str">
        <f>IF(AND(GQ81&lt;1.2),"Cảnh báo KQHT","Lên lớp")</f>
        <v>Lên lớp</v>
      </c>
      <c r="GT81" s="135" t="s">
        <v>648</v>
      </c>
      <c r="GU81" s="18">
        <v>8</v>
      </c>
      <c r="GV81" s="20">
        <v>6</v>
      </c>
      <c r="GW81" s="21"/>
      <c r="GX81" s="17">
        <f>ROUND((GU81*0.4+GV81*0.6),1)</f>
        <v>6.8</v>
      </c>
      <c r="GY81" s="24">
        <f>ROUND(MAX((GU81*0.4+GV81*0.6),(GU81*0.4+GW81*0.6)),1)</f>
        <v>6.8</v>
      </c>
      <c r="GZ81" s="24" t="str">
        <f>TEXT(GY81,"0.0")</f>
        <v>6.8</v>
      </c>
      <c r="HA81" s="29" t="str">
        <f>IF(GY81&gt;=8.5,"A",IF(GY81&gt;=8,"B+",IF(GY81&gt;=7,"B",IF(GY81&gt;=6.5,"C+",IF(GY81&gt;=5.5,"C",IF(GY81&gt;=5,"D+",IF(GY81&gt;=4,"D","F")))))))</f>
        <v>C+</v>
      </c>
      <c r="HB81" s="27">
        <f>IF(HA81="A",4,IF(HA81="B+",3.5,IF(HA81="B",3,IF(HA81="C+",2.5,IF(HA81="C",2,IF(HA81="D+",1.5,IF(HA81="D",1,0)))))))</f>
        <v>2.5</v>
      </c>
      <c r="HC81" s="35" t="str">
        <f>TEXT(HB81,"0.0")</f>
        <v>2.5</v>
      </c>
      <c r="HD81" s="50">
        <v>3</v>
      </c>
      <c r="HE81" s="62">
        <v>3</v>
      </c>
      <c r="HF81" s="19">
        <v>7.2</v>
      </c>
      <c r="HG81" s="22">
        <v>9</v>
      </c>
      <c r="HH81" s="23"/>
      <c r="HI81" s="17">
        <f t="shared" si="753"/>
        <v>8.3000000000000007</v>
      </c>
      <c r="HJ81" s="24">
        <f t="shared" si="754"/>
        <v>8.3000000000000007</v>
      </c>
      <c r="HK81" s="24" t="str">
        <f>TEXT(HJ81,"0.0")</f>
        <v>8.3</v>
      </c>
      <c r="HL81" s="30" t="str">
        <f t="shared" si="755"/>
        <v>B+</v>
      </c>
      <c r="HM81" s="28">
        <f t="shared" si="756"/>
        <v>3.5</v>
      </c>
      <c r="HN81" s="35" t="str">
        <f t="shared" si="757"/>
        <v>3.5</v>
      </c>
      <c r="HO81" s="53">
        <v>2</v>
      </c>
      <c r="HP81" s="63">
        <v>2</v>
      </c>
      <c r="HQ81" s="19">
        <v>5.9</v>
      </c>
      <c r="HR81" s="22">
        <v>4</v>
      </c>
      <c r="HS81" s="23"/>
      <c r="HT81" s="17">
        <f t="shared" si="758"/>
        <v>4.8</v>
      </c>
      <c r="HU81" s="39">
        <f t="shared" si="759"/>
        <v>4.8</v>
      </c>
      <c r="HV81" s="24" t="str">
        <f>TEXT(HU81,"0.0")</f>
        <v>4.8</v>
      </c>
      <c r="HW81" s="218" t="str">
        <f t="shared" si="760"/>
        <v>D</v>
      </c>
      <c r="HX81" s="149">
        <f t="shared" si="761"/>
        <v>1</v>
      </c>
      <c r="HY81" s="40" t="str">
        <f t="shared" si="762"/>
        <v>1.0</v>
      </c>
      <c r="HZ81" s="53">
        <v>3</v>
      </c>
      <c r="IA81" s="63">
        <v>3</v>
      </c>
      <c r="IB81" s="19">
        <v>6.7</v>
      </c>
      <c r="IC81" s="22">
        <v>5</v>
      </c>
      <c r="ID81" s="23"/>
      <c r="IE81" s="17">
        <f t="shared" si="763"/>
        <v>5.7</v>
      </c>
      <c r="IF81" s="39">
        <f t="shared" si="764"/>
        <v>5.7</v>
      </c>
      <c r="IG81" s="24" t="str">
        <f>TEXT(IF81,"0.0")</f>
        <v>5.7</v>
      </c>
      <c r="IH81" s="218" t="str">
        <f t="shared" si="765"/>
        <v>C</v>
      </c>
      <c r="II81" s="149">
        <f t="shared" si="766"/>
        <v>2</v>
      </c>
      <c r="IJ81" s="40" t="str">
        <f t="shared" si="767"/>
        <v>2.0</v>
      </c>
      <c r="IK81" s="53">
        <v>1</v>
      </c>
      <c r="IL81" s="63">
        <v>1</v>
      </c>
      <c r="IM81" s="19">
        <v>6.2</v>
      </c>
      <c r="IN81" s="22">
        <v>6</v>
      </c>
      <c r="IO81" s="23"/>
      <c r="IP81" s="17">
        <f t="shared" si="768"/>
        <v>6.1</v>
      </c>
      <c r="IQ81" s="24">
        <f t="shared" si="769"/>
        <v>6.1</v>
      </c>
      <c r="IR81" s="24" t="str">
        <f>TEXT(IQ81,"0.0")</f>
        <v>6.1</v>
      </c>
      <c r="IS81" s="30" t="str">
        <f>IF(IQ81&gt;=8.5,"A",IF(IQ81&gt;=8,"B+",IF(IQ81&gt;=7,"B",IF(IQ81&gt;=6.5,"C+",IF(IQ81&gt;=5.5,"C",IF(IQ81&gt;=5,"D+",IF(IQ81&gt;=4,"D","F")))))))</f>
        <v>C</v>
      </c>
      <c r="IT81" s="28">
        <f t="shared" si="770"/>
        <v>2</v>
      </c>
      <c r="IU81" s="35" t="str">
        <f t="shared" si="771"/>
        <v>2.0</v>
      </c>
      <c r="IV81" s="53">
        <v>2</v>
      </c>
      <c r="IW81" s="63">
        <v>2</v>
      </c>
      <c r="IX81" s="19">
        <v>7</v>
      </c>
      <c r="IY81" s="22">
        <v>5</v>
      </c>
      <c r="IZ81" s="23"/>
      <c r="JA81" s="17">
        <f t="shared" si="772"/>
        <v>5.8</v>
      </c>
      <c r="JB81" s="24">
        <f t="shared" si="773"/>
        <v>5.8</v>
      </c>
      <c r="JC81" s="24" t="str">
        <f>TEXT(JB81,"0.0")</f>
        <v>5.8</v>
      </c>
      <c r="JD81" s="30" t="str">
        <f t="shared" si="774"/>
        <v>C</v>
      </c>
      <c r="JE81" s="28">
        <f t="shared" si="775"/>
        <v>2</v>
      </c>
      <c r="JF81" s="35" t="str">
        <f t="shared" si="776"/>
        <v>2.0</v>
      </c>
      <c r="JG81" s="53">
        <v>2</v>
      </c>
      <c r="JH81" s="63">
        <v>2</v>
      </c>
      <c r="JI81" s="19">
        <v>6.8</v>
      </c>
      <c r="JJ81" s="22">
        <v>5</v>
      </c>
      <c r="JK81" s="23"/>
      <c r="JL81" s="17">
        <f t="shared" si="1122"/>
        <v>5.7</v>
      </c>
      <c r="JM81" s="24">
        <f t="shared" si="1123"/>
        <v>5.7</v>
      </c>
      <c r="JN81" s="24" t="str">
        <f>TEXT(JM81,"0.0")</f>
        <v>5.7</v>
      </c>
      <c r="JO81" s="30" t="str">
        <f>IF(JM81&gt;=8.5,"A",IF(JM81&gt;=8,"B+",IF(JM81&gt;=7,"B",IF(JM81&gt;=6.5,"C+",IF(JM81&gt;=5.5,"C",IF(JM81&gt;=5,"D+",IF(JM81&gt;=4,"D","F")))))))</f>
        <v>C</v>
      </c>
      <c r="JP81" s="28">
        <f t="shared" si="1126"/>
        <v>2</v>
      </c>
      <c r="JQ81" s="35" t="str">
        <f t="shared" si="1127"/>
        <v>2.0</v>
      </c>
      <c r="JR81" s="53">
        <v>2</v>
      </c>
      <c r="JS81" s="63">
        <v>2</v>
      </c>
      <c r="JT81" s="19">
        <v>5</v>
      </c>
      <c r="JU81" s="22">
        <v>4</v>
      </c>
      <c r="JV81" s="23"/>
      <c r="JW81" s="17">
        <f t="shared" si="781"/>
        <v>4.4000000000000004</v>
      </c>
      <c r="JX81" s="24">
        <f t="shared" si="782"/>
        <v>4.4000000000000004</v>
      </c>
      <c r="JY81" s="24" t="str">
        <f>TEXT(JX81,"0.0")</f>
        <v>4.4</v>
      </c>
      <c r="JZ81" s="30" t="str">
        <f>IF(JX81&gt;=8.5,"A",IF(JX81&gt;=8,"B+",IF(JX81&gt;=7,"B",IF(JX81&gt;=6.5,"C+",IF(JX81&gt;=5.5,"C",IF(JX81&gt;=5,"D+",IF(JX81&gt;=4,"D","F")))))))</f>
        <v>D</v>
      </c>
      <c r="KA81" s="28">
        <f t="shared" si="783"/>
        <v>1</v>
      </c>
      <c r="KB81" s="35" t="str">
        <f t="shared" si="784"/>
        <v>1.0</v>
      </c>
      <c r="KC81" s="53">
        <v>1</v>
      </c>
      <c r="KD81" s="63">
        <v>1</v>
      </c>
      <c r="KE81" s="19">
        <v>7.3</v>
      </c>
      <c r="KF81" s="22">
        <v>6</v>
      </c>
      <c r="KG81" s="23"/>
      <c r="KH81" s="17">
        <f t="shared" si="1134"/>
        <v>6.5</v>
      </c>
      <c r="KI81" s="24">
        <f t="shared" si="1135"/>
        <v>6.5</v>
      </c>
      <c r="KJ81" s="24" t="str">
        <f>TEXT(KI81,"0.0")</f>
        <v>6.5</v>
      </c>
      <c r="KK81" s="30" t="str">
        <f t="shared" si="1137"/>
        <v>C+</v>
      </c>
      <c r="KL81" s="28">
        <f t="shared" si="1138"/>
        <v>2.5</v>
      </c>
      <c r="KM81" s="35" t="str">
        <f t="shared" si="1139"/>
        <v>2.5</v>
      </c>
      <c r="KN81" s="53">
        <v>2</v>
      </c>
      <c r="KO81" s="63">
        <v>2</v>
      </c>
      <c r="KP81" s="181">
        <f>HD81+HO81+HZ81+IK81+IV81+JG81+JR81+KC81+KN81</f>
        <v>18</v>
      </c>
      <c r="KQ81" s="217">
        <f>(GY81*HD81+HJ81*HO81+HU81*HZ81+IF81*IK81+IQ81*IV81+JB81*JG81+JM81*JR81+JX81*KC81+KI81*KN81)/KP81</f>
        <v>6.094444444444445</v>
      </c>
      <c r="KR81" s="182">
        <f>(HB81*HD81+HM81*HO81+HX81*HZ81+II81*IK81+IT81*IV81+JE81*JG81+JP81*JR81+KA81*KC81+KL81*KN81)/KP81</f>
        <v>2.0833333333333335</v>
      </c>
      <c r="KS81" s="183" t="str">
        <f>TEXT(KR81,"0.00")</f>
        <v>2.08</v>
      </c>
      <c r="KT81" s="135" t="str">
        <f>IF(AND(KR81&lt;1),"Cảnh báo KQHT","Lên lớp")</f>
        <v>Lên lớp</v>
      </c>
      <c r="KU81" s="136">
        <f>HE81+HP81+IA81+IL81+IW81+JH81+JS81+KD81+KO81</f>
        <v>18</v>
      </c>
      <c r="KV81" s="217">
        <f>(GY81*HE81+HJ81*HP81+HU81*IA81+IF81*IL81+IQ81*IW81+JB81*JH81+JM81*JS81+JX81*KD81+KI81*KO81)/KU81</f>
        <v>6.094444444444445</v>
      </c>
      <c r="KW81" s="236">
        <f xml:space="preserve"> (HB81*HE81+HM81*HP81+HX81*IA81+II81*IL81+IT81*IW81+JE81*JH81+JP81*JS81+KA81*KD81+KL81*KO81)/KU81</f>
        <v>2.0833333333333335</v>
      </c>
      <c r="KX81" s="192">
        <f>GN81+KP81</f>
        <v>55</v>
      </c>
      <c r="KY81" s="193">
        <f>GO81+KU81</f>
        <v>55</v>
      </c>
      <c r="KZ81" s="183">
        <f>(GP81*GO81+KV81*KU81)/KY81</f>
        <v>5.9054545454545471</v>
      </c>
      <c r="LA81" s="182">
        <f>(GQ81*GO81+KW81*KU81)/KY81</f>
        <v>1.9727272727272727</v>
      </c>
      <c r="LB81" s="183" t="str">
        <f>TEXT(LA81,"0.00")</f>
        <v>1.97</v>
      </c>
      <c r="LC81" s="135" t="str">
        <f>IF(AND(LA81&lt;1.4),"Cảnh báo KQHT","Lên lớp")</f>
        <v>Lên lớp</v>
      </c>
      <c r="LD81" s="135" t="s">
        <v>648</v>
      </c>
      <c r="LE81" s="19">
        <v>8.6</v>
      </c>
      <c r="LF81" s="22">
        <v>7</v>
      </c>
      <c r="LG81" s="23"/>
      <c r="LH81" s="25">
        <f t="shared" si="790"/>
        <v>7.6</v>
      </c>
      <c r="LI81" s="147">
        <f t="shared" si="791"/>
        <v>7.6</v>
      </c>
      <c r="LJ81" s="26" t="str">
        <f>TEXT(LI81,"0.0")</f>
        <v>7.6</v>
      </c>
      <c r="LK81" s="148" t="str">
        <f t="shared" si="792"/>
        <v>B</v>
      </c>
      <c r="LL81" s="149">
        <f t="shared" si="793"/>
        <v>3</v>
      </c>
      <c r="LM81" s="40" t="str">
        <f t="shared" si="794"/>
        <v>3.0</v>
      </c>
      <c r="LN81" s="53">
        <v>1</v>
      </c>
      <c r="LO81" s="63">
        <v>1</v>
      </c>
      <c r="LP81" s="19">
        <v>8.6</v>
      </c>
      <c r="LQ81" s="22">
        <v>8</v>
      </c>
      <c r="LR81" s="23"/>
      <c r="LS81" s="25">
        <f t="shared" si="795"/>
        <v>8.1999999999999993</v>
      </c>
      <c r="LT81" s="147">
        <f>ROUND(MAX((LP81*0.4+LQ81*0.6),(LP81*0.4+LR81*0.6)),1)</f>
        <v>8.1999999999999993</v>
      </c>
      <c r="LU81" s="26" t="str">
        <f>TEXT(LT81,"0.0")</f>
        <v>8.2</v>
      </c>
      <c r="LV81" s="148" t="str">
        <f t="shared" si="797"/>
        <v>B+</v>
      </c>
      <c r="LW81" s="149">
        <f t="shared" si="798"/>
        <v>3.5</v>
      </c>
      <c r="LX81" s="40" t="str">
        <f t="shared" si="799"/>
        <v>3.5</v>
      </c>
      <c r="LY81" s="53">
        <v>1</v>
      </c>
      <c r="LZ81" s="63">
        <v>1</v>
      </c>
      <c r="MA81" s="19">
        <v>7.2</v>
      </c>
      <c r="MB81" s="22">
        <v>6</v>
      </c>
      <c r="MC81" s="23"/>
      <c r="MD81" s="25">
        <f t="shared" si="800"/>
        <v>6.5</v>
      </c>
      <c r="ME81" s="26">
        <f t="shared" si="801"/>
        <v>6.5</v>
      </c>
      <c r="MF81" s="26" t="str">
        <f>TEXT(ME81,"0.0")</f>
        <v>6.5</v>
      </c>
      <c r="MG81" s="30" t="str">
        <f>IF(ME81&gt;=8.5,"A",IF(ME81&gt;=8,"B+",IF(ME81&gt;=7,"B",IF(ME81&gt;=6.5,"C+",IF(ME81&gt;=5.5,"C",IF(ME81&gt;=5,"D+",IF(ME81&gt;=4,"D","F")))))))</f>
        <v>C+</v>
      </c>
      <c r="MH81" s="28">
        <f t="shared" si="802"/>
        <v>2.5</v>
      </c>
      <c r="MI81" s="35" t="str">
        <f t="shared" si="803"/>
        <v>2.5</v>
      </c>
      <c r="MJ81" s="53">
        <v>1</v>
      </c>
      <c r="MK81" s="70">
        <v>1</v>
      </c>
      <c r="ML81" s="19">
        <v>8</v>
      </c>
      <c r="MM81" s="51">
        <v>7.7</v>
      </c>
      <c r="MN81" s="23"/>
      <c r="MO81" s="25">
        <f t="shared" ref="MO81:MO96" si="1150">ROUND((ML81*0.4+MM81*0.6),1)</f>
        <v>7.8</v>
      </c>
      <c r="MP81" s="26">
        <f t="shared" ref="MP81:MP96" si="1151">ROUND(MAX((ML81*0.4+MM81*0.6),(ML81*0.4+MN81*0.6)),1)</f>
        <v>7.8</v>
      </c>
      <c r="MQ81" s="26" t="str">
        <f>TEXT(MP81,"0.0")</f>
        <v>7.8</v>
      </c>
      <c r="MR81" s="30" t="str">
        <f>IF(MP81&gt;=8.5,"A",IF(MP81&gt;=8,"B+",IF(MP81&gt;=7,"B",IF(MP81&gt;=6.5,"C+",IF(MP81&gt;=5.5,"C",IF(MP81&gt;=5,"D+",IF(MP81&gt;=4,"D","F")))))))</f>
        <v>B</v>
      </c>
      <c r="MS81" s="28">
        <f t="shared" ref="MS81:MS96" si="1152">IF(MR81="A",4,IF(MR81="B+",3.5,IF(MR81="B",3,IF(MR81="C+",2.5,IF(MR81="C",2,IF(MR81="D+",1.5,IF(MR81="D",1,0)))))))</f>
        <v>3</v>
      </c>
      <c r="MT81" s="35" t="str">
        <f t="shared" ref="MT81:MT96" si="1153">TEXT(MS81,"0.0")</f>
        <v>3.0</v>
      </c>
      <c r="MU81" s="53">
        <v>1</v>
      </c>
      <c r="MV81" s="63">
        <v>1</v>
      </c>
      <c r="MW81" s="19">
        <v>8</v>
      </c>
      <c r="MX81" s="51">
        <v>7.7</v>
      </c>
      <c r="MY81" s="23"/>
      <c r="MZ81" s="25">
        <f t="shared" ref="MZ81:MZ96" si="1154">ROUND((MW81*0.4+MX81*0.6),1)</f>
        <v>7.8</v>
      </c>
      <c r="NA81" s="26">
        <f t="shared" ref="NA81:NA96" si="1155">ROUND(MAX((MW81*0.4+MX81*0.6),(MW81*0.4+MY81*0.6)),1)</f>
        <v>7.8</v>
      </c>
      <c r="NB81" s="26" t="str">
        <f>TEXT(NA81,"0.0")</f>
        <v>7.8</v>
      </c>
      <c r="NC81" s="30" t="str">
        <f>IF(NA81&gt;=8.5,"A",IF(NA81&gt;=8,"B+",IF(NA81&gt;=7,"B",IF(NA81&gt;=6.5,"C+",IF(NA81&gt;=5.5,"C",IF(NA81&gt;=5,"D+",IF(NA81&gt;=4,"D","F")))))))</f>
        <v>B</v>
      </c>
      <c r="ND81" s="28">
        <f t="shared" ref="ND81:ND96" si="1156">IF(NC81="A",4,IF(NC81="B+",3.5,IF(NC81="B",3,IF(NC81="C+",2.5,IF(NC81="C",2,IF(NC81="D+",1.5,IF(NC81="D",1,0)))))))</f>
        <v>3</v>
      </c>
      <c r="NE81" s="35" t="str">
        <f t="shared" ref="NE81:NE96" si="1157">TEXT(ND81,"0.0")</f>
        <v>3.0</v>
      </c>
      <c r="NF81" s="53">
        <v>1</v>
      </c>
      <c r="NG81" s="63">
        <v>1</v>
      </c>
      <c r="NH81" s="19">
        <v>8</v>
      </c>
      <c r="NI81" s="51">
        <v>7.7</v>
      </c>
      <c r="NJ81" s="23"/>
      <c r="NK81" s="25">
        <f t="shared" ref="NK81:NK96" si="1158">ROUND((NH81*0.4+NI81*0.6),1)</f>
        <v>7.8</v>
      </c>
      <c r="NL81" s="26">
        <f t="shared" ref="NL81:NL96" si="1159">ROUND(MAX((NH81*0.4+NI81*0.6),(NH81*0.4+NJ81*0.6)),1)</f>
        <v>7.8</v>
      </c>
      <c r="NM81" s="26" t="str">
        <f>TEXT(NL81,"0.0")</f>
        <v>7.8</v>
      </c>
      <c r="NN81" s="30" t="str">
        <f>IF(NL81&gt;=8.5,"A",IF(NL81&gt;=8,"B+",IF(NL81&gt;=7,"B",IF(NL81&gt;=6.5,"C+",IF(NL81&gt;=5.5,"C",IF(NL81&gt;=5,"D+",IF(NL81&gt;=4,"D","F")))))))</f>
        <v>B</v>
      </c>
      <c r="NO81" s="28">
        <f t="shared" ref="NO81:NO96" si="1160">IF(NN81="A",4,IF(NN81="B+",3.5,IF(NN81="B",3,IF(NN81="C+",2.5,IF(NN81="C",2,IF(NN81="D+",1.5,IF(NN81="D",1,0)))))))</f>
        <v>3</v>
      </c>
      <c r="NP81" s="35" t="str">
        <f t="shared" ref="NP81:NP96" si="1161">TEXT(NO81,"0.0")</f>
        <v>3.0</v>
      </c>
      <c r="NQ81" s="53">
        <v>2</v>
      </c>
      <c r="NR81" s="63">
        <v>2</v>
      </c>
      <c r="NS81" s="19">
        <v>8</v>
      </c>
      <c r="NT81" s="51">
        <v>9</v>
      </c>
      <c r="NU81" s="23"/>
      <c r="NV81" s="25">
        <f t="shared" ref="NV81:NV96" si="1162">ROUND((NS81*0.4+NT81*0.6),1)</f>
        <v>8.6</v>
      </c>
      <c r="NW81" s="26">
        <f t="shared" ref="NW81:NW96" si="1163">ROUND(MAX((NS81*0.4+NT81*0.6),(NS81*0.4+NU81*0.6)),1)</f>
        <v>8.6</v>
      </c>
      <c r="NX81" s="26" t="str">
        <f>TEXT(NW81,"0.0")</f>
        <v>8.6</v>
      </c>
      <c r="NY81" s="30" t="str">
        <f>IF(NW81&gt;=8.5,"A",IF(NW81&gt;=8,"B+",IF(NW81&gt;=7,"B",IF(NW81&gt;=6.5,"C+",IF(NW81&gt;=5.5,"C",IF(NW81&gt;=5,"D+",IF(NW81&gt;=4,"D","F")))))))</f>
        <v>A</v>
      </c>
      <c r="NZ81" s="28">
        <f t="shared" ref="NZ81:NZ96" si="1164">IF(NY81="A",4,IF(NY81="B+",3.5,IF(NY81="B",3,IF(NY81="C+",2.5,IF(NY81="C",2,IF(NY81="D+",1.5,IF(NY81="D",1,0)))))))</f>
        <v>4</v>
      </c>
      <c r="OA81" s="35" t="str">
        <f t="shared" ref="OA81:OA96" si="1165">TEXT(NZ81,"0.0")</f>
        <v>4.0</v>
      </c>
      <c r="OB81" s="53">
        <v>1</v>
      </c>
      <c r="OC81" s="63">
        <v>1</v>
      </c>
      <c r="OD81" s="57">
        <v>8</v>
      </c>
      <c r="OE81" s="51">
        <v>8.5</v>
      </c>
      <c r="OF81" s="23"/>
      <c r="OG81" s="25">
        <f t="shared" ref="OG81:OG85" si="1166">ROUND((OD81*0.4+OE81*0.6),1)</f>
        <v>8.3000000000000007</v>
      </c>
      <c r="OH81" s="26">
        <f t="shared" ref="OH81:OH85" si="1167">ROUND(MAX((OD81*0.4+OE81*0.6),(OD81*0.4+OF81*0.6)),1)</f>
        <v>8.3000000000000007</v>
      </c>
      <c r="OI81" s="26" t="str">
        <f>TEXT(OH81,"0.0")</f>
        <v>8.3</v>
      </c>
      <c r="OJ81" s="30" t="str">
        <f>IF(OH81&gt;=8.5,"A",IF(OH81&gt;=8,"B+",IF(OH81&gt;=7,"B",IF(OH81&gt;=6.5,"C+",IF(OH81&gt;=5.5,"C",IF(OH81&gt;=5,"D+",IF(OH81&gt;=4,"D","F")))))))</f>
        <v>B+</v>
      </c>
      <c r="OK81" s="28">
        <f t="shared" ref="OK81:OK85" si="1168">IF(OJ81="A",4,IF(OJ81="B+",3.5,IF(OJ81="B",3,IF(OJ81="C+",2.5,IF(OJ81="C",2,IF(OJ81="D+",1.5,IF(OJ81="D",1,0)))))))</f>
        <v>3.5</v>
      </c>
      <c r="OL81" s="35" t="str">
        <f t="shared" ref="OL81:OL85" si="1169">TEXT(OK81,"0.0")</f>
        <v>3.5</v>
      </c>
      <c r="OM81" s="53">
        <v>4</v>
      </c>
      <c r="ON81" s="70">
        <v>4</v>
      </c>
      <c r="OO81" s="264">
        <f t="shared" si="804"/>
        <v>12</v>
      </c>
      <c r="OP81" s="217">
        <f t="shared" si="805"/>
        <v>7.9416666666666673</v>
      </c>
      <c r="OQ81" s="182">
        <f t="shared" si="806"/>
        <v>3.25</v>
      </c>
      <c r="OR81" s="183" t="str">
        <f t="shared" si="807"/>
        <v>3.25</v>
      </c>
      <c r="OS81" s="135" t="str">
        <f t="shared" si="808"/>
        <v>Lên lớp</v>
      </c>
      <c r="OT81" s="136">
        <f t="shared" si="809"/>
        <v>12</v>
      </c>
      <c r="OU81" s="217">
        <f t="shared" si="810"/>
        <v>7.9416666666666673</v>
      </c>
      <c r="OV81" s="236">
        <f t="shared" si="811"/>
        <v>3.25</v>
      </c>
      <c r="OW81" s="192">
        <f t="shared" si="812"/>
        <v>67</v>
      </c>
      <c r="OX81" s="193">
        <f t="shared" si="813"/>
        <v>67</v>
      </c>
      <c r="OY81" s="183">
        <f t="shared" si="814"/>
        <v>6.2701492537313444</v>
      </c>
      <c r="OZ81" s="182">
        <f t="shared" si="815"/>
        <v>2.2014925373134329</v>
      </c>
      <c r="PA81" s="183" t="str">
        <f t="shared" si="816"/>
        <v>2.20</v>
      </c>
      <c r="PB81" s="135" t="str">
        <f t="shared" si="817"/>
        <v>Lên lớp</v>
      </c>
      <c r="PC81" s="135" t="s">
        <v>648</v>
      </c>
      <c r="PD81" s="57">
        <v>8.1</v>
      </c>
      <c r="PE81" s="51">
        <v>6.5</v>
      </c>
      <c r="PF81" s="23"/>
      <c r="PG81" s="25">
        <f t="shared" si="866"/>
        <v>7.1</v>
      </c>
      <c r="PH81" s="26">
        <f t="shared" si="867"/>
        <v>7.1</v>
      </c>
      <c r="PI81" s="26" t="str">
        <f t="shared" si="868"/>
        <v>7.1</v>
      </c>
      <c r="PJ81" s="30" t="str">
        <f t="shared" si="869"/>
        <v>B</v>
      </c>
      <c r="PK81" s="28">
        <f t="shared" si="870"/>
        <v>3</v>
      </c>
      <c r="PL81" s="35" t="str">
        <f t="shared" si="871"/>
        <v>3.0</v>
      </c>
      <c r="PM81" s="53">
        <v>6</v>
      </c>
      <c r="PN81" s="63">
        <v>6</v>
      </c>
      <c r="PO81" s="19">
        <v>8</v>
      </c>
      <c r="PP81" s="51">
        <v>5.5</v>
      </c>
      <c r="PQ81" s="23"/>
      <c r="PR81" s="25">
        <f t="shared" ref="PR81:PR96" si="1170">ROUND((PO81*0.4+PP81*0.6),1)</f>
        <v>6.5</v>
      </c>
      <c r="PS81" s="26">
        <f t="shared" ref="PS81:PS96" si="1171">ROUND(MAX((PO81*0.4+PP81*0.6),(PO81*0.4+PQ81*0.6)),1)</f>
        <v>6.5</v>
      </c>
      <c r="PT81" s="26" t="str">
        <f>TEXT(PS81,"0.0")</f>
        <v>6.5</v>
      </c>
      <c r="PU81" s="30" t="str">
        <f>IF(PS81&gt;=8.5,"A",IF(PS81&gt;=8,"B+",IF(PS81&gt;=7,"B",IF(PS81&gt;=6.5,"C+",IF(PS81&gt;=5.5,"C",IF(PS81&gt;=5,"D+",IF(PS81&gt;=4,"D","F")))))))</f>
        <v>C+</v>
      </c>
      <c r="PV81" s="28">
        <f t="shared" ref="PV81:PV96" si="1172">IF(PU81="A",4,IF(PU81="B+",3.5,IF(PU81="B",3,IF(PU81="C+",2.5,IF(PU81="C",2,IF(PU81="D+",1.5,IF(PU81="D",1,0)))))))</f>
        <v>2.5</v>
      </c>
      <c r="PW81" s="35" t="str">
        <f t="shared" ref="PW81:PW96" si="1173">TEXT(PV81,"0.0")</f>
        <v>2.5</v>
      </c>
      <c r="PX81" s="53">
        <v>6</v>
      </c>
      <c r="PY81" s="63">
        <v>6</v>
      </c>
      <c r="PZ81" s="59">
        <v>7.5</v>
      </c>
      <c r="QA81" s="259">
        <v>5.5</v>
      </c>
      <c r="QB81" s="129">
        <f t="shared" si="848"/>
        <v>6.3</v>
      </c>
      <c r="QC81" s="24" t="str">
        <f t="shared" si="876"/>
        <v>6.3</v>
      </c>
      <c r="QD81" s="30" t="str">
        <f t="shared" si="877"/>
        <v>C</v>
      </c>
      <c r="QE81" s="28">
        <f t="shared" si="878"/>
        <v>2</v>
      </c>
      <c r="QF81" s="35" t="str">
        <f t="shared" si="879"/>
        <v>2.0</v>
      </c>
      <c r="QG81" s="260">
        <v>5</v>
      </c>
      <c r="QH81" s="261">
        <v>5</v>
      </c>
      <c r="QI81" s="262">
        <f t="shared" si="818"/>
        <v>17</v>
      </c>
      <c r="QJ81" s="217">
        <f t="shared" si="819"/>
        <v>6.6529411764705877</v>
      </c>
      <c r="QK81" s="182">
        <f t="shared" si="820"/>
        <v>2.5294117647058822</v>
      </c>
      <c r="QL81" s="183" t="str">
        <f t="shared" si="880"/>
        <v>2.53</v>
      </c>
      <c r="QM81" s="135" t="str">
        <f t="shared" si="881"/>
        <v>Lên lớp</v>
      </c>
    </row>
    <row r="82" spans="1:455" ht="18">
      <c r="A82" s="10">
        <v>3</v>
      </c>
      <c r="B82" s="10">
        <v>86</v>
      </c>
      <c r="C82" s="90" t="s">
        <v>631</v>
      </c>
      <c r="D82" s="91" t="s">
        <v>358</v>
      </c>
      <c r="E82" s="93" t="s">
        <v>276</v>
      </c>
      <c r="F82" s="308" t="s">
        <v>359</v>
      </c>
      <c r="G82" s="47"/>
      <c r="H82" s="106" t="s">
        <v>540</v>
      </c>
      <c r="I82" s="42" t="s">
        <v>18</v>
      </c>
      <c r="J82" s="98" t="s">
        <v>73</v>
      </c>
      <c r="K82" s="12">
        <v>5.3</v>
      </c>
      <c r="L82" s="24" t="str">
        <f t="shared" ref="L82:L96" si="1174">TEXT(K82,"0.0")</f>
        <v>5.3</v>
      </c>
      <c r="M82" s="30" t="str">
        <f t="shared" si="882"/>
        <v>D+</v>
      </c>
      <c r="N82" s="37">
        <f t="shared" si="883"/>
        <v>1.5</v>
      </c>
      <c r="O82" s="35" t="str">
        <f t="shared" si="884"/>
        <v>1.5</v>
      </c>
      <c r="P82" s="11">
        <v>2</v>
      </c>
      <c r="Q82" s="14">
        <v>6.8</v>
      </c>
      <c r="R82" s="24" t="str">
        <f t="shared" ref="R82:R96" si="1175">TEXT(Q82,"0.0")</f>
        <v>6.8</v>
      </c>
      <c r="S82" s="30" t="str">
        <f t="shared" si="885"/>
        <v>C+</v>
      </c>
      <c r="T82" s="37">
        <f t="shared" si="886"/>
        <v>2.5</v>
      </c>
      <c r="U82" s="35" t="str">
        <f t="shared" si="887"/>
        <v>2.5</v>
      </c>
      <c r="V82" s="11">
        <v>3</v>
      </c>
      <c r="W82" s="19">
        <v>6.8</v>
      </c>
      <c r="X82" s="22">
        <v>5</v>
      </c>
      <c r="Y82" s="23"/>
      <c r="Z82" s="17">
        <f t="shared" si="888"/>
        <v>5.7</v>
      </c>
      <c r="AA82" s="24">
        <f t="shared" si="889"/>
        <v>5.7</v>
      </c>
      <c r="AB82" s="24" t="str">
        <f t="shared" ref="AB82:AB96" si="1176">TEXT(AA82,"0.0")</f>
        <v>5.7</v>
      </c>
      <c r="AC82" s="30" t="str">
        <f t="shared" si="890"/>
        <v>C</v>
      </c>
      <c r="AD82" s="28">
        <f t="shared" si="891"/>
        <v>2</v>
      </c>
      <c r="AE82" s="35" t="str">
        <f t="shared" si="892"/>
        <v>2.0</v>
      </c>
      <c r="AF82" s="53">
        <v>4</v>
      </c>
      <c r="AG82" s="63">
        <v>4</v>
      </c>
      <c r="AH82" s="19">
        <v>8</v>
      </c>
      <c r="AI82" s="22">
        <v>8</v>
      </c>
      <c r="AJ82" s="23"/>
      <c r="AK82" s="25">
        <f t="shared" ref="AK82:AK94" si="1177">ROUND((AH82*0.4+AI82*0.6),1)</f>
        <v>8</v>
      </c>
      <c r="AL82" s="26">
        <f t="shared" ref="AL82:AL94" si="1178">ROUND(MAX((AH82*0.4+AI82*0.6),(AH82*0.4+AJ82*0.6)),1)</f>
        <v>8</v>
      </c>
      <c r="AM82" s="24" t="str">
        <f t="shared" ref="AM82:AM94" si="1179">TEXT(AL82,"0.0")</f>
        <v>8.0</v>
      </c>
      <c r="AN82" s="30" t="str">
        <f t="shared" si="895"/>
        <v>B+</v>
      </c>
      <c r="AO82" s="28">
        <f t="shared" si="896"/>
        <v>3.5</v>
      </c>
      <c r="AP82" s="35" t="str">
        <f t="shared" si="897"/>
        <v>3.5</v>
      </c>
      <c r="AQ82" s="66">
        <v>2</v>
      </c>
      <c r="AR82" s="68">
        <v>2</v>
      </c>
      <c r="AS82" s="19">
        <v>5.3</v>
      </c>
      <c r="AT82" s="22">
        <v>4</v>
      </c>
      <c r="AU82" s="23"/>
      <c r="AV82" s="25">
        <f t="shared" ref="AV82:AV94" si="1180">ROUND((AS82*0.4+AT82*0.6),1)</f>
        <v>4.5</v>
      </c>
      <c r="AW82" s="26">
        <f t="shared" ref="AW82:AW94" si="1181">ROUND(MAX((AS82*0.4+AT82*0.6),(AS82*0.4+AU82*0.6)),1)</f>
        <v>4.5</v>
      </c>
      <c r="AX82" s="24" t="str">
        <f t="shared" ref="AX82:AX94" si="1182">TEXT(AW82,"0.0")</f>
        <v>4.5</v>
      </c>
      <c r="AY82" s="30" t="str">
        <f t="shared" si="900"/>
        <v>D</v>
      </c>
      <c r="AZ82" s="28">
        <f t="shared" si="901"/>
        <v>1</v>
      </c>
      <c r="BA82" s="35" t="str">
        <f t="shared" si="902"/>
        <v>1.0</v>
      </c>
      <c r="BB82" s="53">
        <v>3</v>
      </c>
      <c r="BC82" s="63">
        <v>3</v>
      </c>
      <c r="BD82" s="19">
        <v>6.6</v>
      </c>
      <c r="BE82" s="22">
        <v>2</v>
      </c>
      <c r="BF82" s="23">
        <v>6</v>
      </c>
      <c r="BG82" s="17">
        <f t="shared" si="903"/>
        <v>3.8</v>
      </c>
      <c r="BH82" s="24">
        <f t="shared" si="904"/>
        <v>6.2</v>
      </c>
      <c r="BI82" s="24" t="str">
        <f t="shared" ref="BI82:BI94" si="1183">TEXT(BH82,"0.0")</f>
        <v>6.2</v>
      </c>
      <c r="BJ82" s="30" t="str">
        <f t="shared" si="905"/>
        <v>C</v>
      </c>
      <c r="BK82" s="28">
        <f t="shared" si="906"/>
        <v>2</v>
      </c>
      <c r="BL82" s="35" t="str">
        <f t="shared" si="907"/>
        <v>2.0</v>
      </c>
      <c r="BM82" s="53">
        <v>3</v>
      </c>
      <c r="BN82" s="63">
        <v>3</v>
      </c>
      <c r="BO82" s="19">
        <v>5.8</v>
      </c>
      <c r="BP82" s="22">
        <v>6</v>
      </c>
      <c r="BQ82" s="23"/>
      <c r="BR82" s="17">
        <f t="shared" si="908"/>
        <v>5.9</v>
      </c>
      <c r="BS82" s="24">
        <f t="shared" si="909"/>
        <v>5.9</v>
      </c>
      <c r="BT82" s="24" t="str">
        <f t="shared" ref="BT82:BT94" si="1184">TEXT(BS82,"0.0")</f>
        <v>5.9</v>
      </c>
      <c r="BU82" s="30" t="str">
        <f t="shared" si="910"/>
        <v>C</v>
      </c>
      <c r="BV82" s="56">
        <f t="shared" si="911"/>
        <v>2</v>
      </c>
      <c r="BW82" s="35" t="str">
        <f t="shared" si="912"/>
        <v>2.0</v>
      </c>
      <c r="BX82" s="53">
        <v>2</v>
      </c>
      <c r="BY82" s="70">
        <v>2</v>
      </c>
      <c r="BZ82" s="19">
        <v>7</v>
      </c>
      <c r="CA82" s="22">
        <v>6</v>
      </c>
      <c r="CB82" s="23"/>
      <c r="CC82" s="25">
        <f t="shared" ref="CC82:CC94" si="1185">ROUND((BZ82*0.4+CA82*0.6),1)</f>
        <v>6.4</v>
      </c>
      <c r="CD82" s="26">
        <f t="shared" ref="CD82:CD94" si="1186">ROUND(MAX((BZ82*0.4+CA82*0.6),(BZ82*0.4+CB82*0.6)),1)</f>
        <v>6.4</v>
      </c>
      <c r="CE82" s="24" t="str">
        <f t="shared" ref="CE82:CE94" si="1187">TEXT(CD82,"0.0")</f>
        <v>6.4</v>
      </c>
      <c r="CF82" s="30" t="str">
        <f t="shared" ref="CF82:CF94" si="1188">IF(CD82&gt;=8.5,"A",IF(CD82&gt;=8,"B+",IF(CD82&gt;=7,"B",IF(CD82&gt;=6.5,"C+",IF(CD82&gt;=5.5,"C",IF(CD82&gt;=5,"D+",IF(CD82&gt;=4,"D","F")))))))</f>
        <v>C</v>
      </c>
      <c r="CG82" s="28">
        <f t="shared" si="916"/>
        <v>2</v>
      </c>
      <c r="CH82" s="35" t="str">
        <f t="shared" si="917"/>
        <v>2.0</v>
      </c>
      <c r="CI82" s="53">
        <v>3</v>
      </c>
      <c r="CJ82" s="63">
        <v>3</v>
      </c>
      <c r="CK82" s="193">
        <f t="shared" si="918"/>
        <v>17</v>
      </c>
      <c r="CL82" s="217">
        <f t="shared" ref="CL82:CL96" si="1189">(AA82*AF82+AL82*AQ82+AW82*BB82+BH82*BM82+BS82*BX82+CD82*CI82)/CK82</f>
        <v>5.9941176470588236</v>
      </c>
      <c r="CM82" s="182">
        <f t="shared" si="919"/>
        <v>2</v>
      </c>
      <c r="CN82" s="183" t="str">
        <f t="shared" si="920"/>
        <v>2.00</v>
      </c>
      <c r="CO82" s="135" t="str">
        <f t="shared" ref="CO82:CO94" si="1190">IF(AND(CM82&lt;0.8),"Cảnh báo KQHT","Lên lớp")</f>
        <v>Lên lớp</v>
      </c>
      <c r="CP82" s="136">
        <f t="shared" ref="CP82:CP94" si="1191">AG82+AR82+BC82+BN82+BY82+CJ82</f>
        <v>17</v>
      </c>
      <c r="CQ82" s="241">
        <f t="shared" ref="CQ82:CQ94" si="1192" xml:space="preserve"> (AA82*AG82+AL82*AR82+AW82*BC82+BH82*BN82+BS82*BY82+CD82*CJ82)/CP82</f>
        <v>5.9941176470588236</v>
      </c>
      <c r="CR82" s="137">
        <f t="shared" ref="CR82:CR94" si="1193" xml:space="preserve"> (AD82*AG82+AO82*AR82+AZ82*BC82+BK82*BN82+BV82*BY82+CG82*CJ82)/CP82</f>
        <v>2</v>
      </c>
      <c r="CS82" s="140" t="str">
        <f t="shared" ref="CS82:CS94" si="1194">TEXT(CR82,"0.00")</f>
        <v>2.00</v>
      </c>
      <c r="CT82" s="135" t="str">
        <f t="shared" ref="CT82:CT96" si="1195">IF(AND(CR82&lt;1.2),"Cảnh báo KQHT","Lên lớp")</f>
        <v>Lên lớp</v>
      </c>
      <c r="CU82" s="138" t="s">
        <v>648</v>
      </c>
      <c r="CV82" s="19">
        <v>5</v>
      </c>
      <c r="CW82" s="22">
        <v>3</v>
      </c>
      <c r="CX82" s="23">
        <v>6</v>
      </c>
      <c r="CY82" s="25">
        <f t="shared" ref="CY82:CY94" si="1196">ROUND((CV82*0.4+CW82*0.6),1)</f>
        <v>3.8</v>
      </c>
      <c r="CZ82" s="26">
        <f t="shared" ref="CZ82:CZ94" si="1197">ROUND(MAX((CV82*0.4+CW82*0.6),(CV82*0.4+CX82*0.6)),1)</f>
        <v>5.6</v>
      </c>
      <c r="DA82" s="24" t="str">
        <f t="shared" ref="DA82:DA94" si="1198">TEXT(CZ82,"0.0")</f>
        <v>5.6</v>
      </c>
      <c r="DB82" s="30" t="str">
        <f t="shared" ref="DB82:DB94" si="1199">IF(CZ82&gt;=8.5,"A",IF(CZ82&gt;=8,"B+",IF(CZ82&gt;=7,"B",IF(CZ82&gt;=6.5,"C+",IF(CZ82&gt;=5.5,"C",IF(CZ82&gt;=5,"D+",IF(CZ82&gt;=4,"D","F")))))))</f>
        <v>C</v>
      </c>
      <c r="DC82" s="56">
        <f t="shared" ref="DC82:DC94" si="1200">IF(DB82="A",4,IF(DB82="B+",3.5,IF(DB82="B",3,IF(DB82="C+",2.5,IF(DB82="C",2,IF(DB82="D+",1.5,IF(DB82="D",1,0)))))))</f>
        <v>2</v>
      </c>
      <c r="DD82" s="35" t="str">
        <f t="shared" ref="DD82:DD94" si="1201">TEXT(DC82,"0.0")</f>
        <v>2.0</v>
      </c>
      <c r="DE82" s="53">
        <v>3</v>
      </c>
      <c r="DF82" s="63">
        <v>3</v>
      </c>
      <c r="DG82" s="19">
        <v>5.4</v>
      </c>
      <c r="DH82" s="22">
        <v>5</v>
      </c>
      <c r="DI82" s="23"/>
      <c r="DJ82" s="25">
        <f t="shared" ref="DJ82:DJ94" si="1202">ROUND((DG82*0.4+DH82*0.6),1)</f>
        <v>5.2</v>
      </c>
      <c r="DK82" s="26">
        <f t="shared" ref="DK82:DK94" si="1203">ROUND(MAX((DG82*0.4+DH82*0.6),(DG82*0.4+DI82*0.6)),1)</f>
        <v>5.2</v>
      </c>
      <c r="DL82" s="24" t="str">
        <f t="shared" ref="DL82:DL94" si="1204">TEXT(DK82,"0.0")</f>
        <v>5.2</v>
      </c>
      <c r="DM82" s="30" t="str">
        <f t="shared" ref="DM82:DM94" si="1205">IF(DK82&gt;=8.5,"A",IF(DK82&gt;=8,"B+",IF(DK82&gt;=7,"B",IF(DK82&gt;=6.5,"C+",IF(DK82&gt;=5.5,"C",IF(DK82&gt;=5,"D+",IF(DK82&gt;=4,"D","F")))))))</f>
        <v>D+</v>
      </c>
      <c r="DN82" s="56">
        <f t="shared" ref="DN82:DN94" si="1206">IF(DM82="A",4,IF(DM82="B+",3.5,IF(DM82="B",3,IF(DM82="C+",2.5,IF(DM82="C",2,IF(DM82="D+",1.5,IF(DM82="D",1,0)))))))</f>
        <v>1.5</v>
      </c>
      <c r="DO82" s="35" t="str">
        <f t="shared" ref="DO82:DO94" si="1207">TEXT(DN82,"0.0")</f>
        <v>1.5</v>
      </c>
      <c r="DP82" s="53">
        <v>3</v>
      </c>
      <c r="DQ82" s="63">
        <v>3</v>
      </c>
      <c r="DR82" s="19">
        <v>8</v>
      </c>
      <c r="DS82" s="22">
        <v>6</v>
      </c>
      <c r="DT82" s="23"/>
      <c r="DU82" s="25">
        <f t="shared" ref="DU82:DU94" si="1208">ROUND((DR82*0.4+DS82*0.6),1)</f>
        <v>6.8</v>
      </c>
      <c r="DV82" s="26">
        <f t="shared" ref="DV82:DV94" si="1209">ROUND(MAX((DR82*0.4+DS82*0.6),(DR82*0.4+DT82*0.6)),1)</f>
        <v>6.8</v>
      </c>
      <c r="DW82" s="24" t="str">
        <f t="shared" ref="DW82:DW94" si="1210">TEXT(DV82,"0.0")</f>
        <v>6.8</v>
      </c>
      <c r="DX82" s="30" t="str">
        <f t="shared" ref="DX82:DX94" si="1211">IF(DV82&gt;=8.5,"A",IF(DV82&gt;=8,"B+",IF(DV82&gt;=7,"B",IF(DV82&gt;=6.5,"C+",IF(DV82&gt;=5.5,"C",IF(DV82&gt;=5,"D+",IF(DV82&gt;=4,"D","F")))))))</f>
        <v>C+</v>
      </c>
      <c r="DY82" s="28">
        <f t="shared" ref="DY82:DY94" si="1212">IF(DX82="A",4,IF(DX82="B+",3.5,IF(DX82="B",3,IF(DX82="C+",2.5,IF(DX82="C",2,IF(DX82="D+",1.5,IF(DX82="D",1,0)))))))</f>
        <v>2.5</v>
      </c>
      <c r="DZ82" s="35" t="str">
        <f t="shared" ref="DZ82:DZ94" si="1213">TEXT(DY82,"0.0")</f>
        <v>2.5</v>
      </c>
      <c r="EA82" s="53">
        <v>3</v>
      </c>
      <c r="EB82" s="63">
        <v>3</v>
      </c>
      <c r="EC82" s="19">
        <v>7.7</v>
      </c>
      <c r="ED82" s="22">
        <v>9</v>
      </c>
      <c r="EE82" s="23"/>
      <c r="EF82" s="25">
        <f t="shared" ref="EF82:EF94" si="1214">ROUND((EC82*0.4+ED82*0.6),1)</f>
        <v>8.5</v>
      </c>
      <c r="EG82" s="26">
        <f t="shared" ref="EG82:EG94" si="1215">ROUND(MAX((EC82*0.4+ED82*0.6),(EC82*0.4+EE82*0.6)),1)</f>
        <v>8.5</v>
      </c>
      <c r="EH82" s="24" t="str">
        <f t="shared" ref="EH82" si="1216">TEXT(EG82,"0.0")</f>
        <v>8.5</v>
      </c>
      <c r="EI82" s="30" t="str">
        <f t="shared" ref="EI82:EI94" si="1217">IF(EG82&gt;=8.5,"A",IF(EG82&gt;=8,"B+",IF(EG82&gt;=7,"B",IF(EG82&gt;=6.5,"C+",IF(EG82&gt;=5.5,"C",IF(EG82&gt;=5,"D+",IF(EG82&gt;=4,"D","F")))))))</f>
        <v>A</v>
      </c>
      <c r="EJ82" s="28">
        <f t="shared" ref="EJ82:EJ94" si="1218">IF(EI82="A",4,IF(EI82="B+",3.5,IF(EI82="B",3,IF(EI82="C+",2.5,IF(EI82="C",2,IF(EI82="D+",1.5,IF(EI82="D",1,0)))))))</f>
        <v>4</v>
      </c>
      <c r="EK82" s="35" t="str">
        <f t="shared" ref="EK82:EK94" si="1219">TEXT(EJ82,"0.0")</f>
        <v>4.0</v>
      </c>
      <c r="EL82" s="53">
        <v>2</v>
      </c>
      <c r="EM82" s="63">
        <v>2</v>
      </c>
      <c r="EN82" s="19">
        <v>7</v>
      </c>
      <c r="EO82" s="22">
        <v>6</v>
      </c>
      <c r="EP82" s="23"/>
      <c r="EQ82" s="25">
        <f t="shared" ref="EQ82:EQ94" si="1220">ROUND((EN82*0.4+EO82*0.6),1)</f>
        <v>6.4</v>
      </c>
      <c r="ER82" s="26">
        <f t="shared" ref="ER82:ER94" si="1221">ROUND(MAX((EN82*0.4+EO82*0.6),(EN82*0.4+EP82*0.6)),1)</f>
        <v>6.4</v>
      </c>
      <c r="ES82" s="24" t="str">
        <f t="shared" ref="ES82:ES94" si="1222">TEXT(ER82,"0.0")</f>
        <v>6.4</v>
      </c>
      <c r="ET82" s="30" t="str">
        <f t="shared" ref="ET82:ET94" si="1223">IF(ER82&gt;=8.5,"A",IF(ER82&gt;=8,"B+",IF(ER82&gt;=7,"B",IF(ER82&gt;=6.5,"C+",IF(ER82&gt;=5.5,"C",IF(ER82&gt;=5,"D+",IF(ER82&gt;=4,"D","F")))))))</f>
        <v>C</v>
      </c>
      <c r="EU82" s="28">
        <f t="shared" ref="EU82:EU94" si="1224">IF(ET82="A",4,IF(ET82="B+",3.5,IF(ET82="B",3,IF(ET82="C+",2.5,IF(ET82="C",2,IF(ET82="D+",1.5,IF(ET82="D",1,0)))))))</f>
        <v>2</v>
      </c>
      <c r="EV82" s="35" t="str">
        <f t="shared" ref="EV82:EV94" si="1225">TEXT(EU82,"0.0")</f>
        <v>2.0</v>
      </c>
      <c r="EW82" s="53">
        <v>2</v>
      </c>
      <c r="EX82" s="63">
        <v>2</v>
      </c>
      <c r="EY82" s="19">
        <v>6.3</v>
      </c>
      <c r="EZ82" s="22">
        <v>4</v>
      </c>
      <c r="FA82" s="23"/>
      <c r="FB82" s="25">
        <f t="shared" si="1148"/>
        <v>4.9000000000000004</v>
      </c>
      <c r="FC82" s="26">
        <f>ROUND(MAX((EY82*0.4+EZ82*0.6),(EY82*0.4+FA82*0.6)),1)</f>
        <v>4.9000000000000004</v>
      </c>
      <c r="FD82" s="24" t="str">
        <f>TEXT(FC82,"0.0")</f>
        <v>4.9</v>
      </c>
      <c r="FE82" s="30" t="str">
        <f>IF(FC82&gt;=8.5,"A",IF(FC82&gt;=8,"B+",IF(FC82&gt;=7,"B",IF(FC82&gt;=6.5,"C+",IF(FC82&gt;=5.5,"C",IF(FC82&gt;=5,"D+",IF(FC82&gt;=4,"D","F")))))))</f>
        <v>D</v>
      </c>
      <c r="FF82" s="28">
        <f>IF(FE82="A",4,IF(FE82="B+",3.5,IF(FE82="B",3,IF(FE82="C+",2.5,IF(FE82="C",2,IF(FE82="D+",1.5,IF(FE82="D",1,0)))))))</f>
        <v>1</v>
      </c>
      <c r="FG82" s="35" t="str">
        <f>TEXT(FF82,"0.0")</f>
        <v>1.0</v>
      </c>
      <c r="FH82" s="53">
        <v>3</v>
      </c>
      <c r="FI82" s="63">
        <v>3</v>
      </c>
      <c r="FJ82" s="19">
        <v>8</v>
      </c>
      <c r="FK82" s="22">
        <v>8</v>
      </c>
      <c r="FL82" s="23"/>
      <c r="FM82" s="25">
        <f t="shared" si="958"/>
        <v>8</v>
      </c>
      <c r="FN82" s="26">
        <f t="shared" si="959"/>
        <v>8</v>
      </c>
      <c r="FO82" s="24" t="str">
        <f t="shared" ref="FO82:FO94" si="1226">TEXT(FN82,"0.0")</f>
        <v>8.0</v>
      </c>
      <c r="FP82" s="30" t="str">
        <f t="shared" si="961"/>
        <v>B+</v>
      </c>
      <c r="FQ82" s="28">
        <f t="shared" si="962"/>
        <v>3.5</v>
      </c>
      <c r="FR82" s="35" t="str">
        <f t="shared" si="963"/>
        <v>3.5</v>
      </c>
      <c r="FS82" s="53">
        <v>2</v>
      </c>
      <c r="FT82" s="63">
        <v>2</v>
      </c>
      <c r="FU82" s="19">
        <v>7</v>
      </c>
      <c r="FV82" s="22">
        <v>6</v>
      </c>
      <c r="FW82" s="23"/>
      <c r="FX82" s="25">
        <f t="shared" si="964"/>
        <v>6.4</v>
      </c>
      <c r="FY82" s="26">
        <f t="shared" si="965"/>
        <v>6.4</v>
      </c>
      <c r="FZ82" s="24" t="str">
        <f t="shared" ref="FZ82:FZ94" si="1227">TEXT(FY82,"0.0")</f>
        <v>6.4</v>
      </c>
      <c r="GA82" s="30" t="str">
        <f t="shared" si="967"/>
        <v>C</v>
      </c>
      <c r="GB82" s="28">
        <f t="shared" si="968"/>
        <v>2</v>
      </c>
      <c r="GC82" s="35" t="str">
        <f t="shared" si="969"/>
        <v>2.0</v>
      </c>
      <c r="GD82" s="53">
        <v>2</v>
      </c>
      <c r="GE82" s="63">
        <v>2</v>
      </c>
      <c r="GF82" s="181">
        <f t="shared" ref="GF82:GF94" si="1228">DE82+DP82+EA82+EL82+EW82+FH82+FS82+GD82</f>
        <v>20</v>
      </c>
      <c r="GG82" s="217">
        <f t="shared" ref="GG82:GG94" si="1229">(CZ82*DE82+DK82*DP82+DV82*EA82+EG82*EL82+ER82*EW82+FC82*FH82+FN82*FS82+FY82*GD82)/GF82</f>
        <v>6.3049999999999997</v>
      </c>
      <c r="GH82" s="182">
        <f t="shared" ref="GH82:GH94" si="1230">(DC82*DE82+DN82*DP82+DY82*EA82+EJ82*EL82+EU82*EW82+FF82*FH82+FQ82*FS82+GB82*GD82)/GF82</f>
        <v>2.2000000000000002</v>
      </c>
      <c r="GI82" s="183" t="str">
        <f t="shared" si="1149"/>
        <v>2.20</v>
      </c>
      <c r="GJ82" s="135" t="str">
        <f t="shared" ref="GJ82:GJ94" si="1231">IF(AND(GH82&lt;1),"Cảnh báo KQHT","Lên lớp")</f>
        <v>Lên lớp</v>
      </c>
      <c r="GK82" s="136">
        <f t="shared" ref="GK82:GK94" si="1232">DF82+DQ82+EB82+EM82+EX82+FI82+FT82+GE82</f>
        <v>20</v>
      </c>
      <c r="GL82" s="239">
        <f t="shared" ref="GL82:GL94" si="1233" xml:space="preserve"> (CZ82*DF82+DK82*DQ82+DV82*EB82+EG82*EM82+ER82*EX82+FC82*FI82+FN82*FT82+FY82*GE82)/GK82</f>
        <v>6.3049999999999997</v>
      </c>
      <c r="GM82" s="137">
        <f t="shared" ref="GM82:GM94" si="1234" xml:space="preserve"> (DC82*DF82+DN82*DQ82+DY82*EB82+EJ82*EM82+EU82*EX82+FF82*FI82+FQ82*FT82+GB82*GE82)/GK82</f>
        <v>2.2000000000000002</v>
      </c>
      <c r="GN82" s="192">
        <f t="shared" ref="GN82:GN94" si="1235">CK82+GF82</f>
        <v>37</v>
      </c>
      <c r="GO82" s="193">
        <f t="shared" ref="GO82:GO94" si="1236">CP82+GK82</f>
        <v>37</v>
      </c>
      <c r="GP82" s="183">
        <f t="shared" ref="GP82:GP94" si="1237">(CQ82*CP82+GL82*GK82)/GO82</f>
        <v>6.1621621621621623</v>
      </c>
      <c r="GQ82" s="182">
        <f t="shared" ref="GQ82:GQ94" si="1238">(CR82*CP82+GM82*GK82)/GO82</f>
        <v>2.1081081081081079</v>
      </c>
      <c r="GR82" s="183" t="str">
        <f t="shared" ref="GR82:GR94" si="1239">TEXT(GQ82,"0.00")</f>
        <v>2.11</v>
      </c>
      <c r="GS82" s="135" t="str">
        <f t="shared" ref="GS82:GS94" si="1240">IF(AND(GQ82&lt;1.2),"Cảnh báo KQHT","Lên lớp")</f>
        <v>Lên lớp</v>
      </c>
      <c r="GT82" s="135" t="s">
        <v>648</v>
      </c>
      <c r="GU82" s="19">
        <v>8.6</v>
      </c>
      <c r="GV82" s="22">
        <v>5</v>
      </c>
      <c r="GW82" s="23"/>
      <c r="GX82" s="17">
        <f t="shared" ref="GX82:GX94" si="1241">ROUND((GU82*0.4+GV82*0.6),1)</f>
        <v>6.4</v>
      </c>
      <c r="GY82" s="24">
        <f t="shared" ref="GY82:GY94" si="1242">ROUND(MAX((GU82*0.4+GV82*0.6),(GU82*0.4+GW82*0.6)),1)</f>
        <v>6.4</v>
      </c>
      <c r="GZ82" s="24" t="str">
        <f t="shared" ref="GZ82:GZ94" si="1243">TEXT(GY82,"0.0")</f>
        <v>6.4</v>
      </c>
      <c r="HA82" s="30" t="str">
        <f t="shared" ref="HA82:HA94" si="1244">IF(GY82&gt;=8.5,"A",IF(GY82&gt;=8,"B+",IF(GY82&gt;=7,"B",IF(GY82&gt;=6.5,"C+",IF(GY82&gt;=5.5,"C",IF(GY82&gt;=5,"D+",IF(GY82&gt;=4,"D","F")))))))</f>
        <v>C</v>
      </c>
      <c r="HB82" s="28">
        <f t="shared" ref="HB82:HB94" si="1245">IF(HA82="A",4,IF(HA82="B+",3.5,IF(HA82="B",3,IF(HA82="C+",2.5,IF(HA82="C",2,IF(HA82="D+",1.5,IF(HA82="D",1,0)))))))</f>
        <v>2</v>
      </c>
      <c r="HC82" s="35" t="str">
        <f t="shared" ref="HC82:HC94" si="1246">TEXT(HB82,"0.0")</f>
        <v>2.0</v>
      </c>
      <c r="HD82" s="53">
        <v>3</v>
      </c>
      <c r="HE82" s="63">
        <v>3</v>
      </c>
      <c r="HF82" s="19">
        <v>6.8</v>
      </c>
      <c r="HG82" s="22">
        <v>7</v>
      </c>
      <c r="HH82" s="23"/>
      <c r="HI82" s="25">
        <f t="shared" si="753"/>
        <v>6.9</v>
      </c>
      <c r="HJ82" s="26">
        <f t="shared" si="754"/>
        <v>6.9</v>
      </c>
      <c r="HK82" s="24" t="str">
        <f t="shared" ref="HK82:HK94" si="1247">TEXT(HJ82,"0.0")</f>
        <v>6.9</v>
      </c>
      <c r="HL82" s="30" t="str">
        <f t="shared" si="755"/>
        <v>C+</v>
      </c>
      <c r="HM82" s="28">
        <f t="shared" si="756"/>
        <v>2.5</v>
      </c>
      <c r="HN82" s="35" t="str">
        <f t="shared" si="757"/>
        <v>2.5</v>
      </c>
      <c r="HO82" s="53">
        <v>2</v>
      </c>
      <c r="HP82" s="63">
        <v>2</v>
      </c>
      <c r="HQ82" s="19">
        <v>7.4</v>
      </c>
      <c r="HR82" s="22">
        <v>7</v>
      </c>
      <c r="HS82" s="23"/>
      <c r="HT82" s="25">
        <f t="shared" si="758"/>
        <v>7.2</v>
      </c>
      <c r="HU82" s="147">
        <f t="shared" si="759"/>
        <v>7.2</v>
      </c>
      <c r="HV82" s="24" t="str">
        <f t="shared" ref="HV82" si="1248">TEXT(HU82,"0.0")</f>
        <v>7.2</v>
      </c>
      <c r="HW82" s="218" t="str">
        <f t="shared" si="760"/>
        <v>B</v>
      </c>
      <c r="HX82" s="149">
        <f t="shared" si="761"/>
        <v>3</v>
      </c>
      <c r="HY82" s="40" t="str">
        <f t="shared" si="762"/>
        <v>3.0</v>
      </c>
      <c r="HZ82" s="53">
        <v>3</v>
      </c>
      <c r="IA82" s="63">
        <v>3</v>
      </c>
      <c r="IB82" s="19">
        <v>7.7</v>
      </c>
      <c r="IC82" s="22">
        <v>8</v>
      </c>
      <c r="ID82" s="23"/>
      <c r="IE82" s="25">
        <f t="shared" si="763"/>
        <v>7.9</v>
      </c>
      <c r="IF82" s="147">
        <f t="shared" si="764"/>
        <v>7.9</v>
      </c>
      <c r="IG82" s="24" t="str">
        <f t="shared" ref="IG82" si="1249">TEXT(IF82,"0.0")</f>
        <v>7.9</v>
      </c>
      <c r="IH82" s="218" t="str">
        <f t="shared" si="765"/>
        <v>B</v>
      </c>
      <c r="II82" s="149">
        <f t="shared" si="766"/>
        <v>3</v>
      </c>
      <c r="IJ82" s="40" t="str">
        <f t="shared" si="767"/>
        <v>3.0</v>
      </c>
      <c r="IK82" s="53">
        <v>1</v>
      </c>
      <c r="IL82" s="63">
        <v>1</v>
      </c>
      <c r="IM82" s="19">
        <v>8</v>
      </c>
      <c r="IN82" s="22">
        <v>7</v>
      </c>
      <c r="IO82" s="23"/>
      <c r="IP82" s="25">
        <f t="shared" si="768"/>
        <v>7.4</v>
      </c>
      <c r="IQ82" s="26">
        <f t="shared" si="769"/>
        <v>7.4</v>
      </c>
      <c r="IR82" s="24" t="str">
        <f t="shared" ref="IR82:IR94" si="1250">TEXT(IQ82,"0.0")</f>
        <v>7.4</v>
      </c>
      <c r="IS82" s="30" t="str">
        <f>IF(IQ82&gt;=8.5,"A",IF(IQ82&gt;=8,"B+",IF(IQ82&gt;=7,"B",IF(IQ82&gt;=6.5,"C+",IF(IQ82&gt;=5.5,"C",IF(IQ82&gt;=5,"D+",IF(IQ82&gt;=4,"D","F")))))))</f>
        <v>B</v>
      </c>
      <c r="IT82" s="28">
        <f t="shared" si="770"/>
        <v>3</v>
      </c>
      <c r="IU82" s="35" t="str">
        <f t="shared" si="771"/>
        <v>3.0</v>
      </c>
      <c r="IV82" s="53">
        <v>2</v>
      </c>
      <c r="IW82" s="63">
        <v>2</v>
      </c>
      <c r="IX82" s="19">
        <v>7.6</v>
      </c>
      <c r="IY82" s="22">
        <v>7</v>
      </c>
      <c r="IZ82" s="23"/>
      <c r="JA82" s="25">
        <f t="shared" si="772"/>
        <v>7.2</v>
      </c>
      <c r="JB82" s="26">
        <f t="shared" si="773"/>
        <v>7.2</v>
      </c>
      <c r="JC82" s="24" t="str">
        <f t="shared" ref="JC82:JC94" si="1251">TEXT(JB82,"0.0")</f>
        <v>7.2</v>
      </c>
      <c r="JD82" s="30" t="str">
        <f t="shared" si="774"/>
        <v>B</v>
      </c>
      <c r="JE82" s="28">
        <f t="shared" si="775"/>
        <v>3</v>
      </c>
      <c r="JF82" s="35" t="str">
        <f t="shared" si="776"/>
        <v>3.0</v>
      </c>
      <c r="JG82" s="53">
        <v>2</v>
      </c>
      <c r="JH82" s="63">
        <v>2</v>
      </c>
      <c r="JI82" s="19">
        <v>6.4</v>
      </c>
      <c r="JJ82" s="22">
        <v>5</v>
      </c>
      <c r="JK82" s="23"/>
      <c r="JL82" s="25">
        <f t="shared" si="1122"/>
        <v>5.6</v>
      </c>
      <c r="JM82" s="26">
        <f t="shared" si="1123"/>
        <v>5.6</v>
      </c>
      <c r="JN82" s="24" t="str">
        <f t="shared" ref="JN82:JN94" si="1252">TEXT(JM82,"0.0")</f>
        <v>5.6</v>
      </c>
      <c r="JO82" s="30" t="str">
        <f>IF(JM82&gt;=8.5,"A",IF(JM82&gt;=8,"B+",IF(JM82&gt;=7,"B",IF(JM82&gt;=6.5,"C+",IF(JM82&gt;=5.5,"C",IF(JM82&gt;=5,"D+",IF(JM82&gt;=4,"D","F")))))))</f>
        <v>C</v>
      </c>
      <c r="JP82" s="28">
        <f t="shared" si="1126"/>
        <v>2</v>
      </c>
      <c r="JQ82" s="35" t="str">
        <f t="shared" si="1127"/>
        <v>2.0</v>
      </c>
      <c r="JR82" s="53">
        <v>2</v>
      </c>
      <c r="JS82" s="63">
        <v>2</v>
      </c>
      <c r="JT82" s="19">
        <v>5</v>
      </c>
      <c r="JU82" s="22">
        <v>4</v>
      </c>
      <c r="JV82" s="23"/>
      <c r="JW82" s="25">
        <f t="shared" si="781"/>
        <v>4.4000000000000004</v>
      </c>
      <c r="JX82" s="26">
        <f t="shared" si="782"/>
        <v>4.4000000000000004</v>
      </c>
      <c r="JY82" s="24" t="str">
        <f t="shared" ref="JY82:JY94" si="1253">TEXT(JX82,"0.0")</f>
        <v>4.4</v>
      </c>
      <c r="JZ82" s="30" t="str">
        <f>IF(JX82&gt;=8.5,"A",IF(JX82&gt;=8,"B+",IF(JX82&gt;=7,"B",IF(JX82&gt;=6.5,"C+",IF(JX82&gt;=5.5,"C",IF(JX82&gt;=5,"D+",IF(JX82&gt;=4,"D","F")))))))</f>
        <v>D</v>
      </c>
      <c r="KA82" s="28">
        <f t="shared" si="783"/>
        <v>1</v>
      </c>
      <c r="KB82" s="35" t="str">
        <f t="shared" si="784"/>
        <v>1.0</v>
      </c>
      <c r="KC82" s="53">
        <v>1</v>
      </c>
      <c r="KD82" s="63">
        <v>1</v>
      </c>
      <c r="KE82" s="19">
        <v>7.7</v>
      </c>
      <c r="KF82" s="22">
        <v>5</v>
      </c>
      <c r="KG82" s="23"/>
      <c r="KH82" s="25">
        <f t="shared" si="1134"/>
        <v>6.1</v>
      </c>
      <c r="KI82" s="26">
        <f t="shared" si="1135"/>
        <v>6.1</v>
      </c>
      <c r="KJ82" s="24" t="str">
        <f t="shared" ref="KJ82:KJ94" si="1254">TEXT(KI82,"0.0")</f>
        <v>6.1</v>
      </c>
      <c r="KK82" s="30" t="str">
        <f t="shared" si="1137"/>
        <v>C</v>
      </c>
      <c r="KL82" s="28">
        <f t="shared" si="1138"/>
        <v>2</v>
      </c>
      <c r="KM82" s="35" t="str">
        <f t="shared" si="1139"/>
        <v>2.0</v>
      </c>
      <c r="KN82" s="53">
        <v>2</v>
      </c>
      <c r="KO82" s="63">
        <v>2</v>
      </c>
      <c r="KP82" s="181">
        <f t="shared" ref="KP82:KP93" si="1255">HD82+HO82+HZ82+IK82+IV82+JG82+JR82+KC82+KN82</f>
        <v>18</v>
      </c>
      <c r="KQ82" s="217">
        <f t="shared" ref="KQ82:KQ93" si="1256">(GY82*HD82+HJ82*HO82+HU82*HZ82+IF82*IK82+IQ82*IV82+JB82*JG82+JM82*JR82+JX82*KC82+KI82*KN82)/KP82</f>
        <v>6.6388888888888893</v>
      </c>
      <c r="KR82" s="182">
        <f t="shared" ref="KR82:KR93" si="1257">(HB82*HD82+HM82*HO82+HX82*HZ82+II82*IK82+IT82*IV82+JE82*JG82+JP82*JR82+KA82*KC82+KL82*KN82)/KP82</f>
        <v>2.4444444444444446</v>
      </c>
      <c r="KS82" s="183" t="str">
        <f t="shared" ref="KS82:KS93" si="1258">TEXT(KR82,"0.00")</f>
        <v>2.44</v>
      </c>
      <c r="KT82" s="135" t="str">
        <f t="shared" ref="KT82:KT93" si="1259">IF(AND(KR82&lt;1),"Cảnh báo KQHT","Lên lớp")</f>
        <v>Lên lớp</v>
      </c>
      <c r="KU82" s="136">
        <f t="shared" ref="KU82:KU94" si="1260">HE82+HP82+IA82+IL82+IW82+JH82+JS82+KD82+KO82</f>
        <v>18</v>
      </c>
      <c r="KV82" s="217">
        <f t="shared" ref="KV82:KV94" si="1261">(GY82*HE82+HJ82*HP82+HU82*IA82+IF82*IL82+IQ82*IW82+JB82*JH82+JM82*JS82+JX82*KD82+KI82*KO82)/KU82</f>
        <v>6.6388888888888893</v>
      </c>
      <c r="KW82" s="236">
        <f t="shared" ref="KW82:KW94" si="1262" xml:space="preserve"> (HB82*HE82+HM82*HP82+HX82*IA82+II82*IL82+IT82*IW82+JE82*JH82+JP82*JS82+KA82*KD82+KL82*KO82)/KU82</f>
        <v>2.4444444444444446</v>
      </c>
      <c r="KX82" s="192">
        <f t="shared" ref="KX82:KX93" si="1263">GN82+KP82</f>
        <v>55</v>
      </c>
      <c r="KY82" s="193">
        <f t="shared" ref="KY82:KY94" si="1264">GO82+KU82</f>
        <v>55</v>
      </c>
      <c r="KZ82" s="183">
        <f t="shared" ref="KZ82:KZ94" si="1265">(GP82*GO82+KV82*KU82)/KY82</f>
        <v>6.3181818181818183</v>
      </c>
      <c r="LA82" s="182">
        <f t="shared" ref="LA82:LA94" si="1266">(GQ82*GO82+KW82*KU82)/KY82</f>
        <v>2.2181818181818178</v>
      </c>
      <c r="LB82" s="183" t="str">
        <f t="shared" ref="LB82:LB94" si="1267">TEXT(LA82,"0.00")</f>
        <v>2.22</v>
      </c>
      <c r="LC82" s="135" t="str">
        <f t="shared" ref="LC82:LC96" si="1268">IF(AND(LA82&lt;1.4),"Cảnh báo KQHT","Lên lớp")</f>
        <v>Lên lớp</v>
      </c>
      <c r="LD82" s="135" t="s">
        <v>648</v>
      </c>
      <c r="LE82" s="19">
        <v>6.4</v>
      </c>
      <c r="LF82" s="22">
        <v>8</v>
      </c>
      <c r="LG82" s="23"/>
      <c r="LH82" s="25">
        <f t="shared" si="790"/>
        <v>7.4</v>
      </c>
      <c r="LI82" s="147">
        <f t="shared" si="791"/>
        <v>7.4</v>
      </c>
      <c r="LJ82" s="26" t="str">
        <f t="shared" ref="LJ82:LJ94" si="1269">TEXT(LI82,"0.0")</f>
        <v>7.4</v>
      </c>
      <c r="LK82" s="148" t="str">
        <f t="shared" si="792"/>
        <v>B</v>
      </c>
      <c r="LL82" s="149">
        <f t="shared" si="793"/>
        <v>3</v>
      </c>
      <c r="LM82" s="40" t="str">
        <f t="shared" si="794"/>
        <v>3.0</v>
      </c>
      <c r="LN82" s="53">
        <v>1</v>
      </c>
      <c r="LO82" s="63">
        <v>1</v>
      </c>
      <c r="LP82" s="19">
        <v>6.7</v>
      </c>
      <c r="LQ82" s="22">
        <v>8</v>
      </c>
      <c r="LR82" s="23"/>
      <c r="LS82" s="25">
        <f t="shared" si="795"/>
        <v>7.5</v>
      </c>
      <c r="LT82" s="147">
        <f t="shared" ref="LT82:LT94" si="1270">ROUND(MAX((LP82*0.4+LQ82*0.6),(LP82*0.4+LR82*0.6)),1)</f>
        <v>7.5</v>
      </c>
      <c r="LU82" s="26" t="str">
        <f t="shared" ref="LU82:LU94" si="1271">TEXT(LT82,"0.0")</f>
        <v>7.5</v>
      </c>
      <c r="LV82" s="148" t="str">
        <f t="shared" si="797"/>
        <v>B</v>
      </c>
      <c r="LW82" s="149">
        <f t="shared" si="798"/>
        <v>3</v>
      </c>
      <c r="LX82" s="40" t="str">
        <f t="shared" si="799"/>
        <v>3.0</v>
      </c>
      <c r="LY82" s="53">
        <v>1</v>
      </c>
      <c r="LZ82" s="63">
        <v>1</v>
      </c>
      <c r="MA82" s="19">
        <v>6.3</v>
      </c>
      <c r="MB82" s="22">
        <v>1</v>
      </c>
      <c r="MC82" s="23">
        <v>5</v>
      </c>
      <c r="MD82" s="25">
        <f t="shared" si="800"/>
        <v>3.1</v>
      </c>
      <c r="ME82" s="26">
        <f t="shared" si="801"/>
        <v>5.5</v>
      </c>
      <c r="MF82" s="26" t="str">
        <f t="shared" ref="MF82:MF94" si="1272">TEXT(ME82,"0.0")</f>
        <v>5.5</v>
      </c>
      <c r="MG82" s="30" t="str">
        <f t="shared" ref="MG82:MG94" si="1273">IF(ME82&gt;=8.5,"A",IF(ME82&gt;=8,"B+",IF(ME82&gt;=7,"B",IF(ME82&gt;=6.5,"C+",IF(ME82&gt;=5.5,"C",IF(ME82&gt;=5,"D+",IF(ME82&gt;=4,"D","F")))))))</f>
        <v>C</v>
      </c>
      <c r="MH82" s="28">
        <f t="shared" si="802"/>
        <v>2</v>
      </c>
      <c r="MI82" s="35" t="str">
        <f t="shared" si="803"/>
        <v>2.0</v>
      </c>
      <c r="MJ82" s="53">
        <v>1</v>
      </c>
      <c r="MK82" s="70">
        <v>1</v>
      </c>
      <c r="ML82" s="19">
        <v>7</v>
      </c>
      <c r="MM82" s="51">
        <v>6.9</v>
      </c>
      <c r="MN82" s="23"/>
      <c r="MO82" s="25">
        <f t="shared" si="1150"/>
        <v>6.9</v>
      </c>
      <c r="MP82" s="26">
        <f t="shared" si="1151"/>
        <v>6.9</v>
      </c>
      <c r="MQ82" s="26" t="str">
        <f t="shared" ref="MQ82:MQ96" si="1274">TEXT(MP82,"0.0")</f>
        <v>6.9</v>
      </c>
      <c r="MR82" s="30" t="str">
        <f>IF(MP82&gt;=8.5,"A",IF(MP82&gt;=8,"B+",IF(MP82&gt;=7,"B",IF(MP82&gt;=6.5,"C+",IF(MP82&gt;=5.5,"C",IF(MP82&gt;=5,"D+",IF(MP82&gt;=4,"D","F")))))))</f>
        <v>C+</v>
      </c>
      <c r="MS82" s="126">
        <f t="shared" si="1152"/>
        <v>2.5</v>
      </c>
      <c r="MT82" s="35" t="str">
        <f t="shared" si="1153"/>
        <v>2.5</v>
      </c>
      <c r="MU82" s="53">
        <v>1</v>
      </c>
      <c r="MV82" s="63">
        <v>1</v>
      </c>
      <c r="MW82" s="19">
        <v>8</v>
      </c>
      <c r="MX82" s="51">
        <v>7.7</v>
      </c>
      <c r="MY82" s="23"/>
      <c r="MZ82" s="25">
        <f t="shared" si="1154"/>
        <v>7.8</v>
      </c>
      <c r="NA82" s="26">
        <f t="shared" si="1155"/>
        <v>7.8</v>
      </c>
      <c r="NB82" s="26" t="str">
        <f t="shared" ref="NB82:NB96" si="1275">TEXT(NA82,"0.0")</f>
        <v>7.8</v>
      </c>
      <c r="NC82" s="30" t="str">
        <f>IF(NA82&gt;=8.5,"A",IF(NA82&gt;=8,"B+",IF(NA82&gt;=7,"B",IF(NA82&gt;=6.5,"C+",IF(NA82&gt;=5.5,"C",IF(NA82&gt;=5,"D+",IF(NA82&gt;=4,"D","F")))))))</f>
        <v>B</v>
      </c>
      <c r="ND82" s="126">
        <f t="shared" si="1156"/>
        <v>3</v>
      </c>
      <c r="NE82" s="35" t="str">
        <f t="shared" si="1157"/>
        <v>3.0</v>
      </c>
      <c r="NF82" s="53">
        <v>1</v>
      </c>
      <c r="NG82" s="63">
        <v>1</v>
      </c>
      <c r="NH82" s="19">
        <v>6</v>
      </c>
      <c r="NI82" s="51">
        <v>6.3</v>
      </c>
      <c r="NJ82" s="23"/>
      <c r="NK82" s="25">
        <f t="shared" si="1158"/>
        <v>6.2</v>
      </c>
      <c r="NL82" s="26">
        <f t="shared" si="1159"/>
        <v>6.2</v>
      </c>
      <c r="NM82" s="26" t="str">
        <f t="shared" ref="NM82:NM96" si="1276">TEXT(NL82,"0.0")</f>
        <v>6.2</v>
      </c>
      <c r="NN82" s="30" t="str">
        <f>IF(NL82&gt;=8.5,"A",IF(NL82&gt;=8,"B+",IF(NL82&gt;=7,"B",IF(NL82&gt;=6.5,"C+",IF(NL82&gt;=5.5,"C",IF(NL82&gt;=5,"D+",IF(NL82&gt;=4,"D","F")))))))</f>
        <v>C</v>
      </c>
      <c r="NO82" s="126">
        <f t="shared" si="1160"/>
        <v>2</v>
      </c>
      <c r="NP82" s="35" t="str">
        <f t="shared" si="1161"/>
        <v>2.0</v>
      </c>
      <c r="NQ82" s="53">
        <v>2</v>
      </c>
      <c r="NR82" s="63">
        <v>2</v>
      </c>
      <c r="NS82" s="19">
        <v>8</v>
      </c>
      <c r="NT82" s="51">
        <v>8</v>
      </c>
      <c r="NU82" s="23"/>
      <c r="NV82" s="25">
        <f t="shared" si="1162"/>
        <v>8</v>
      </c>
      <c r="NW82" s="26">
        <f t="shared" si="1163"/>
        <v>8</v>
      </c>
      <c r="NX82" s="26" t="str">
        <f t="shared" ref="NX82:NX96" si="1277">TEXT(NW82,"0.0")</f>
        <v>8.0</v>
      </c>
      <c r="NY82" s="30" t="str">
        <f>IF(NW82&gt;=8.5,"A",IF(NW82&gt;=8,"B+",IF(NW82&gt;=7,"B",IF(NW82&gt;=6.5,"C+",IF(NW82&gt;=5.5,"C",IF(NW82&gt;=5,"D+",IF(NW82&gt;=4,"D","F")))))))</f>
        <v>B+</v>
      </c>
      <c r="NZ82" s="126">
        <f t="shared" si="1164"/>
        <v>3.5</v>
      </c>
      <c r="OA82" s="35" t="str">
        <f t="shared" si="1165"/>
        <v>3.5</v>
      </c>
      <c r="OB82" s="53">
        <v>1</v>
      </c>
      <c r="OC82" s="63">
        <v>1</v>
      </c>
      <c r="OD82" s="57">
        <v>8</v>
      </c>
      <c r="OE82" s="51">
        <v>7.6</v>
      </c>
      <c r="OF82" s="23"/>
      <c r="OG82" s="25">
        <f t="shared" si="1166"/>
        <v>7.8</v>
      </c>
      <c r="OH82" s="26">
        <f t="shared" si="1167"/>
        <v>7.8</v>
      </c>
      <c r="OI82" s="26" t="str">
        <f t="shared" ref="OI82:OI85" si="1278">TEXT(OH82,"0.0")</f>
        <v>7.8</v>
      </c>
      <c r="OJ82" s="30" t="str">
        <f>IF(OH82&gt;=8.5,"A",IF(OH82&gt;=8,"B+",IF(OH82&gt;=7,"B",IF(OH82&gt;=6.5,"C+",IF(OH82&gt;=5.5,"C",IF(OH82&gt;=5,"D+",IF(OH82&gt;=4,"D","F")))))))</f>
        <v>B</v>
      </c>
      <c r="OK82" s="126">
        <f t="shared" si="1168"/>
        <v>3</v>
      </c>
      <c r="OL82" s="35" t="str">
        <f t="shared" si="1169"/>
        <v>3.0</v>
      </c>
      <c r="OM82" s="53">
        <v>4</v>
      </c>
      <c r="ON82" s="70">
        <v>4</v>
      </c>
      <c r="OO82" s="264">
        <f t="shared" si="804"/>
        <v>12</v>
      </c>
      <c r="OP82" s="217">
        <f t="shared" si="805"/>
        <v>7.2249999999999988</v>
      </c>
      <c r="OQ82" s="182">
        <f t="shared" si="806"/>
        <v>2.75</v>
      </c>
      <c r="OR82" s="183" t="str">
        <f t="shared" si="807"/>
        <v>2.75</v>
      </c>
      <c r="OS82" s="135" t="str">
        <f t="shared" si="808"/>
        <v>Lên lớp</v>
      </c>
      <c r="OT82" s="136">
        <f t="shared" si="809"/>
        <v>12</v>
      </c>
      <c r="OU82" s="217">
        <f t="shared" si="810"/>
        <v>7.2249999999999988</v>
      </c>
      <c r="OV82" s="236">
        <f t="shared" si="811"/>
        <v>2.75</v>
      </c>
      <c r="OW82" s="192">
        <f t="shared" si="812"/>
        <v>67</v>
      </c>
      <c r="OX82" s="193">
        <f t="shared" si="813"/>
        <v>67</v>
      </c>
      <c r="OY82" s="183">
        <f t="shared" si="814"/>
        <v>6.4805970149253733</v>
      </c>
      <c r="OZ82" s="182">
        <f t="shared" si="815"/>
        <v>2.3134328358208953</v>
      </c>
      <c r="PA82" s="183" t="str">
        <f t="shared" si="816"/>
        <v>2.31</v>
      </c>
      <c r="PB82" s="135" t="str">
        <f t="shared" si="817"/>
        <v>Lên lớp</v>
      </c>
      <c r="PC82" s="135" t="s">
        <v>648</v>
      </c>
      <c r="PD82" s="57">
        <v>7.6</v>
      </c>
      <c r="PE82" s="22">
        <v>7</v>
      </c>
      <c r="PF82" s="23"/>
      <c r="PG82" s="25">
        <f t="shared" si="866"/>
        <v>7.2</v>
      </c>
      <c r="PH82" s="26">
        <f t="shared" si="867"/>
        <v>7.2</v>
      </c>
      <c r="PI82" s="26" t="str">
        <f t="shared" si="868"/>
        <v>7.2</v>
      </c>
      <c r="PJ82" s="30" t="str">
        <f t="shared" si="869"/>
        <v>B</v>
      </c>
      <c r="PK82" s="28">
        <f t="shared" si="870"/>
        <v>3</v>
      </c>
      <c r="PL82" s="35" t="str">
        <f t="shared" si="871"/>
        <v>3.0</v>
      </c>
      <c r="PM82" s="53">
        <v>6</v>
      </c>
      <c r="PN82" s="63">
        <v>6</v>
      </c>
      <c r="PO82" s="19">
        <v>7.6</v>
      </c>
      <c r="PP82" s="22">
        <v>7</v>
      </c>
      <c r="PQ82" s="23"/>
      <c r="PR82" s="25">
        <f t="shared" si="1170"/>
        <v>7.2</v>
      </c>
      <c r="PS82" s="26">
        <f t="shared" si="1171"/>
        <v>7.2</v>
      </c>
      <c r="PT82" s="26" t="str">
        <f t="shared" ref="PT82:PT96" si="1279">TEXT(PS82,"0.0")</f>
        <v>7.2</v>
      </c>
      <c r="PU82" s="30" t="str">
        <f>IF(PS82&gt;=8.5,"A",IF(PS82&gt;=8,"B+",IF(PS82&gt;=7,"B",IF(PS82&gt;=6.5,"C+",IF(PS82&gt;=5.5,"C",IF(PS82&gt;=5,"D+",IF(PS82&gt;=4,"D","F")))))))</f>
        <v>B</v>
      </c>
      <c r="PV82" s="126">
        <f t="shared" si="1172"/>
        <v>3</v>
      </c>
      <c r="PW82" s="35" t="str">
        <f t="shared" si="1173"/>
        <v>3.0</v>
      </c>
      <c r="PX82" s="53">
        <v>6</v>
      </c>
      <c r="PY82" s="63">
        <v>6</v>
      </c>
      <c r="PZ82" s="59">
        <v>8</v>
      </c>
      <c r="QA82" s="259">
        <v>5</v>
      </c>
      <c r="QB82" s="129">
        <f t="shared" si="848"/>
        <v>6.2</v>
      </c>
      <c r="QC82" s="24" t="str">
        <f t="shared" si="876"/>
        <v>6.2</v>
      </c>
      <c r="QD82" s="30" t="str">
        <f t="shared" si="877"/>
        <v>C</v>
      </c>
      <c r="QE82" s="28">
        <f t="shared" si="878"/>
        <v>2</v>
      </c>
      <c r="QF82" s="35" t="str">
        <f t="shared" si="879"/>
        <v>2.0</v>
      </c>
      <c r="QG82" s="260">
        <v>5</v>
      </c>
      <c r="QH82" s="261">
        <v>5</v>
      </c>
      <c r="QI82" s="262">
        <f t="shared" si="818"/>
        <v>17</v>
      </c>
      <c r="QJ82" s="217">
        <f t="shared" si="819"/>
        <v>6.9058823529411768</v>
      </c>
      <c r="QK82" s="182">
        <f t="shared" si="820"/>
        <v>2.7058823529411766</v>
      </c>
      <c r="QL82" s="183" t="str">
        <f t="shared" si="880"/>
        <v>2.71</v>
      </c>
      <c r="QM82" s="135" t="str">
        <f t="shared" si="881"/>
        <v>Lên lớp</v>
      </c>
    </row>
    <row r="83" spans="1:455" ht="18">
      <c r="A83" s="10">
        <v>4</v>
      </c>
      <c r="B83" s="10">
        <v>87</v>
      </c>
      <c r="C83" s="90" t="s">
        <v>631</v>
      </c>
      <c r="D83" s="91" t="s">
        <v>364</v>
      </c>
      <c r="E83" s="93" t="s">
        <v>122</v>
      </c>
      <c r="F83" s="308" t="s">
        <v>356</v>
      </c>
      <c r="G83" s="42"/>
      <c r="H83" s="106" t="s">
        <v>543</v>
      </c>
      <c r="I83" s="42" t="s">
        <v>18</v>
      </c>
      <c r="J83" s="98" t="s">
        <v>585</v>
      </c>
      <c r="K83" s="12">
        <v>5.8</v>
      </c>
      <c r="L83" s="24" t="str">
        <f t="shared" si="1174"/>
        <v>5.8</v>
      </c>
      <c r="M83" s="30" t="str">
        <f t="shared" si="882"/>
        <v>C</v>
      </c>
      <c r="N83" s="37">
        <f t="shared" si="883"/>
        <v>2</v>
      </c>
      <c r="O83" s="35" t="str">
        <f t="shared" si="884"/>
        <v>2.0</v>
      </c>
      <c r="P83" s="11">
        <v>2</v>
      </c>
      <c r="Q83" s="14">
        <v>6.8</v>
      </c>
      <c r="R83" s="24" t="str">
        <f t="shared" si="1175"/>
        <v>6.8</v>
      </c>
      <c r="S83" s="30" t="str">
        <f t="shared" si="885"/>
        <v>C+</v>
      </c>
      <c r="T83" s="37">
        <f t="shared" si="886"/>
        <v>2.5</v>
      </c>
      <c r="U83" s="35" t="str">
        <f t="shared" si="887"/>
        <v>2.5</v>
      </c>
      <c r="V83" s="11">
        <v>3</v>
      </c>
      <c r="W83" s="19">
        <v>7</v>
      </c>
      <c r="X83" s="22">
        <v>7</v>
      </c>
      <c r="Y83" s="23"/>
      <c r="Z83" s="17">
        <f t="shared" si="888"/>
        <v>7</v>
      </c>
      <c r="AA83" s="24">
        <f t="shared" si="889"/>
        <v>7</v>
      </c>
      <c r="AB83" s="24" t="str">
        <f t="shared" si="1176"/>
        <v>7.0</v>
      </c>
      <c r="AC83" s="30" t="str">
        <f t="shared" si="890"/>
        <v>B</v>
      </c>
      <c r="AD83" s="28">
        <f t="shared" si="891"/>
        <v>3</v>
      </c>
      <c r="AE83" s="35" t="str">
        <f t="shared" si="892"/>
        <v>3.0</v>
      </c>
      <c r="AF83" s="53">
        <v>4</v>
      </c>
      <c r="AG83" s="63">
        <v>4</v>
      </c>
      <c r="AH83" s="19">
        <v>8</v>
      </c>
      <c r="AI83" s="22">
        <v>8</v>
      </c>
      <c r="AJ83" s="23"/>
      <c r="AK83" s="17">
        <f t="shared" si="1177"/>
        <v>8</v>
      </c>
      <c r="AL83" s="24">
        <f t="shared" si="1178"/>
        <v>8</v>
      </c>
      <c r="AM83" s="24" t="str">
        <f t="shared" si="1179"/>
        <v>8.0</v>
      </c>
      <c r="AN83" s="30" t="str">
        <f t="shared" si="895"/>
        <v>B+</v>
      </c>
      <c r="AO83" s="28">
        <f t="shared" si="896"/>
        <v>3.5</v>
      </c>
      <c r="AP83" s="35" t="str">
        <f t="shared" si="897"/>
        <v>3.5</v>
      </c>
      <c r="AQ83" s="66">
        <v>2</v>
      </c>
      <c r="AR83" s="68">
        <v>2</v>
      </c>
      <c r="AS83" s="19">
        <v>6.2</v>
      </c>
      <c r="AT83" s="22">
        <v>5</v>
      </c>
      <c r="AU83" s="23"/>
      <c r="AV83" s="25">
        <f t="shared" si="1180"/>
        <v>5.5</v>
      </c>
      <c r="AW83" s="26">
        <f t="shared" si="1181"/>
        <v>5.5</v>
      </c>
      <c r="AX83" s="24" t="str">
        <f t="shared" si="1182"/>
        <v>5.5</v>
      </c>
      <c r="AY83" s="30" t="str">
        <f t="shared" si="900"/>
        <v>C</v>
      </c>
      <c r="AZ83" s="28">
        <f t="shared" si="901"/>
        <v>2</v>
      </c>
      <c r="BA83" s="35" t="str">
        <f t="shared" si="902"/>
        <v>2.0</v>
      </c>
      <c r="BB83" s="53">
        <v>3</v>
      </c>
      <c r="BC83" s="63">
        <v>3</v>
      </c>
      <c r="BD83" s="19">
        <v>5.4</v>
      </c>
      <c r="BE83" s="22">
        <v>4</v>
      </c>
      <c r="BF83" s="23"/>
      <c r="BG83" s="17">
        <f t="shared" si="903"/>
        <v>4.5999999999999996</v>
      </c>
      <c r="BH83" s="24">
        <f t="shared" si="904"/>
        <v>4.5999999999999996</v>
      </c>
      <c r="BI83" s="24" t="str">
        <f t="shared" si="1183"/>
        <v>4.6</v>
      </c>
      <c r="BJ83" s="30" t="str">
        <f t="shared" si="905"/>
        <v>D</v>
      </c>
      <c r="BK83" s="28">
        <f t="shared" si="906"/>
        <v>1</v>
      </c>
      <c r="BL83" s="35" t="str">
        <f t="shared" si="907"/>
        <v>1.0</v>
      </c>
      <c r="BM83" s="53">
        <v>3</v>
      </c>
      <c r="BN83" s="63">
        <v>3</v>
      </c>
      <c r="BO83" s="19">
        <v>6.8</v>
      </c>
      <c r="BP83" s="22">
        <v>6</v>
      </c>
      <c r="BQ83" s="23"/>
      <c r="BR83" s="17">
        <f t="shared" si="908"/>
        <v>6.3</v>
      </c>
      <c r="BS83" s="24">
        <f t="shared" si="909"/>
        <v>6.3</v>
      </c>
      <c r="BT83" s="24" t="str">
        <f t="shared" si="1184"/>
        <v>6.3</v>
      </c>
      <c r="BU83" s="30" t="str">
        <f t="shared" si="910"/>
        <v>C</v>
      </c>
      <c r="BV83" s="56">
        <f t="shared" si="911"/>
        <v>2</v>
      </c>
      <c r="BW83" s="35" t="str">
        <f t="shared" si="912"/>
        <v>2.0</v>
      </c>
      <c r="BX83" s="53">
        <v>2</v>
      </c>
      <c r="BY83" s="70">
        <v>2</v>
      </c>
      <c r="BZ83" s="19">
        <v>7.3</v>
      </c>
      <c r="CA83" s="22">
        <v>6</v>
      </c>
      <c r="CB83" s="23"/>
      <c r="CC83" s="25">
        <f t="shared" si="1185"/>
        <v>6.5</v>
      </c>
      <c r="CD83" s="26">
        <f t="shared" si="1186"/>
        <v>6.5</v>
      </c>
      <c r="CE83" s="24" t="str">
        <f t="shared" si="1187"/>
        <v>6.5</v>
      </c>
      <c r="CF83" s="30" t="str">
        <f t="shared" si="1188"/>
        <v>C+</v>
      </c>
      <c r="CG83" s="28">
        <f t="shared" si="916"/>
        <v>2.5</v>
      </c>
      <c r="CH83" s="35" t="str">
        <f t="shared" si="917"/>
        <v>2.5</v>
      </c>
      <c r="CI83" s="53">
        <v>3</v>
      </c>
      <c r="CJ83" s="63">
        <v>3</v>
      </c>
      <c r="CK83" s="193">
        <f t="shared" si="918"/>
        <v>17</v>
      </c>
      <c r="CL83" s="217">
        <f t="shared" si="1189"/>
        <v>6.2588235294117638</v>
      </c>
      <c r="CM83" s="182">
        <f t="shared" si="919"/>
        <v>2.3235294117647061</v>
      </c>
      <c r="CN83" s="183" t="str">
        <f t="shared" si="920"/>
        <v>2.32</v>
      </c>
      <c r="CO83" s="135" t="str">
        <f t="shared" si="1190"/>
        <v>Lên lớp</v>
      </c>
      <c r="CP83" s="136">
        <f t="shared" si="1191"/>
        <v>17</v>
      </c>
      <c r="CQ83" s="241">
        <f t="shared" si="1192"/>
        <v>6.2588235294117638</v>
      </c>
      <c r="CR83" s="137">
        <f t="shared" si="1193"/>
        <v>2.3235294117647061</v>
      </c>
      <c r="CS83" s="140" t="str">
        <f t="shared" si="1194"/>
        <v>2.32</v>
      </c>
      <c r="CT83" s="135" t="str">
        <f t="shared" si="1195"/>
        <v>Lên lớp</v>
      </c>
      <c r="CU83" s="138" t="s">
        <v>648</v>
      </c>
      <c r="CV83" s="19">
        <v>6.6</v>
      </c>
      <c r="CW83" s="22">
        <v>5</v>
      </c>
      <c r="CX83" s="23"/>
      <c r="CY83" s="25">
        <f t="shared" si="1196"/>
        <v>5.6</v>
      </c>
      <c r="CZ83" s="26">
        <f t="shared" si="1197"/>
        <v>5.6</v>
      </c>
      <c r="DA83" s="26" t="str">
        <f t="shared" si="1198"/>
        <v>5.6</v>
      </c>
      <c r="DB83" s="30" t="str">
        <f t="shared" si="1199"/>
        <v>C</v>
      </c>
      <c r="DC83" s="56">
        <f t="shared" si="1200"/>
        <v>2</v>
      </c>
      <c r="DD83" s="35" t="str">
        <f t="shared" si="1201"/>
        <v>2.0</v>
      </c>
      <c r="DE83" s="53">
        <v>3</v>
      </c>
      <c r="DF83" s="63">
        <v>3</v>
      </c>
      <c r="DG83" s="19">
        <v>5.0999999999999996</v>
      </c>
      <c r="DH83" s="22">
        <v>7</v>
      </c>
      <c r="DI83" s="23"/>
      <c r="DJ83" s="25">
        <f t="shared" si="1202"/>
        <v>6.2</v>
      </c>
      <c r="DK83" s="26">
        <f t="shared" si="1203"/>
        <v>6.2</v>
      </c>
      <c r="DL83" s="26" t="str">
        <f t="shared" si="1204"/>
        <v>6.2</v>
      </c>
      <c r="DM83" s="30" t="str">
        <f t="shared" si="1205"/>
        <v>C</v>
      </c>
      <c r="DN83" s="56">
        <f t="shared" si="1206"/>
        <v>2</v>
      </c>
      <c r="DO83" s="35" t="str">
        <f t="shared" si="1207"/>
        <v>2.0</v>
      </c>
      <c r="DP83" s="53">
        <v>3</v>
      </c>
      <c r="DQ83" s="63">
        <v>3</v>
      </c>
      <c r="DR83" s="19">
        <v>7.6</v>
      </c>
      <c r="DS83" s="22">
        <v>7</v>
      </c>
      <c r="DT83" s="23"/>
      <c r="DU83" s="25">
        <f t="shared" si="1208"/>
        <v>7.2</v>
      </c>
      <c r="DV83" s="26">
        <f t="shared" si="1209"/>
        <v>7.2</v>
      </c>
      <c r="DW83" s="26" t="str">
        <f t="shared" si="1210"/>
        <v>7.2</v>
      </c>
      <c r="DX83" s="30" t="str">
        <f t="shared" si="1211"/>
        <v>B</v>
      </c>
      <c r="DY83" s="28">
        <f t="shared" si="1212"/>
        <v>3</v>
      </c>
      <c r="DZ83" s="35" t="str">
        <f t="shared" si="1213"/>
        <v>3.0</v>
      </c>
      <c r="EA83" s="53">
        <v>3</v>
      </c>
      <c r="EB83" s="63">
        <v>3</v>
      </c>
      <c r="EC83" s="19">
        <v>7.7</v>
      </c>
      <c r="ED83" s="22">
        <v>9</v>
      </c>
      <c r="EE83" s="23"/>
      <c r="EF83" s="25">
        <f t="shared" si="1214"/>
        <v>8.5</v>
      </c>
      <c r="EG83" s="26">
        <f t="shared" si="1215"/>
        <v>8.5</v>
      </c>
      <c r="EH83" s="26" t="str">
        <f>TEXT(EG83,"0.0")</f>
        <v>8.5</v>
      </c>
      <c r="EI83" s="30" t="str">
        <f t="shared" si="1217"/>
        <v>A</v>
      </c>
      <c r="EJ83" s="28">
        <f t="shared" si="1218"/>
        <v>4</v>
      </c>
      <c r="EK83" s="35" t="str">
        <f t="shared" si="1219"/>
        <v>4.0</v>
      </c>
      <c r="EL83" s="53">
        <v>2</v>
      </c>
      <c r="EM83" s="63">
        <v>2</v>
      </c>
      <c r="EN83" s="19">
        <v>6.7</v>
      </c>
      <c r="EO83" s="22">
        <v>7</v>
      </c>
      <c r="EP83" s="23"/>
      <c r="EQ83" s="25">
        <f t="shared" si="1220"/>
        <v>6.9</v>
      </c>
      <c r="ER83" s="26">
        <f t="shared" si="1221"/>
        <v>6.9</v>
      </c>
      <c r="ES83" s="26" t="str">
        <f t="shared" si="1222"/>
        <v>6.9</v>
      </c>
      <c r="ET83" s="30" t="str">
        <f t="shared" si="1223"/>
        <v>C+</v>
      </c>
      <c r="EU83" s="28">
        <f t="shared" si="1224"/>
        <v>2.5</v>
      </c>
      <c r="EV83" s="35" t="str">
        <f t="shared" si="1225"/>
        <v>2.5</v>
      </c>
      <c r="EW83" s="53">
        <v>2</v>
      </c>
      <c r="EX83" s="63">
        <v>2</v>
      </c>
      <c r="EY83" s="19">
        <v>7.1</v>
      </c>
      <c r="EZ83" s="22">
        <v>8</v>
      </c>
      <c r="FA83" s="23"/>
      <c r="FB83" s="25">
        <f t="shared" si="1148"/>
        <v>7.6</v>
      </c>
      <c r="FC83" s="26">
        <f>ROUND(MAX((EY83*0.4+EZ83*0.6),(EY83*0.4+FA83*0.6)),1)</f>
        <v>7.6</v>
      </c>
      <c r="FD83" s="26" t="str">
        <f>TEXT(FC83,"0.0")</f>
        <v>7.6</v>
      </c>
      <c r="FE83" s="30" t="str">
        <f>IF(FC83&gt;=8.5,"A",IF(FC83&gt;=8,"B+",IF(FC83&gt;=7,"B",IF(FC83&gt;=6.5,"C+",IF(FC83&gt;=5.5,"C",IF(FC83&gt;=5,"D+",IF(FC83&gt;=4,"D","F")))))))</f>
        <v>B</v>
      </c>
      <c r="FF83" s="28">
        <f>IF(FE83="A",4,IF(FE83="B+",3.5,IF(FE83="B",3,IF(FE83="C+",2.5,IF(FE83="C",2,IF(FE83="D+",1.5,IF(FE83="D",1,0)))))))</f>
        <v>3</v>
      </c>
      <c r="FG83" s="35" t="str">
        <f>TEXT(FF83,"0.0")</f>
        <v>3.0</v>
      </c>
      <c r="FH83" s="53">
        <v>3</v>
      </c>
      <c r="FI83" s="63">
        <v>3</v>
      </c>
      <c r="FJ83" s="19">
        <v>8</v>
      </c>
      <c r="FK83" s="22">
        <v>8</v>
      </c>
      <c r="FL83" s="23"/>
      <c r="FM83" s="25">
        <f t="shared" si="958"/>
        <v>8</v>
      </c>
      <c r="FN83" s="26">
        <f t="shared" si="959"/>
        <v>8</v>
      </c>
      <c r="FO83" s="26" t="str">
        <f t="shared" si="1226"/>
        <v>8.0</v>
      </c>
      <c r="FP83" s="30" t="str">
        <f t="shared" si="961"/>
        <v>B+</v>
      </c>
      <c r="FQ83" s="28">
        <f t="shared" si="962"/>
        <v>3.5</v>
      </c>
      <c r="FR83" s="35" t="str">
        <f t="shared" si="963"/>
        <v>3.5</v>
      </c>
      <c r="FS83" s="53">
        <v>2</v>
      </c>
      <c r="FT83" s="63">
        <v>2</v>
      </c>
      <c r="FU83" s="19">
        <v>7.7</v>
      </c>
      <c r="FV83" s="22">
        <v>6</v>
      </c>
      <c r="FW83" s="23"/>
      <c r="FX83" s="25">
        <f t="shared" si="964"/>
        <v>6.7</v>
      </c>
      <c r="FY83" s="26">
        <f t="shared" si="965"/>
        <v>6.7</v>
      </c>
      <c r="FZ83" s="26" t="str">
        <f t="shared" si="1227"/>
        <v>6.7</v>
      </c>
      <c r="GA83" s="30" t="str">
        <f t="shared" si="967"/>
        <v>C+</v>
      </c>
      <c r="GB83" s="28">
        <f t="shared" si="968"/>
        <v>2.5</v>
      </c>
      <c r="GC83" s="35" t="str">
        <f t="shared" si="969"/>
        <v>2.5</v>
      </c>
      <c r="GD83" s="53">
        <v>2</v>
      </c>
      <c r="GE83" s="63">
        <v>2</v>
      </c>
      <c r="GF83" s="181">
        <f t="shared" si="1228"/>
        <v>20</v>
      </c>
      <c r="GG83" s="217">
        <f t="shared" si="1229"/>
        <v>7</v>
      </c>
      <c r="GH83" s="182">
        <f t="shared" si="1230"/>
        <v>2.75</v>
      </c>
      <c r="GI83" s="183" t="str">
        <f t="shared" si="1149"/>
        <v>2.75</v>
      </c>
      <c r="GJ83" s="135" t="str">
        <f t="shared" si="1231"/>
        <v>Lên lớp</v>
      </c>
      <c r="GK83" s="136">
        <f t="shared" si="1232"/>
        <v>20</v>
      </c>
      <c r="GL83" s="239">
        <f t="shared" si="1233"/>
        <v>7</v>
      </c>
      <c r="GM83" s="137">
        <f t="shared" si="1234"/>
        <v>2.75</v>
      </c>
      <c r="GN83" s="192">
        <f t="shared" si="1235"/>
        <v>37</v>
      </c>
      <c r="GO83" s="193">
        <f t="shared" si="1236"/>
        <v>37</v>
      </c>
      <c r="GP83" s="183">
        <f t="shared" si="1237"/>
        <v>6.6594594594594589</v>
      </c>
      <c r="GQ83" s="182">
        <f t="shared" si="1238"/>
        <v>2.5540540540540539</v>
      </c>
      <c r="GR83" s="183" t="str">
        <f t="shared" si="1239"/>
        <v>2.55</v>
      </c>
      <c r="GS83" s="135" t="str">
        <f t="shared" si="1240"/>
        <v>Lên lớp</v>
      </c>
      <c r="GT83" s="135" t="s">
        <v>648</v>
      </c>
      <c r="GU83" s="19">
        <v>7.7</v>
      </c>
      <c r="GV83" s="22">
        <v>6</v>
      </c>
      <c r="GW83" s="23"/>
      <c r="GX83" s="17">
        <f t="shared" si="1241"/>
        <v>6.7</v>
      </c>
      <c r="GY83" s="24">
        <f t="shared" si="1242"/>
        <v>6.7</v>
      </c>
      <c r="GZ83" s="24" t="str">
        <f t="shared" si="1243"/>
        <v>6.7</v>
      </c>
      <c r="HA83" s="30" t="str">
        <f t="shared" si="1244"/>
        <v>C+</v>
      </c>
      <c r="HB83" s="28">
        <f t="shared" si="1245"/>
        <v>2.5</v>
      </c>
      <c r="HC83" s="35" t="str">
        <f t="shared" si="1246"/>
        <v>2.5</v>
      </c>
      <c r="HD83" s="53">
        <v>3</v>
      </c>
      <c r="HE83" s="63">
        <v>3</v>
      </c>
      <c r="HF83" s="19">
        <v>6.6</v>
      </c>
      <c r="HG83" s="22">
        <v>9</v>
      </c>
      <c r="HH83" s="23"/>
      <c r="HI83" s="25">
        <f t="shared" si="753"/>
        <v>8</v>
      </c>
      <c r="HJ83" s="26">
        <f t="shared" si="754"/>
        <v>8</v>
      </c>
      <c r="HK83" s="24" t="str">
        <f t="shared" si="1247"/>
        <v>8.0</v>
      </c>
      <c r="HL83" s="30" t="str">
        <f t="shared" si="755"/>
        <v>B+</v>
      </c>
      <c r="HM83" s="28">
        <f t="shared" si="756"/>
        <v>3.5</v>
      </c>
      <c r="HN83" s="35" t="str">
        <f t="shared" si="757"/>
        <v>3.5</v>
      </c>
      <c r="HO83" s="53">
        <v>2</v>
      </c>
      <c r="HP83" s="63">
        <v>2</v>
      </c>
      <c r="HQ83" s="19">
        <v>6.6</v>
      </c>
      <c r="HR83" s="22">
        <v>6</v>
      </c>
      <c r="HS83" s="23"/>
      <c r="HT83" s="25">
        <f t="shared" si="758"/>
        <v>6.2</v>
      </c>
      <c r="HU83" s="147">
        <f t="shared" si="759"/>
        <v>6.2</v>
      </c>
      <c r="HV83" s="24" t="str">
        <f>TEXT(HU83,"0.0")</f>
        <v>6.2</v>
      </c>
      <c r="HW83" s="218" t="str">
        <f t="shared" si="760"/>
        <v>C</v>
      </c>
      <c r="HX83" s="149">
        <f t="shared" si="761"/>
        <v>2</v>
      </c>
      <c r="HY83" s="40" t="str">
        <f t="shared" si="762"/>
        <v>2.0</v>
      </c>
      <c r="HZ83" s="53">
        <v>3</v>
      </c>
      <c r="IA83" s="63">
        <v>3</v>
      </c>
      <c r="IB83" s="19">
        <v>7.3</v>
      </c>
      <c r="IC83" s="22">
        <v>6</v>
      </c>
      <c r="ID83" s="23"/>
      <c r="IE83" s="25">
        <f t="shared" si="763"/>
        <v>6.5</v>
      </c>
      <c r="IF83" s="147">
        <f t="shared" si="764"/>
        <v>6.5</v>
      </c>
      <c r="IG83" s="24" t="str">
        <f>TEXT(IF83,"0.0")</f>
        <v>6.5</v>
      </c>
      <c r="IH83" s="218" t="str">
        <f t="shared" si="765"/>
        <v>C+</v>
      </c>
      <c r="II83" s="149">
        <f t="shared" si="766"/>
        <v>2.5</v>
      </c>
      <c r="IJ83" s="40" t="str">
        <f t="shared" si="767"/>
        <v>2.5</v>
      </c>
      <c r="IK83" s="53">
        <v>1</v>
      </c>
      <c r="IL83" s="63">
        <v>1</v>
      </c>
      <c r="IM83" s="19">
        <v>6</v>
      </c>
      <c r="IN83" s="22">
        <v>9</v>
      </c>
      <c r="IO83" s="23"/>
      <c r="IP83" s="17">
        <f t="shared" si="768"/>
        <v>7.8</v>
      </c>
      <c r="IQ83" s="24">
        <f t="shared" si="769"/>
        <v>7.8</v>
      </c>
      <c r="IR83" s="24" t="str">
        <f t="shared" si="1250"/>
        <v>7.8</v>
      </c>
      <c r="IS83" s="30" t="str">
        <f t="shared" ref="IS83:IS94" si="1280">IF(IQ83&gt;=8.5,"A",IF(IQ83&gt;=8,"B+",IF(IQ83&gt;=7,"B",IF(IQ83&gt;=6.5,"C+",IF(IQ83&gt;=5.5,"C",IF(IQ83&gt;=5,"D+",IF(IQ83&gt;=4,"D","F")))))))</f>
        <v>B</v>
      </c>
      <c r="IT83" s="28">
        <f t="shared" si="770"/>
        <v>3</v>
      </c>
      <c r="IU83" s="35" t="str">
        <f t="shared" si="771"/>
        <v>3.0</v>
      </c>
      <c r="IV83" s="53">
        <v>2</v>
      </c>
      <c r="IW83" s="63">
        <v>2</v>
      </c>
      <c r="IX83" s="19">
        <v>8</v>
      </c>
      <c r="IY83" s="22">
        <v>8</v>
      </c>
      <c r="IZ83" s="23"/>
      <c r="JA83" s="25">
        <f t="shared" si="772"/>
        <v>8</v>
      </c>
      <c r="JB83" s="26">
        <f t="shared" si="773"/>
        <v>8</v>
      </c>
      <c r="JC83" s="24" t="str">
        <f t="shared" si="1251"/>
        <v>8.0</v>
      </c>
      <c r="JD83" s="30" t="str">
        <f t="shared" si="774"/>
        <v>B+</v>
      </c>
      <c r="JE83" s="28">
        <f t="shared" si="775"/>
        <v>3.5</v>
      </c>
      <c r="JF83" s="35" t="str">
        <f t="shared" si="776"/>
        <v>3.5</v>
      </c>
      <c r="JG83" s="53">
        <v>2</v>
      </c>
      <c r="JH83" s="63">
        <v>2</v>
      </c>
      <c r="JI83" s="19">
        <v>6</v>
      </c>
      <c r="JJ83" s="22">
        <v>8</v>
      </c>
      <c r="JK83" s="23"/>
      <c r="JL83" s="17">
        <f t="shared" si="1122"/>
        <v>7.2</v>
      </c>
      <c r="JM83" s="24">
        <f t="shared" si="1123"/>
        <v>7.2</v>
      </c>
      <c r="JN83" s="24" t="str">
        <f t="shared" si="1252"/>
        <v>7.2</v>
      </c>
      <c r="JO83" s="30" t="str">
        <f t="shared" ref="JO83:JO94" si="1281">IF(JM83&gt;=8.5,"A",IF(JM83&gt;=8,"B+",IF(JM83&gt;=7,"B",IF(JM83&gt;=6.5,"C+",IF(JM83&gt;=5.5,"C",IF(JM83&gt;=5,"D+",IF(JM83&gt;=4,"D","F")))))))</f>
        <v>B</v>
      </c>
      <c r="JP83" s="28">
        <f t="shared" si="1126"/>
        <v>3</v>
      </c>
      <c r="JQ83" s="35" t="str">
        <f t="shared" si="1127"/>
        <v>3.0</v>
      </c>
      <c r="JR83" s="53">
        <v>2</v>
      </c>
      <c r="JS83" s="63">
        <v>2</v>
      </c>
      <c r="JT83" s="19">
        <v>5.4</v>
      </c>
      <c r="JU83" s="22">
        <v>3</v>
      </c>
      <c r="JV83" s="23"/>
      <c r="JW83" s="17">
        <f t="shared" si="781"/>
        <v>4</v>
      </c>
      <c r="JX83" s="24">
        <f t="shared" si="782"/>
        <v>4</v>
      </c>
      <c r="JY83" s="24" t="str">
        <f t="shared" si="1253"/>
        <v>4.0</v>
      </c>
      <c r="JZ83" s="30" t="str">
        <f t="shared" ref="JZ83:JZ94" si="1282">IF(JX83&gt;=8.5,"A",IF(JX83&gt;=8,"B+",IF(JX83&gt;=7,"B",IF(JX83&gt;=6.5,"C+",IF(JX83&gt;=5.5,"C",IF(JX83&gt;=5,"D+",IF(JX83&gt;=4,"D","F")))))))</f>
        <v>D</v>
      </c>
      <c r="KA83" s="28">
        <f t="shared" si="783"/>
        <v>1</v>
      </c>
      <c r="KB83" s="35" t="str">
        <f t="shared" si="784"/>
        <v>1.0</v>
      </c>
      <c r="KC83" s="53">
        <v>1</v>
      </c>
      <c r="KD83" s="63">
        <v>1</v>
      </c>
      <c r="KE83" s="19">
        <v>7</v>
      </c>
      <c r="KF83" s="22">
        <v>5</v>
      </c>
      <c r="KG83" s="23"/>
      <c r="KH83" s="17">
        <f t="shared" si="1134"/>
        <v>5.8</v>
      </c>
      <c r="KI83" s="24">
        <f t="shared" si="1135"/>
        <v>5.8</v>
      </c>
      <c r="KJ83" s="24" t="str">
        <f t="shared" si="1254"/>
        <v>5.8</v>
      </c>
      <c r="KK83" s="30" t="str">
        <f t="shared" si="1137"/>
        <v>C</v>
      </c>
      <c r="KL83" s="28">
        <f t="shared" si="1138"/>
        <v>2</v>
      </c>
      <c r="KM83" s="35" t="str">
        <f t="shared" si="1139"/>
        <v>2.0</v>
      </c>
      <c r="KN83" s="53">
        <v>2</v>
      </c>
      <c r="KO83" s="63">
        <v>2</v>
      </c>
      <c r="KP83" s="181">
        <f t="shared" si="1255"/>
        <v>18</v>
      </c>
      <c r="KQ83" s="217">
        <f t="shared" si="1256"/>
        <v>6.822222222222222</v>
      </c>
      <c r="KR83" s="182">
        <f t="shared" si="1257"/>
        <v>2.6111111111111112</v>
      </c>
      <c r="KS83" s="183" t="str">
        <f t="shared" si="1258"/>
        <v>2.61</v>
      </c>
      <c r="KT83" s="135" t="str">
        <f t="shared" si="1259"/>
        <v>Lên lớp</v>
      </c>
      <c r="KU83" s="136">
        <f t="shared" si="1260"/>
        <v>18</v>
      </c>
      <c r="KV83" s="217">
        <f t="shared" si="1261"/>
        <v>6.822222222222222</v>
      </c>
      <c r="KW83" s="236">
        <f t="shared" si="1262"/>
        <v>2.6111111111111112</v>
      </c>
      <c r="KX83" s="192">
        <f t="shared" si="1263"/>
        <v>55</v>
      </c>
      <c r="KY83" s="193">
        <f t="shared" si="1264"/>
        <v>55</v>
      </c>
      <c r="KZ83" s="183">
        <f t="shared" si="1265"/>
        <v>6.7127272727272729</v>
      </c>
      <c r="LA83" s="182">
        <f t="shared" si="1266"/>
        <v>2.5727272727272728</v>
      </c>
      <c r="LB83" s="183" t="str">
        <f t="shared" si="1267"/>
        <v>2.57</v>
      </c>
      <c r="LC83" s="135" t="str">
        <f t="shared" si="1268"/>
        <v>Lên lớp</v>
      </c>
      <c r="LD83" s="135" t="s">
        <v>648</v>
      </c>
      <c r="LE83" s="19">
        <v>8.4</v>
      </c>
      <c r="LF83" s="22">
        <v>7</v>
      </c>
      <c r="LG83" s="23"/>
      <c r="LH83" s="25">
        <f t="shared" si="790"/>
        <v>7.6</v>
      </c>
      <c r="LI83" s="147">
        <f t="shared" si="791"/>
        <v>7.6</v>
      </c>
      <c r="LJ83" s="26" t="str">
        <f t="shared" si="1269"/>
        <v>7.6</v>
      </c>
      <c r="LK83" s="148" t="str">
        <f t="shared" si="792"/>
        <v>B</v>
      </c>
      <c r="LL83" s="149">
        <f t="shared" si="793"/>
        <v>3</v>
      </c>
      <c r="LM83" s="40" t="str">
        <f t="shared" si="794"/>
        <v>3.0</v>
      </c>
      <c r="LN83" s="53">
        <v>1</v>
      </c>
      <c r="LO83" s="63">
        <v>1</v>
      </c>
      <c r="LP83" s="19">
        <v>8.4</v>
      </c>
      <c r="LQ83" s="22">
        <v>1</v>
      </c>
      <c r="LR83" s="23"/>
      <c r="LS83" s="25">
        <f t="shared" si="795"/>
        <v>4</v>
      </c>
      <c r="LT83" s="147">
        <f t="shared" si="1270"/>
        <v>4</v>
      </c>
      <c r="LU83" s="26" t="str">
        <f t="shared" si="1271"/>
        <v>4.0</v>
      </c>
      <c r="LV83" s="148" t="str">
        <f t="shared" si="797"/>
        <v>D</v>
      </c>
      <c r="LW83" s="149">
        <f t="shared" si="798"/>
        <v>1</v>
      </c>
      <c r="LX83" s="40" t="str">
        <f t="shared" si="799"/>
        <v>1.0</v>
      </c>
      <c r="LY83" s="53">
        <v>1</v>
      </c>
      <c r="LZ83" s="63">
        <v>1</v>
      </c>
      <c r="MA83" s="19">
        <v>6.9</v>
      </c>
      <c r="MB83" s="22">
        <v>8</v>
      </c>
      <c r="MC83" s="23"/>
      <c r="MD83" s="25">
        <f t="shared" si="800"/>
        <v>7.6</v>
      </c>
      <c r="ME83" s="26">
        <f t="shared" si="801"/>
        <v>7.6</v>
      </c>
      <c r="MF83" s="26" t="str">
        <f t="shared" si="1272"/>
        <v>7.6</v>
      </c>
      <c r="MG83" s="30" t="str">
        <f t="shared" si="1273"/>
        <v>B</v>
      </c>
      <c r="MH83" s="28">
        <f t="shared" si="802"/>
        <v>3</v>
      </c>
      <c r="MI83" s="35" t="str">
        <f t="shared" si="803"/>
        <v>3.0</v>
      </c>
      <c r="MJ83" s="53">
        <v>1</v>
      </c>
      <c r="MK83" s="70">
        <v>1</v>
      </c>
      <c r="ML83" s="19">
        <v>8</v>
      </c>
      <c r="MM83" s="51">
        <v>6.7</v>
      </c>
      <c r="MN83" s="23"/>
      <c r="MO83" s="25">
        <f t="shared" si="1150"/>
        <v>7.2</v>
      </c>
      <c r="MP83" s="26">
        <f t="shared" si="1151"/>
        <v>7.2</v>
      </c>
      <c r="MQ83" s="26" t="str">
        <f t="shared" si="1274"/>
        <v>7.2</v>
      </c>
      <c r="MR83" s="30" t="str">
        <f t="shared" ref="MR83:MR96" si="1283">IF(MP83&gt;=8.5,"A",IF(MP83&gt;=8,"B+",IF(MP83&gt;=7,"B",IF(MP83&gt;=6.5,"C+",IF(MP83&gt;=5.5,"C",IF(MP83&gt;=5,"D+",IF(MP83&gt;=4,"D","F")))))))</f>
        <v>B</v>
      </c>
      <c r="MS83" s="28">
        <f t="shared" si="1152"/>
        <v>3</v>
      </c>
      <c r="MT83" s="35" t="str">
        <f t="shared" si="1153"/>
        <v>3.0</v>
      </c>
      <c r="MU83" s="53">
        <v>1</v>
      </c>
      <c r="MV83" s="63">
        <v>1</v>
      </c>
      <c r="MW83" s="19">
        <v>8</v>
      </c>
      <c r="MX83" s="51">
        <v>7.7</v>
      </c>
      <c r="MY83" s="23"/>
      <c r="MZ83" s="25">
        <f t="shared" si="1154"/>
        <v>7.8</v>
      </c>
      <c r="NA83" s="26">
        <f t="shared" si="1155"/>
        <v>7.8</v>
      </c>
      <c r="NB83" s="26" t="str">
        <f t="shared" si="1275"/>
        <v>7.8</v>
      </c>
      <c r="NC83" s="30" t="str">
        <f t="shared" ref="NC83:NC96" si="1284">IF(NA83&gt;=8.5,"A",IF(NA83&gt;=8,"B+",IF(NA83&gt;=7,"B",IF(NA83&gt;=6.5,"C+",IF(NA83&gt;=5.5,"C",IF(NA83&gt;=5,"D+",IF(NA83&gt;=4,"D","F")))))))</f>
        <v>B</v>
      </c>
      <c r="ND83" s="28">
        <f t="shared" si="1156"/>
        <v>3</v>
      </c>
      <c r="NE83" s="35" t="str">
        <f t="shared" si="1157"/>
        <v>3.0</v>
      </c>
      <c r="NF83" s="53">
        <v>1</v>
      </c>
      <c r="NG83" s="63">
        <v>1</v>
      </c>
      <c r="NH83" s="19">
        <v>8</v>
      </c>
      <c r="NI83" s="51">
        <v>5.9</v>
      </c>
      <c r="NJ83" s="23"/>
      <c r="NK83" s="25">
        <f t="shared" si="1158"/>
        <v>6.7</v>
      </c>
      <c r="NL83" s="26">
        <f t="shared" si="1159"/>
        <v>6.7</v>
      </c>
      <c r="NM83" s="26" t="str">
        <f t="shared" si="1276"/>
        <v>6.7</v>
      </c>
      <c r="NN83" s="30" t="str">
        <f t="shared" ref="NN83:NN96" si="1285">IF(NL83&gt;=8.5,"A",IF(NL83&gt;=8,"B+",IF(NL83&gt;=7,"B",IF(NL83&gt;=6.5,"C+",IF(NL83&gt;=5.5,"C",IF(NL83&gt;=5,"D+",IF(NL83&gt;=4,"D","F")))))))</f>
        <v>C+</v>
      </c>
      <c r="NO83" s="28">
        <f t="shared" si="1160"/>
        <v>2.5</v>
      </c>
      <c r="NP83" s="35" t="str">
        <f t="shared" si="1161"/>
        <v>2.5</v>
      </c>
      <c r="NQ83" s="53">
        <v>2</v>
      </c>
      <c r="NR83" s="63">
        <v>2</v>
      </c>
      <c r="NS83" s="19">
        <v>8</v>
      </c>
      <c r="NT83" s="51">
        <v>8</v>
      </c>
      <c r="NU83" s="23"/>
      <c r="NV83" s="25">
        <f t="shared" si="1162"/>
        <v>8</v>
      </c>
      <c r="NW83" s="26">
        <f t="shared" si="1163"/>
        <v>8</v>
      </c>
      <c r="NX83" s="26" t="str">
        <f t="shared" si="1277"/>
        <v>8.0</v>
      </c>
      <c r="NY83" s="30" t="str">
        <f t="shared" ref="NY83:NY96" si="1286">IF(NW83&gt;=8.5,"A",IF(NW83&gt;=8,"B+",IF(NW83&gt;=7,"B",IF(NW83&gt;=6.5,"C+",IF(NW83&gt;=5.5,"C",IF(NW83&gt;=5,"D+",IF(NW83&gt;=4,"D","F")))))))</f>
        <v>B+</v>
      </c>
      <c r="NZ83" s="28">
        <f t="shared" si="1164"/>
        <v>3.5</v>
      </c>
      <c r="OA83" s="35" t="str">
        <f t="shared" si="1165"/>
        <v>3.5</v>
      </c>
      <c r="OB83" s="53">
        <v>1</v>
      </c>
      <c r="OC83" s="63">
        <v>1</v>
      </c>
      <c r="OD83" s="57">
        <v>8</v>
      </c>
      <c r="OE83" s="51">
        <v>7</v>
      </c>
      <c r="OF83" s="23"/>
      <c r="OG83" s="25">
        <f t="shared" si="1166"/>
        <v>7.4</v>
      </c>
      <c r="OH83" s="26">
        <f t="shared" si="1167"/>
        <v>7.4</v>
      </c>
      <c r="OI83" s="26" t="str">
        <f t="shared" si="1278"/>
        <v>7.4</v>
      </c>
      <c r="OJ83" s="30" t="str">
        <f t="shared" ref="OJ83:OJ85" si="1287">IF(OH83&gt;=8.5,"A",IF(OH83&gt;=8,"B+",IF(OH83&gt;=7,"B",IF(OH83&gt;=6.5,"C+",IF(OH83&gt;=5.5,"C",IF(OH83&gt;=5,"D+",IF(OH83&gt;=4,"D","F")))))))</f>
        <v>B</v>
      </c>
      <c r="OK83" s="28">
        <f t="shared" si="1168"/>
        <v>3</v>
      </c>
      <c r="OL83" s="35" t="str">
        <f t="shared" si="1169"/>
        <v>3.0</v>
      </c>
      <c r="OM83" s="53">
        <v>4</v>
      </c>
      <c r="ON83" s="70">
        <v>4</v>
      </c>
      <c r="OO83" s="264">
        <f t="shared" si="804"/>
        <v>12</v>
      </c>
      <c r="OP83" s="217">
        <f t="shared" si="805"/>
        <v>7.0999999999999988</v>
      </c>
      <c r="OQ83" s="182">
        <f t="shared" si="806"/>
        <v>2.7916666666666665</v>
      </c>
      <c r="OR83" s="183" t="str">
        <f t="shared" si="807"/>
        <v>2.79</v>
      </c>
      <c r="OS83" s="135" t="str">
        <f t="shared" si="808"/>
        <v>Lên lớp</v>
      </c>
      <c r="OT83" s="136">
        <f t="shared" si="809"/>
        <v>12</v>
      </c>
      <c r="OU83" s="217">
        <f t="shared" si="810"/>
        <v>7.0999999999999988</v>
      </c>
      <c r="OV83" s="236">
        <f t="shared" si="811"/>
        <v>2.7916666666666665</v>
      </c>
      <c r="OW83" s="192">
        <f t="shared" si="812"/>
        <v>67</v>
      </c>
      <c r="OX83" s="193">
        <f t="shared" si="813"/>
        <v>67</v>
      </c>
      <c r="OY83" s="183">
        <f t="shared" si="814"/>
        <v>6.7820895522388058</v>
      </c>
      <c r="OZ83" s="182">
        <f t="shared" si="815"/>
        <v>2.6119402985074629</v>
      </c>
      <c r="PA83" s="183" t="str">
        <f t="shared" si="816"/>
        <v>2.61</v>
      </c>
      <c r="PB83" s="135" t="str">
        <f t="shared" si="817"/>
        <v>Lên lớp</v>
      </c>
      <c r="PC83" s="135" t="s">
        <v>648</v>
      </c>
      <c r="PD83" s="57">
        <v>7.6</v>
      </c>
      <c r="PE83" s="22">
        <v>8</v>
      </c>
      <c r="PF83" s="23"/>
      <c r="PG83" s="25">
        <f t="shared" si="866"/>
        <v>7.8</v>
      </c>
      <c r="PH83" s="26">
        <f t="shared" si="867"/>
        <v>7.8</v>
      </c>
      <c r="PI83" s="26" t="str">
        <f t="shared" si="868"/>
        <v>7.8</v>
      </c>
      <c r="PJ83" s="30" t="str">
        <f t="shared" si="869"/>
        <v>B</v>
      </c>
      <c r="PK83" s="28">
        <f t="shared" si="870"/>
        <v>3</v>
      </c>
      <c r="PL83" s="35" t="str">
        <f t="shared" si="871"/>
        <v>3.0</v>
      </c>
      <c r="PM83" s="53">
        <v>6</v>
      </c>
      <c r="PN83" s="63">
        <v>6</v>
      </c>
      <c r="PO83" s="19">
        <v>8</v>
      </c>
      <c r="PP83" s="51">
        <v>5.5</v>
      </c>
      <c r="PQ83" s="23"/>
      <c r="PR83" s="25">
        <f t="shared" si="1170"/>
        <v>6.5</v>
      </c>
      <c r="PS83" s="26">
        <f t="shared" si="1171"/>
        <v>6.5</v>
      </c>
      <c r="PT83" s="26" t="str">
        <f t="shared" si="1279"/>
        <v>6.5</v>
      </c>
      <c r="PU83" s="30" t="str">
        <f t="shared" ref="PU83:PU96" si="1288">IF(PS83&gt;=8.5,"A",IF(PS83&gt;=8,"B+",IF(PS83&gt;=7,"B",IF(PS83&gt;=6.5,"C+",IF(PS83&gt;=5.5,"C",IF(PS83&gt;=5,"D+",IF(PS83&gt;=4,"D","F")))))))</f>
        <v>C+</v>
      </c>
      <c r="PV83" s="28">
        <f t="shared" si="1172"/>
        <v>2.5</v>
      </c>
      <c r="PW83" s="35" t="str">
        <f t="shared" si="1173"/>
        <v>2.5</v>
      </c>
      <c r="PX83" s="53">
        <v>6</v>
      </c>
      <c r="PY83" s="63">
        <v>6</v>
      </c>
      <c r="PZ83" s="59">
        <v>8.3000000000000007</v>
      </c>
      <c r="QA83" s="259">
        <v>7</v>
      </c>
      <c r="QB83" s="129">
        <f t="shared" si="848"/>
        <v>7.5</v>
      </c>
      <c r="QC83" s="24" t="str">
        <f t="shared" si="876"/>
        <v>7.5</v>
      </c>
      <c r="QD83" s="30" t="str">
        <f t="shared" si="877"/>
        <v>B</v>
      </c>
      <c r="QE83" s="28">
        <f t="shared" si="878"/>
        <v>3</v>
      </c>
      <c r="QF83" s="35" t="str">
        <f t="shared" si="879"/>
        <v>3.0</v>
      </c>
      <c r="QG83" s="260">
        <v>5</v>
      </c>
      <c r="QH83" s="261">
        <v>5</v>
      </c>
      <c r="QI83" s="262">
        <f t="shared" si="818"/>
        <v>17</v>
      </c>
      <c r="QJ83" s="217">
        <f t="shared" si="819"/>
        <v>7.2529411764705882</v>
      </c>
      <c r="QK83" s="182">
        <f t="shared" si="820"/>
        <v>2.8235294117647061</v>
      </c>
      <c r="QL83" s="183" t="str">
        <f t="shared" si="880"/>
        <v>2.82</v>
      </c>
      <c r="QM83" s="135" t="str">
        <f t="shared" si="881"/>
        <v>Lên lớp</v>
      </c>
    </row>
    <row r="84" spans="1:455" ht="18">
      <c r="A84" s="10">
        <v>5</v>
      </c>
      <c r="B84" s="10">
        <v>88</v>
      </c>
      <c r="C84" s="90" t="s">
        <v>631</v>
      </c>
      <c r="D84" s="91" t="s">
        <v>382</v>
      </c>
      <c r="E84" s="93" t="s">
        <v>70</v>
      </c>
      <c r="F84" s="308" t="s">
        <v>233</v>
      </c>
      <c r="G84" s="42"/>
      <c r="H84" s="106" t="s">
        <v>548</v>
      </c>
      <c r="I84" s="42" t="s">
        <v>18</v>
      </c>
      <c r="J84" s="98" t="s">
        <v>75</v>
      </c>
      <c r="K84" s="12">
        <v>6</v>
      </c>
      <c r="L84" s="24" t="str">
        <f t="shared" si="1174"/>
        <v>6.0</v>
      </c>
      <c r="M84" s="30" t="str">
        <f t="shared" si="882"/>
        <v>C</v>
      </c>
      <c r="N84" s="37">
        <f t="shared" si="883"/>
        <v>2</v>
      </c>
      <c r="O84" s="35" t="str">
        <f t="shared" si="884"/>
        <v>2.0</v>
      </c>
      <c r="P84" s="11">
        <v>2</v>
      </c>
      <c r="Q84" s="14">
        <v>7.3</v>
      </c>
      <c r="R84" s="24" t="str">
        <f t="shared" si="1175"/>
        <v>7.3</v>
      </c>
      <c r="S84" s="30" t="str">
        <f t="shared" si="885"/>
        <v>B</v>
      </c>
      <c r="T84" s="37">
        <f t="shared" si="886"/>
        <v>3</v>
      </c>
      <c r="U84" s="35" t="str">
        <f t="shared" si="887"/>
        <v>3.0</v>
      </c>
      <c r="V84" s="11">
        <v>3</v>
      </c>
      <c r="W84" s="19">
        <v>6.8</v>
      </c>
      <c r="X84" s="22">
        <v>5</v>
      </c>
      <c r="Y84" s="23"/>
      <c r="Z84" s="17">
        <f t="shared" si="888"/>
        <v>5.7</v>
      </c>
      <c r="AA84" s="24">
        <f t="shared" si="889"/>
        <v>5.7</v>
      </c>
      <c r="AB84" s="24" t="str">
        <f t="shared" si="1176"/>
        <v>5.7</v>
      </c>
      <c r="AC84" s="30" t="str">
        <f t="shared" si="890"/>
        <v>C</v>
      </c>
      <c r="AD84" s="28">
        <f t="shared" si="891"/>
        <v>2</v>
      </c>
      <c r="AE84" s="35" t="str">
        <f t="shared" si="892"/>
        <v>2.0</v>
      </c>
      <c r="AF84" s="53">
        <v>4</v>
      </c>
      <c r="AG84" s="63">
        <v>4</v>
      </c>
      <c r="AH84" s="19">
        <v>8</v>
      </c>
      <c r="AI84" s="22">
        <v>8</v>
      </c>
      <c r="AJ84" s="23"/>
      <c r="AK84" s="25">
        <f t="shared" si="1177"/>
        <v>8</v>
      </c>
      <c r="AL84" s="26">
        <f t="shared" si="1178"/>
        <v>8</v>
      </c>
      <c r="AM84" s="24" t="str">
        <f t="shared" si="1179"/>
        <v>8.0</v>
      </c>
      <c r="AN84" s="30" t="str">
        <f t="shared" si="895"/>
        <v>B+</v>
      </c>
      <c r="AO84" s="28">
        <f t="shared" si="896"/>
        <v>3.5</v>
      </c>
      <c r="AP84" s="35" t="str">
        <f t="shared" si="897"/>
        <v>3.5</v>
      </c>
      <c r="AQ84" s="66">
        <v>2</v>
      </c>
      <c r="AR84" s="68">
        <v>2</v>
      </c>
      <c r="AS84" s="19">
        <v>5.5</v>
      </c>
      <c r="AT84" s="22">
        <v>2</v>
      </c>
      <c r="AU84" s="23">
        <v>4</v>
      </c>
      <c r="AV84" s="25">
        <f t="shared" si="1180"/>
        <v>3.4</v>
      </c>
      <c r="AW84" s="26">
        <f t="shared" si="1181"/>
        <v>4.5999999999999996</v>
      </c>
      <c r="AX84" s="24" t="str">
        <f t="shared" si="1182"/>
        <v>4.6</v>
      </c>
      <c r="AY84" s="30" t="str">
        <f t="shared" si="900"/>
        <v>D</v>
      </c>
      <c r="AZ84" s="28">
        <f t="shared" si="901"/>
        <v>1</v>
      </c>
      <c r="BA84" s="35" t="str">
        <f t="shared" si="902"/>
        <v>1.0</v>
      </c>
      <c r="BB84" s="53">
        <v>3</v>
      </c>
      <c r="BC84" s="63">
        <v>3</v>
      </c>
      <c r="BD84" s="19">
        <v>6.8</v>
      </c>
      <c r="BE84" s="22">
        <v>4</v>
      </c>
      <c r="BF84" s="23"/>
      <c r="BG84" s="25">
        <f t="shared" si="903"/>
        <v>5.0999999999999996</v>
      </c>
      <c r="BH84" s="26">
        <f t="shared" si="904"/>
        <v>5.0999999999999996</v>
      </c>
      <c r="BI84" s="24" t="str">
        <f t="shared" si="1183"/>
        <v>5.1</v>
      </c>
      <c r="BJ84" s="30" t="str">
        <f t="shared" si="905"/>
        <v>D+</v>
      </c>
      <c r="BK84" s="28">
        <f t="shared" si="906"/>
        <v>1.5</v>
      </c>
      <c r="BL84" s="35" t="str">
        <f t="shared" si="907"/>
        <v>1.5</v>
      </c>
      <c r="BM84" s="53">
        <v>3</v>
      </c>
      <c r="BN84" s="63">
        <v>3</v>
      </c>
      <c r="BO84" s="19">
        <v>6.9</v>
      </c>
      <c r="BP84" s="22">
        <v>8</v>
      </c>
      <c r="BQ84" s="23"/>
      <c r="BR84" s="17">
        <f t="shared" si="908"/>
        <v>7.6</v>
      </c>
      <c r="BS84" s="24">
        <f t="shared" si="909"/>
        <v>7.6</v>
      </c>
      <c r="BT84" s="24" t="str">
        <f t="shared" si="1184"/>
        <v>7.6</v>
      </c>
      <c r="BU84" s="30" t="str">
        <f t="shared" si="910"/>
        <v>B</v>
      </c>
      <c r="BV84" s="56">
        <f t="shared" si="911"/>
        <v>3</v>
      </c>
      <c r="BW84" s="35" t="str">
        <f t="shared" si="912"/>
        <v>3.0</v>
      </c>
      <c r="BX84" s="53">
        <v>2</v>
      </c>
      <c r="BY84" s="70">
        <v>2</v>
      </c>
      <c r="BZ84" s="19">
        <v>7.2</v>
      </c>
      <c r="CA84" s="22">
        <v>7</v>
      </c>
      <c r="CB84" s="23"/>
      <c r="CC84" s="25">
        <f t="shared" si="1185"/>
        <v>7.1</v>
      </c>
      <c r="CD84" s="26">
        <f t="shared" si="1186"/>
        <v>7.1</v>
      </c>
      <c r="CE84" s="24" t="str">
        <f t="shared" si="1187"/>
        <v>7.1</v>
      </c>
      <c r="CF84" s="30" t="str">
        <f t="shared" si="1188"/>
        <v>B</v>
      </c>
      <c r="CG84" s="28">
        <f t="shared" si="916"/>
        <v>3</v>
      </c>
      <c r="CH84" s="35" t="str">
        <f t="shared" si="917"/>
        <v>3.0</v>
      </c>
      <c r="CI84" s="53">
        <v>3</v>
      </c>
      <c r="CJ84" s="63">
        <v>3</v>
      </c>
      <c r="CK84" s="193">
        <f t="shared" si="918"/>
        <v>17</v>
      </c>
      <c r="CL84" s="217">
        <f t="shared" si="1189"/>
        <v>6.1411764705882348</v>
      </c>
      <c r="CM84" s="182">
        <f t="shared" si="919"/>
        <v>2.2058823529411766</v>
      </c>
      <c r="CN84" s="183" t="str">
        <f t="shared" si="920"/>
        <v>2.21</v>
      </c>
      <c r="CO84" s="135" t="str">
        <f t="shared" si="1190"/>
        <v>Lên lớp</v>
      </c>
      <c r="CP84" s="136">
        <f t="shared" si="1191"/>
        <v>17</v>
      </c>
      <c r="CQ84" s="241">
        <f t="shared" si="1192"/>
        <v>6.1411764705882348</v>
      </c>
      <c r="CR84" s="137">
        <f t="shared" si="1193"/>
        <v>2.2058823529411766</v>
      </c>
      <c r="CS84" s="140" t="str">
        <f t="shared" si="1194"/>
        <v>2.21</v>
      </c>
      <c r="CT84" s="135" t="str">
        <f t="shared" si="1195"/>
        <v>Lên lớp</v>
      </c>
      <c r="CU84" s="138" t="s">
        <v>648</v>
      </c>
      <c r="CV84" s="19">
        <v>6.1</v>
      </c>
      <c r="CW84" s="22">
        <v>4</v>
      </c>
      <c r="CX84" s="23"/>
      <c r="CY84" s="25">
        <f t="shared" si="1196"/>
        <v>4.8</v>
      </c>
      <c r="CZ84" s="26">
        <f t="shared" si="1197"/>
        <v>4.8</v>
      </c>
      <c r="DA84" s="26" t="str">
        <f t="shared" si="1198"/>
        <v>4.8</v>
      </c>
      <c r="DB84" s="30" t="str">
        <f t="shared" si="1199"/>
        <v>D</v>
      </c>
      <c r="DC84" s="56">
        <f t="shared" si="1200"/>
        <v>1</v>
      </c>
      <c r="DD84" s="35" t="str">
        <f t="shared" si="1201"/>
        <v>1.0</v>
      </c>
      <c r="DE84" s="53">
        <v>3</v>
      </c>
      <c r="DF84" s="63">
        <v>3</v>
      </c>
      <c r="DG84" s="19">
        <v>6.1</v>
      </c>
      <c r="DH84" s="22">
        <v>5</v>
      </c>
      <c r="DI84" s="23"/>
      <c r="DJ84" s="25">
        <f t="shared" si="1202"/>
        <v>5.4</v>
      </c>
      <c r="DK84" s="26">
        <f t="shared" si="1203"/>
        <v>5.4</v>
      </c>
      <c r="DL84" s="26" t="str">
        <f t="shared" si="1204"/>
        <v>5.4</v>
      </c>
      <c r="DM84" s="30" t="str">
        <f t="shared" si="1205"/>
        <v>D+</v>
      </c>
      <c r="DN84" s="56">
        <f t="shared" si="1206"/>
        <v>1.5</v>
      </c>
      <c r="DO84" s="35" t="str">
        <f t="shared" si="1207"/>
        <v>1.5</v>
      </c>
      <c r="DP84" s="53">
        <v>3</v>
      </c>
      <c r="DQ84" s="63">
        <v>3</v>
      </c>
      <c r="DR84" s="19">
        <v>8.4</v>
      </c>
      <c r="DS84" s="22">
        <v>9</v>
      </c>
      <c r="DT84" s="23"/>
      <c r="DU84" s="25">
        <f t="shared" si="1208"/>
        <v>8.8000000000000007</v>
      </c>
      <c r="DV84" s="26">
        <f t="shared" si="1209"/>
        <v>8.8000000000000007</v>
      </c>
      <c r="DW84" s="26" t="str">
        <f t="shared" si="1210"/>
        <v>8.8</v>
      </c>
      <c r="DX84" s="30" t="str">
        <f t="shared" si="1211"/>
        <v>A</v>
      </c>
      <c r="DY84" s="28">
        <f t="shared" si="1212"/>
        <v>4</v>
      </c>
      <c r="DZ84" s="35" t="str">
        <f t="shared" si="1213"/>
        <v>4.0</v>
      </c>
      <c r="EA84" s="53">
        <v>3</v>
      </c>
      <c r="EB84" s="63">
        <v>3</v>
      </c>
      <c r="EC84" s="19">
        <v>7</v>
      </c>
      <c r="ED84" s="22">
        <v>6</v>
      </c>
      <c r="EE84" s="23"/>
      <c r="EF84" s="25">
        <f t="shared" si="1214"/>
        <v>6.4</v>
      </c>
      <c r="EG84" s="26">
        <f t="shared" si="1215"/>
        <v>6.4</v>
      </c>
      <c r="EH84" s="26" t="str">
        <f t="shared" ref="EH84:EH94" si="1289">TEXT(EG84,"0.0")</f>
        <v>6.4</v>
      </c>
      <c r="EI84" s="30" t="str">
        <f t="shared" si="1217"/>
        <v>C</v>
      </c>
      <c r="EJ84" s="28">
        <f t="shared" si="1218"/>
        <v>2</v>
      </c>
      <c r="EK84" s="35" t="str">
        <f t="shared" si="1219"/>
        <v>2.0</v>
      </c>
      <c r="EL84" s="53">
        <v>2</v>
      </c>
      <c r="EM84" s="63">
        <v>2</v>
      </c>
      <c r="EN84" s="19">
        <v>7</v>
      </c>
      <c r="EO84" s="22">
        <v>6</v>
      </c>
      <c r="EP84" s="23"/>
      <c r="EQ84" s="25">
        <f t="shared" si="1220"/>
        <v>6.4</v>
      </c>
      <c r="ER84" s="26">
        <f t="shared" si="1221"/>
        <v>6.4</v>
      </c>
      <c r="ES84" s="26" t="str">
        <f t="shared" si="1222"/>
        <v>6.4</v>
      </c>
      <c r="ET84" s="30" t="str">
        <f t="shared" si="1223"/>
        <v>C</v>
      </c>
      <c r="EU84" s="28">
        <f t="shared" si="1224"/>
        <v>2</v>
      </c>
      <c r="EV84" s="35" t="str">
        <f t="shared" si="1225"/>
        <v>2.0</v>
      </c>
      <c r="EW84" s="53">
        <v>2</v>
      </c>
      <c r="EX84" s="63">
        <v>2</v>
      </c>
      <c r="EY84" s="19">
        <v>7.2</v>
      </c>
      <c r="EZ84" s="22">
        <v>4</v>
      </c>
      <c r="FA84" s="23"/>
      <c r="FB84" s="25">
        <f t="shared" si="1148"/>
        <v>5.3</v>
      </c>
      <c r="FC84" s="26">
        <f t="shared" ref="FC84:FC93" si="1290">ROUND(MAX((EY84*0.4+EZ84*0.6),(EY84*0.4+FA84*0.6)),1)</f>
        <v>5.3</v>
      </c>
      <c r="FD84" s="26" t="str">
        <f t="shared" ref="FD84:FD94" si="1291">TEXT(FC84,"0.0")</f>
        <v>5.3</v>
      </c>
      <c r="FE84" s="30" t="str">
        <f t="shared" ref="FE84:FE94" si="1292">IF(FC84&gt;=8.5,"A",IF(FC84&gt;=8,"B+",IF(FC84&gt;=7,"B",IF(FC84&gt;=6.5,"C+",IF(FC84&gt;=5.5,"C",IF(FC84&gt;=5,"D+",IF(FC84&gt;=4,"D","F")))))))</f>
        <v>D+</v>
      </c>
      <c r="FF84" s="28">
        <f t="shared" ref="FF84:FF94" si="1293">IF(FE84="A",4,IF(FE84="B+",3.5,IF(FE84="B",3,IF(FE84="C+",2.5,IF(FE84="C",2,IF(FE84="D+",1.5,IF(FE84="D",1,0)))))))</f>
        <v>1.5</v>
      </c>
      <c r="FG84" s="35" t="str">
        <f t="shared" ref="FG84:FG94" si="1294">TEXT(FF84,"0.0")</f>
        <v>1.5</v>
      </c>
      <c r="FH84" s="53">
        <v>3</v>
      </c>
      <c r="FI84" s="63">
        <v>3</v>
      </c>
      <c r="FJ84" s="19">
        <v>8</v>
      </c>
      <c r="FK84" s="22">
        <v>7</v>
      </c>
      <c r="FL84" s="23"/>
      <c r="FM84" s="25">
        <f t="shared" si="958"/>
        <v>7.4</v>
      </c>
      <c r="FN84" s="26">
        <f t="shared" si="959"/>
        <v>7.4</v>
      </c>
      <c r="FO84" s="26" t="str">
        <f t="shared" si="1226"/>
        <v>7.4</v>
      </c>
      <c r="FP84" s="30" t="str">
        <f t="shared" si="961"/>
        <v>B</v>
      </c>
      <c r="FQ84" s="28">
        <f t="shared" si="962"/>
        <v>3</v>
      </c>
      <c r="FR84" s="35" t="str">
        <f t="shared" si="963"/>
        <v>3.0</v>
      </c>
      <c r="FS84" s="53">
        <v>2</v>
      </c>
      <c r="FT84" s="63">
        <v>2</v>
      </c>
      <c r="FU84" s="19">
        <v>7.3</v>
      </c>
      <c r="FV84" s="22">
        <v>5</v>
      </c>
      <c r="FW84" s="23"/>
      <c r="FX84" s="25">
        <f t="shared" si="964"/>
        <v>5.9</v>
      </c>
      <c r="FY84" s="26">
        <f t="shared" si="965"/>
        <v>5.9</v>
      </c>
      <c r="FZ84" s="26" t="str">
        <f t="shared" si="1227"/>
        <v>5.9</v>
      </c>
      <c r="GA84" s="30" t="str">
        <f t="shared" si="967"/>
        <v>C</v>
      </c>
      <c r="GB84" s="28">
        <f t="shared" si="968"/>
        <v>2</v>
      </c>
      <c r="GC84" s="35" t="str">
        <f t="shared" si="969"/>
        <v>2.0</v>
      </c>
      <c r="GD84" s="53">
        <v>2</v>
      </c>
      <c r="GE84" s="63">
        <v>2</v>
      </c>
      <c r="GF84" s="181">
        <f t="shared" si="1228"/>
        <v>20</v>
      </c>
      <c r="GG84" s="217">
        <f t="shared" si="1229"/>
        <v>6.2549999999999999</v>
      </c>
      <c r="GH84" s="182">
        <f t="shared" si="1230"/>
        <v>2.1</v>
      </c>
      <c r="GI84" s="183" t="str">
        <f t="shared" si="1149"/>
        <v>2.10</v>
      </c>
      <c r="GJ84" s="135" t="str">
        <f t="shared" si="1231"/>
        <v>Lên lớp</v>
      </c>
      <c r="GK84" s="136">
        <f t="shared" si="1232"/>
        <v>20</v>
      </c>
      <c r="GL84" s="239">
        <f t="shared" si="1233"/>
        <v>6.2549999999999999</v>
      </c>
      <c r="GM84" s="137">
        <f t="shared" si="1234"/>
        <v>2.1</v>
      </c>
      <c r="GN84" s="192">
        <f t="shared" si="1235"/>
        <v>37</v>
      </c>
      <c r="GO84" s="193">
        <f t="shared" si="1236"/>
        <v>37</v>
      </c>
      <c r="GP84" s="183">
        <f t="shared" si="1237"/>
        <v>6.2027027027027026</v>
      </c>
      <c r="GQ84" s="182">
        <f t="shared" si="1238"/>
        <v>2.1486486486486487</v>
      </c>
      <c r="GR84" s="183" t="str">
        <f t="shared" si="1239"/>
        <v>2.15</v>
      </c>
      <c r="GS84" s="135" t="str">
        <f t="shared" si="1240"/>
        <v>Lên lớp</v>
      </c>
      <c r="GT84" s="135" t="s">
        <v>648</v>
      </c>
      <c r="GU84" s="19">
        <v>6.4</v>
      </c>
      <c r="GV84" s="22">
        <v>4</v>
      </c>
      <c r="GW84" s="23"/>
      <c r="GX84" s="17">
        <f t="shared" si="1241"/>
        <v>5</v>
      </c>
      <c r="GY84" s="24">
        <f t="shared" si="1242"/>
        <v>5</v>
      </c>
      <c r="GZ84" s="24" t="str">
        <f t="shared" si="1243"/>
        <v>5.0</v>
      </c>
      <c r="HA84" s="30" t="str">
        <f t="shared" si="1244"/>
        <v>D+</v>
      </c>
      <c r="HB84" s="28">
        <f t="shared" si="1245"/>
        <v>1.5</v>
      </c>
      <c r="HC84" s="35" t="str">
        <f t="shared" si="1246"/>
        <v>1.5</v>
      </c>
      <c r="HD84" s="53">
        <v>3</v>
      </c>
      <c r="HE84" s="63">
        <v>3</v>
      </c>
      <c r="HF84" s="19">
        <v>7.4</v>
      </c>
      <c r="HG84" s="22">
        <v>6</v>
      </c>
      <c r="HH84" s="23"/>
      <c r="HI84" s="25">
        <f t="shared" si="753"/>
        <v>6.6</v>
      </c>
      <c r="HJ84" s="26">
        <f t="shared" si="754"/>
        <v>6.6</v>
      </c>
      <c r="HK84" s="24" t="str">
        <f t="shared" si="1247"/>
        <v>6.6</v>
      </c>
      <c r="HL84" s="30" t="str">
        <f t="shared" si="755"/>
        <v>C+</v>
      </c>
      <c r="HM84" s="28">
        <f t="shared" si="756"/>
        <v>2.5</v>
      </c>
      <c r="HN84" s="35" t="str">
        <f t="shared" si="757"/>
        <v>2.5</v>
      </c>
      <c r="HO84" s="53">
        <v>2</v>
      </c>
      <c r="HP84" s="63">
        <v>2</v>
      </c>
      <c r="HQ84" s="19">
        <v>6.4</v>
      </c>
      <c r="HR84" s="22">
        <v>6</v>
      </c>
      <c r="HS84" s="23"/>
      <c r="HT84" s="25">
        <f t="shared" si="758"/>
        <v>6.2</v>
      </c>
      <c r="HU84" s="147">
        <f t="shared" si="759"/>
        <v>6.2</v>
      </c>
      <c r="HV84" s="24" t="str">
        <f t="shared" ref="HV84:HV94" si="1295">TEXT(HU84,"0.0")</f>
        <v>6.2</v>
      </c>
      <c r="HW84" s="218" t="str">
        <f t="shared" si="760"/>
        <v>C</v>
      </c>
      <c r="HX84" s="149">
        <f t="shared" si="761"/>
        <v>2</v>
      </c>
      <c r="HY84" s="40" t="str">
        <f t="shared" si="762"/>
        <v>2.0</v>
      </c>
      <c r="HZ84" s="53">
        <v>3</v>
      </c>
      <c r="IA84" s="63">
        <v>3</v>
      </c>
      <c r="IB84" s="19">
        <v>5.3</v>
      </c>
      <c r="IC84" s="22">
        <v>7</v>
      </c>
      <c r="ID84" s="23"/>
      <c r="IE84" s="25">
        <f t="shared" si="763"/>
        <v>6.3</v>
      </c>
      <c r="IF84" s="147">
        <f t="shared" si="764"/>
        <v>6.3</v>
      </c>
      <c r="IG84" s="24" t="str">
        <f t="shared" ref="IG84:IG94" si="1296">TEXT(IF84,"0.0")</f>
        <v>6.3</v>
      </c>
      <c r="IH84" s="218" t="str">
        <f t="shared" si="765"/>
        <v>C</v>
      </c>
      <c r="II84" s="149">
        <f t="shared" si="766"/>
        <v>2</v>
      </c>
      <c r="IJ84" s="40" t="str">
        <f t="shared" si="767"/>
        <v>2.0</v>
      </c>
      <c r="IK84" s="53">
        <v>1</v>
      </c>
      <c r="IL84" s="63">
        <v>1</v>
      </c>
      <c r="IM84" s="19">
        <v>6</v>
      </c>
      <c r="IN84" s="22">
        <v>7</v>
      </c>
      <c r="IO84" s="23"/>
      <c r="IP84" s="17">
        <f t="shared" si="768"/>
        <v>6.6</v>
      </c>
      <c r="IQ84" s="24">
        <f t="shared" si="769"/>
        <v>6.6</v>
      </c>
      <c r="IR84" s="24" t="str">
        <f t="shared" si="1250"/>
        <v>6.6</v>
      </c>
      <c r="IS84" s="30" t="str">
        <f t="shared" si="1280"/>
        <v>C+</v>
      </c>
      <c r="IT84" s="28">
        <f t="shared" si="770"/>
        <v>2.5</v>
      </c>
      <c r="IU84" s="35" t="str">
        <f t="shared" si="771"/>
        <v>2.5</v>
      </c>
      <c r="IV84" s="53">
        <v>2</v>
      </c>
      <c r="IW84" s="63">
        <v>2</v>
      </c>
      <c r="IX84" s="19">
        <v>7.4</v>
      </c>
      <c r="IY84" s="22">
        <v>8</v>
      </c>
      <c r="IZ84" s="23"/>
      <c r="JA84" s="25">
        <f t="shared" si="772"/>
        <v>7.8</v>
      </c>
      <c r="JB84" s="26">
        <f t="shared" si="773"/>
        <v>7.8</v>
      </c>
      <c r="JC84" s="24" t="str">
        <f t="shared" si="1251"/>
        <v>7.8</v>
      </c>
      <c r="JD84" s="30" t="str">
        <f t="shared" si="774"/>
        <v>B</v>
      </c>
      <c r="JE84" s="28">
        <f t="shared" si="775"/>
        <v>3</v>
      </c>
      <c r="JF84" s="35" t="str">
        <f t="shared" si="776"/>
        <v>3.0</v>
      </c>
      <c r="JG84" s="53">
        <v>2</v>
      </c>
      <c r="JH84" s="63">
        <v>2</v>
      </c>
      <c r="JI84" s="19">
        <v>6.6</v>
      </c>
      <c r="JJ84" s="22">
        <v>6</v>
      </c>
      <c r="JK84" s="23"/>
      <c r="JL84" s="17">
        <f t="shared" si="1122"/>
        <v>6.2</v>
      </c>
      <c r="JM84" s="24">
        <f t="shared" si="1123"/>
        <v>6.2</v>
      </c>
      <c r="JN84" s="24" t="str">
        <f t="shared" si="1252"/>
        <v>6.2</v>
      </c>
      <c r="JO84" s="30" t="str">
        <f t="shared" si="1281"/>
        <v>C</v>
      </c>
      <c r="JP84" s="28">
        <f t="shared" si="1126"/>
        <v>2</v>
      </c>
      <c r="JQ84" s="35" t="str">
        <f t="shared" si="1127"/>
        <v>2.0</v>
      </c>
      <c r="JR84" s="53">
        <v>2</v>
      </c>
      <c r="JS84" s="63">
        <v>2</v>
      </c>
      <c r="JT84" s="185">
        <v>7</v>
      </c>
      <c r="JU84" s="121">
        <v>9</v>
      </c>
      <c r="JV84" s="122"/>
      <c r="JW84" s="123">
        <f t="shared" si="781"/>
        <v>8.1999999999999993</v>
      </c>
      <c r="JX84" s="124">
        <f t="shared" si="782"/>
        <v>8.1999999999999993</v>
      </c>
      <c r="JY84" s="124" t="str">
        <f t="shared" si="1253"/>
        <v>8.2</v>
      </c>
      <c r="JZ84" s="125" t="str">
        <f t="shared" si="1282"/>
        <v>B+</v>
      </c>
      <c r="KA84" s="126">
        <f t="shared" si="783"/>
        <v>3.5</v>
      </c>
      <c r="KB84" s="127" t="str">
        <f t="shared" si="784"/>
        <v>3.5</v>
      </c>
      <c r="KC84" s="144">
        <v>1</v>
      </c>
      <c r="KD84" s="145">
        <v>1</v>
      </c>
      <c r="KE84" s="19">
        <v>7.3</v>
      </c>
      <c r="KF84" s="22">
        <v>6</v>
      </c>
      <c r="KG84" s="23"/>
      <c r="KH84" s="17">
        <f t="shared" si="1134"/>
        <v>6.5</v>
      </c>
      <c r="KI84" s="24">
        <f t="shared" si="1135"/>
        <v>6.5</v>
      </c>
      <c r="KJ84" s="24" t="str">
        <f t="shared" si="1254"/>
        <v>6.5</v>
      </c>
      <c r="KK84" s="30" t="str">
        <f t="shared" si="1137"/>
        <v>C+</v>
      </c>
      <c r="KL84" s="28">
        <f t="shared" si="1138"/>
        <v>2.5</v>
      </c>
      <c r="KM84" s="35" t="str">
        <f t="shared" si="1139"/>
        <v>2.5</v>
      </c>
      <c r="KN84" s="53">
        <v>2</v>
      </c>
      <c r="KO84" s="63">
        <v>2</v>
      </c>
      <c r="KP84" s="181">
        <f t="shared" si="1255"/>
        <v>18</v>
      </c>
      <c r="KQ84" s="217">
        <f t="shared" si="1256"/>
        <v>6.416666666666667</v>
      </c>
      <c r="KR84" s="182">
        <f t="shared" si="1257"/>
        <v>2.2777777777777777</v>
      </c>
      <c r="KS84" s="183" t="str">
        <f t="shared" si="1258"/>
        <v>2.28</v>
      </c>
      <c r="KT84" s="135" t="str">
        <f t="shared" si="1259"/>
        <v>Lên lớp</v>
      </c>
      <c r="KU84" s="136">
        <f t="shared" si="1260"/>
        <v>18</v>
      </c>
      <c r="KV84" s="217">
        <f t="shared" si="1261"/>
        <v>6.416666666666667</v>
      </c>
      <c r="KW84" s="236">
        <f t="shared" si="1262"/>
        <v>2.2777777777777777</v>
      </c>
      <c r="KX84" s="192">
        <f t="shared" si="1263"/>
        <v>55</v>
      </c>
      <c r="KY84" s="193">
        <f t="shared" si="1264"/>
        <v>55</v>
      </c>
      <c r="KZ84" s="183">
        <f t="shared" si="1265"/>
        <v>6.2727272727272725</v>
      </c>
      <c r="LA84" s="182">
        <f t="shared" si="1266"/>
        <v>2.1909090909090909</v>
      </c>
      <c r="LB84" s="183" t="str">
        <f t="shared" si="1267"/>
        <v>2.19</v>
      </c>
      <c r="LC84" s="135" t="str">
        <f t="shared" si="1268"/>
        <v>Lên lớp</v>
      </c>
      <c r="LD84" s="135" t="s">
        <v>648</v>
      </c>
      <c r="LE84" s="19">
        <v>6.8</v>
      </c>
      <c r="LF84" s="22">
        <v>5</v>
      </c>
      <c r="LG84" s="23"/>
      <c r="LH84" s="25">
        <f t="shared" si="790"/>
        <v>5.7</v>
      </c>
      <c r="LI84" s="147">
        <f t="shared" si="791"/>
        <v>5.7</v>
      </c>
      <c r="LJ84" s="26" t="str">
        <f t="shared" si="1269"/>
        <v>5.7</v>
      </c>
      <c r="LK84" s="148" t="str">
        <f t="shared" si="792"/>
        <v>C</v>
      </c>
      <c r="LL84" s="149">
        <f t="shared" si="793"/>
        <v>2</v>
      </c>
      <c r="LM84" s="40" t="str">
        <f t="shared" si="794"/>
        <v>2.0</v>
      </c>
      <c r="LN84" s="53">
        <v>1</v>
      </c>
      <c r="LO84" s="63">
        <v>1</v>
      </c>
      <c r="LP84" s="19">
        <v>7</v>
      </c>
      <c r="LQ84" s="22">
        <v>2</v>
      </c>
      <c r="LR84" s="23"/>
      <c r="LS84" s="25">
        <f t="shared" si="795"/>
        <v>4</v>
      </c>
      <c r="LT84" s="147">
        <f t="shared" si="1270"/>
        <v>4</v>
      </c>
      <c r="LU84" s="26" t="str">
        <f t="shared" si="1271"/>
        <v>4.0</v>
      </c>
      <c r="LV84" s="148" t="str">
        <f t="shared" si="797"/>
        <v>D</v>
      </c>
      <c r="LW84" s="149">
        <f t="shared" si="798"/>
        <v>1</v>
      </c>
      <c r="LX84" s="40" t="str">
        <f t="shared" si="799"/>
        <v>1.0</v>
      </c>
      <c r="LY84" s="53">
        <v>1</v>
      </c>
      <c r="LZ84" s="63">
        <v>1</v>
      </c>
      <c r="MA84" s="19">
        <v>6.7</v>
      </c>
      <c r="MB84" s="22">
        <v>6</v>
      </c>
      <c r="MC84" s="23"/>
      <c r="MD84" s="25">
        <f t="shared" si="800"/>
        <v>6.3</v>
      </c>
      <c r="ME84" s="26">
        <f t="shared" si="801"/>
        <v>6.3</v>
      </c>
      <c r="MF84" s="26" t="str">
        <f t="shared" si="1272"/>
        <v>6.3</v>
      </c>
      <c r="MG84" s="30" t="str">
        <f t="shared" si="1273"/>
        <v>C</v>
      </c>
      <c r="MH84" s="28">
        <f t="shared" si="802"/>
        <v>2</v>
      </c>
      <c r="MI84" s="35" t="str">
        <f t="shared" si="803"/>
        <v>2.0</v>
      </c>
      <c r="MJ84" s="53">
        <v>1</v>
      </c>
      <c r="MK84" s="70">
        <v>1</v>
      </c>
      <c r="ML84" s="19">
        <v>7</v>
      </c>
      <c r="MM84" s="51">
        <v>6.2</v>
      </c>
      <c r="MN84" s="23"/>
      <c r="MO84" s="25">
        <f t="shared" si="1150"/>
        <v>6.5</v>
      </c>
      <c r="MP84" s="26">
        <f t="shared" si="1151"/>
        <v>6.5</v>
      </c>
      <c r="MQ84" s="26" t="str">
        <f t="shared" si="1274"/>
        <v>6.5</v>
      </c>
      <c r="MR84" s="30" t="str">
        <f t="shared" si="1283"/>
        <v>C+</v>
      </c>
      <c r="MS84" s="28">
        <f t="shared" si="1152"/>
        <v>2.5</v>
      </c>
      <c r="MT84" s="35" t="str">
        <f t="shared" si="1153"/>
        <v>2.5</v>
      </c>
      <c r="MU84" s="53">
        <v>1</v>
      </c>
      <c r="MV84" s="63">
        <v>1</v>
      </c>
      <c r="MW84" s="19">
        <v>8</v>
      </c>
      <c r="MX84" s="51">
        <v>7.7</v>
      </c>
      <c r="MY84" s="23"/>
      <c r="MZ84" s="25">
        <f t="shared" si="1154"/>
        <v>7.8</v>
      </c>
      <c r="NA84" s="26">
        <f t="shared" si="1155"/>
        <v>7.8</v>
      </c>
      <c r="NB84" s="26" t="str">
        <f t="shared" si="1275"/>
        <v>7.8</v>
      </c>
      <c r="NC84" s="30" t="str">
        <f t="shared" si="1284"/>
        <v>B</v>
      </c>
      <c r="ND84" s="28">
        <f t="shared" si="1156"/>
        <v>3</v>
      </c>
      <c r="NE84" s="35" t="str">
        <f t="shared" si="1157"/>
        <v>3.0</v>
      </c>
      <c r="NF84" s="53">
        <v>1</v>
      </c>
      <c r="NG84" s="63">
        <v>1</v>
      </c>
      <c r="NH84" s="19">
        <v>8</v>
      </c>
      <c r="NI84" s="51">
        <v>7.5</v>
      </c>
      <c r="NJ84" s="23"/>
      <c r="NK84" s="25">
        <f t="shared" si="1158"/>
        <v>7.7</v>
      </c>
      <c r="NL84" s="26">
        <f t="shared" si="1159"/>
        <v>7.7</v>
      </c>
      <c r="NM84" s="26" t="str">
        <f t="shared" si="1276"/>
        <v>7.7</v>
      </c>
      <c r="NN84" s="30" t="str">
        <f t="shared" si="1285"/>
        <v>B</v>
      </c>
      <c r="NO84" s="28">
        <f t="shared" si="1160"/>
        <v>3</v>
      </c>
      <c r="NP84" s="35" t="str">
        <f t="shared" si="1161"/>
        <v>3.0</v>
      </c>
      <c r="NQ84" s="53">
        <v>2</v>
      </c>
      <c r="NR84" s="63">
        <v>2</v>
      </c>
      <c r="NS84" s="19">
        <v>8</v>
      </c>
      <c r="NT84" s="51">
        <v>8.5</v>
      </c>
      <c r="NU84" s="23"/>
      <c r="NV84" s="25">
        <f t="shared" si="1162"/>
        <v>8.3000000000000007</v>
      </c>
      <c r="NW84" s="26">
        <f t="shared" si="1163"/>
        <v>8.3000000000000007</v>
      </c>
      <c r="NX84" s="26" t="str">
        <f t="shared" si="1277"/>
        <v>8.3</v>
      </c>
      <c r="NY84" s="30" t="str">
        <f t="shared" si="1286"/>
        <v>B+</v>
      </c>
      <c r="NZ84" s="28">
        <f t="shared" si="1164"/>
        <v>3.5</v>
      </c>
      <c r="OA84" s="35" t="str">
        <f t="shared" si="1165"/>
        <v>3.5</v>
      </c>
      <c r="OB84" s="53">
        <v>1</v>
      </c>
      <c r="OC84" s="63">
        <v>1</v>
      </c>
      <c r="OD84" s="57">
        <v>7</v>
      </c>
      <c r="OE84" s="51">
        <v>7</v>
      </c>
      <c r="OF84" s="23"/>
      <c r="OG84" s="25">
        <f t="shared" si="1166"/>
        <v>7</v>
      </c>
      <c r="OH84" s="26">
        <f t="shared" si="1167"/>
        <v>7</v>
      </c>
      <c r="OI84" s="26" t="str">
        <f t="shared" si="1278"/>
        <v>7.0</v>
      </c>
      <c r="OJ84" s="30" t="str">
        <f t="shared" si="1287"/>
        <v>B</v>
      </c>
      <c r="OK84" s="28">
        <f t="shared" si="1168"/>
        <v>3</v>
      </c>
      <c r="OL84" s="35" t="str">
        <f t="shared" si="1169"/>
        <v>3.0</v>
      </c>
      <c r="OM84" s="53">
        <v>4</v>
      </c>
      <c r="ON84" s="70">
        <v>4</v>
      </c>
      <c r="OO84" s="264">
        <f t="shared" si="804"/>
        <v>12</v>
      </c>
      <c r="OP84" s="217">
        <f t="shared" si="805"/>
        <v>6.833333333333333</v>
      </c>
      <c r="OQ84" s="182">
        <f t="shared" si="806"/>
        <v>2.6666666666666665</v>
      </c>
      <c r="OR84" s="183" t="str">
        <f t="shared" si="807"/>
        <v>2.67</v>
      </c>
      <c r="OS84" s="135" t="str">
        <f t="shared" si="808"/>
        <v>Lên lớp</v>
      </c>
      <c r="OT84" s="136">
        <f t="shared" si="809"/>
        <v>12</v>
      </c>
      <c r="OU84" s="217">
        <f t="shared" si="810"/>
        <v>6.833333333333333</v>
      </c>
      <c r="OV84" s="236">
        <f t="shared" si="811"/>
        <v>2.6666666666666665</v>
      </c>
      <c r="OW84" s="192">
        <f t="shared" si="812"/>
        <v>67</v>
      </c>
      <c r="OX84" s="193">
        <f t="shared" si="813"/>
        <v>67</v>
      </c>
      <c r="OY84" s="183">
        <f t="shared" si="814"/>
        <v>6.3731343283582094</v>
      </c>
      <c r="OZ84" s="182">
        <f t="shared" si="815"/>
        <v>2.2761194029850746</v>
      </c>
      <c r="PA84" s="183" t="str">
        <f t="shared" si="816"/>
        <v>2.28</v>
      </c>
      <c r="PB84" s="135" t="str">
        <f t="shared" si="817"/>
        <v>Lên lớp</v>
      </c>
      <c r="PC84" s="135" t="s">
        <v>648</v>
      </c>
      <c r="PD84" s="57">
        <v>7.9</v>
      </c>
      <c r="PE84" s="22">
        <v>6</v>
      </c>
      <c r="PF84" s="23"/>
      <c r="PG84" s="25">
        <f t="shared" si="866"/>
        <v>6.8</v>
      </c>
      <c r="PH84" s="26">
        <f t="shared" si="867"/>
        <v>6.8</v>
      </c>
      <c r="PI84" s="26" t="str">
        <f t="shared" si="868"/>
        <v>6.8</v>
      </c>
      <c r="PJ84" s="30" t="str">
        <f t="shared" si="869"/>
        <v>C+</v>
      </c>
      <c r="PK84" s="28">
        <f t="shared" si="870"/>
        <v>2.5</v>
      </c>
      <c r="PL84" s="35" t="str">
        <f t="shared" si="871"/>
        <v>2.5</v>
      </c>
      <c r="PM84" s="53">
        <v>6</v>
      </c>
      <c r="PN84" s="63">
        <v>6</v>
      </c>
      <c r="PO84" s="19">
        <v>6.7</v>
      </c>
      <c r="PP84" s="22">
        <v>7</v>
      </c>
      <c r="PQ84" s="23"/>
      <c r="PR84" s="25">
        <f t="shared" si="1170"/>
        <v>6.9</v>
      </c>
      <c r="PS84" s="26">
        <f t="shared" si="1171"/>
        <v>6.9</v>
      </c>
      <c r="PT84" s="26" t="str">
        <f t="shared" si="1279"/>
        <v>6.9</v>
      </c>
      <c r="PU84" s="30" t="str">
        <f t="shared" si="1288"/>
        <v>C+</v>
      </c>
      <c r="PV84" s="28">
        <f t="shared" si="1172"/>
        <v>2.5</v>
      </c>
      <c r="PW84" s="35" t="str">
        <f t="shared" si="1173"/>
        <v>2.5</v>
      </c>
      <c r="PX84" s="53">
        <v>6</v>
      </c>
      <c r="PY84" s="63">
        <v>6</v>
      </c>
      <c r="PZ84" s="59">
        <v>7.9</v>
      </c>
      <c r="QA84" s="259">
        <v>6.5</v>
      </c>
      <c r="QB84" s="129">
        <f t="shared" si="848"/>
        <v>7.1</v>
      </c>
      <c r="QC84" s="24" t="str">
        <f t="shared" si="876"/>
        <v>7.1</v>
      </c>
      <c r="QD84" s="30" t="str">
        <f t="shared" si="877"/>
        <v>B</v>
      </c>
      <c r="QE84" s="28">
        <f t="shared" si="878"/>
        <v>3</v>
      </c>
      <c r="QF84" s="35" t="str">
        <f t="shared" si="879"/>
        <v>3.0</v>
      </c>
      <c r="QG84" s="260">
        <v>5</v>
      </c>
      <c r="QH84" s="261">
        <v>5</v>
      </c>
      <c r="QI84" s="262">
        <f t="shared" si="818"/>
        <v>17</v>
      </c>
      <c r="QJ84" s="217">
        <f t="shared" si="819"/>
        <v>6.9235294117647062</v>
      </c>
      <c r="QK84" s="182">
        <f t="shared" si="820"/>
        <v>2.6470588235294117</v>
      </c>
      <c r="QL84" s="183" t="str">
        <f t="shared" si="880"/>
        <v>2.65</v>
      </c>
      <c r="QM84" s="135" t="str">
        <f t="shared" si="881"/>
        <v>Lên lớp</v>
      </c>
    </row>
    <row r="85" spans="1:455" ht="18">
      <c r="A85" s="10">
        <v>6</v>
      </c>
      <c r="B85" s="10">
        <v>89</v>
      </c>
      <c r="C85" s="90" t="s">
        <v>631</v>
      </c>
      <c r="D85" s="91" t="s">
        <v>388</v>
      </c>
      <c r="E85" s="93" t="s">
        <v>389</v>
      </c>
      <c r="F85" s="308" t="s">
        <v>146</v>
      </c>
      <c r="G85" s="42"/>
      <c r="H85" s="106" t="s">
        <v>551</v>
      </c>
      <c r="I85" s="42" t="s">
        <v>18</v>
      </c>
      <c r="J85" s="98" t="s">
        <v>489</v>
      </c>
      <c r="K85" s="12">
        <v>5</v>
      </c>
      <c r="L85" s="24" t="str">
        <f t="shared" si="1174"/>
        <v>5.0</v>
      </c>
      <c r="M85" s="30" t="str">
        <f t="shared" si="882"/>
        <v>D+</v>
      </c>
      <c r="N85" s="37">
        <f t="shared" si="883"/>
        <v>1.5</v>
      </c>
      <c r="O85" s="35" t="str">
        <f t="shared" si="884"/>
        <v>1.5</v>
      </c>
      <c r="P85" s="11">
        <v>2</v>
      </c>
      <c r="Q85" s="14">
        <v>8.8000000000000007</v>
      </c>
      <c r="R85" s="24" t="str">
        <f t="shared" si="1175"/>
        <v>8.8</v>
      </c>
      <c r="S85" s="30" t="str">
        <f t="shared" si="885"/>
        <v>A</v>
      </c>
      <c r="T85" s="37">
        <f t="shared" si="886"/>
        <v>4</v>
      </c>
      <c r="U85" s="35" t="str">
        <f t="shared" si="887"/>
        <v>4.0</v>
      </c>
      <c r="V85" s="11">
        <v>3</v>
      </c>
      <c r="W85" s="19">
        <v>7.7</v>
      </c>
      <c r="X85" s="22">
        <v>5</v>
      </c>
      <c r="Y85" s="23"/>
      <c r="Z85" s="17">
        <f t="shared" si="888"/>
        <v>6.1</v>
      </c>
      <c r="AA85" s="24">
        <f t="shared" si="889"/>
        <v>6.1</v>
      </c>
      <c r="AB85" s="24" t="str">
        <f t="shared" si="1176"/>
        <v>6.1</v>
      </c>
      <c r="AC85" s="30" t="str">
        <f t="shared" si="890"/>
        <v>C</v>
      </c>
      <c r="AD85" s="28">
        <f t="shared" si="891"/>
        <v>2</v>
      </c>
      <c r="AE85" s="35" t="str">
        <f t="shared" si="892"/>
        <v>2.0</v>
      </c>
      <c r="AF85" s="53">
        <v>4</v>
      </c>
      <c r="AG85" s="63">
        <v>4</v>
      </c>
      <c r="AH85" s="19">
        <v>7.3</v>
      </c>
      <c r="AI85" s="22">
        <v>8</v>
      </c>
      <c r="AJ85" s="23"/>
      <c r="AK85" s="25">
        <f t="shared" si="1177"/>
        <v>7.7</v>
      </c>
      <c r="AL85" s="26">
        <f t="shared" si="1178"/>
        <v>7.7</v>
      </c>
      <c r="AM85" s="24" t="str">
        <f t="shared" si="1179"/>
        <v>7.7</v>
      </c>
      <c r="AN85" s="30" t="str">
        <f t="shared" si="895"/>
        <v>B</v>
      </c>
      <c r="AO85" s="28">
        <f t="shared" si="896"/>
        <v>3</v>
      </c>
      <c r="AP85" s="35" t="str">
        <f t="shared" si="897"/>
        <v>3.0</v>
      </c>
      <c r="AQ85" s="66">
        <v>2</v>
      </c>
      <c r="AR85" s="68">
        <v>2</v>
      </c>
      <c r="AS85" s="19">
        <v>7.4</v>
      </c>
      <c r="AT85" s="22">
        <v>6</v>
      </c>
      <c r="AU85" s="23"/>
      <c r="AV85" s="25">
        <f t="shared" si="1180"/>
        <v>6.6</v>
      </c>
      <c r="AW85" s="26">
        <f t="shared" si="1181"/>
        <v>6.6</v>
      </c>
      <c r="AX85" s="24" t="str">
        <f t="shared" si="1182"/>
        <v>6.6</v>
      </c>
      <c r="AY85" s="30" t="str">
        <f t="shared" si="900"/>
        <v>C+</v>
      </c>
      <c r="AZ85" s="28">
        <f t="shared" si="901"/>
        <v>2.5</v>
      </c>
      <c r="BA85" s="35" t="str">
        <f t="shared" si="902"/>
        <v>2.5</v>
      </c>
      <c r="BB85" s="53">
        <v>3</v>
      </c>
      <c r="BC85" s="63">
        <v>3</v>
      </c>
      <c r="BD85" s="19">
        <v>5.4</v>
      </c>
      <c r="BE85" s="22">
        <v>3</v>
      </c>
      <c r="BF85" s="23"/>
      <c r="BG85" s="25">
        <f t="shared" si="903"/>
        <v>4</v>
      </c>
      <c r="BH85" s="26">
        <f t="shared" si="904"/>
        <v>4</v>
      </c>
      <c r="BI85" s="24" t="str">
        <f t="shared" si="1183"/>
        <v>4.0</v>
      </c>
      <c r="BJ85" s="30" t="str">
        <f t="shared" si="905"/>
        <v>D</v>
      </c>
      <c r="BK85" s="28">
        <f t="shared" si="906"/>
        <v>1</v>
      </c>
      <c r="BL85" s="35" t="str">
        <f t="shared" si="907"/>
        <v>1.0</v>
      </c>
      <c r="BM85" s="53">
        <v>3</v>
      </c>
      <c r="BN85" s="63">
        <v>3</v>
      </c>
      <c r="BO85" s="19">
        <v>7.3</v>
      </c>
      <c r="BP85" s="22">
        <v>7</v>
      </c>
      <c r="BQ85" s="23"/>
      <c r="BR85" s="17">
        <f t="shared" si="908"/>
        <v>7.1</v>
      </c>
      <c r="BS85" s="24">
        <f t="shared" si="909"/>
        <v>7.1</v>
      </c>
      <c r="BT85" s="24" t="str">
        <f t="shared" si="1184"/>
        <v>7.1</v>
      </c>
      <c r="BU85" s="30" t="str">
        <f t="shared" si="910"/>
        <v>B</v>
      </c>
      <c r="BV85" s="56">
        <f t="shared" si="911"/>
        <v>3</v>
      </c>
      <c r="BW85" s="35" t="str">
        <f t="shared" si="912"/>
        <v>3.0</v>
      </c>
      <c r="BX85" s="53">
        <v>2</v>
      </c>
      <c r="BY85" s="70">
        <v>2</v>
      </c>
      <c r="BZ85" s="19">
        <v>7.8</v>
      </c>
      <c r="CA85" s="22">
        <v>8</v>
      </c>
      <c r="CB85" s="23"/>
      <c r="CC85" s="25">
        <f t="shared" si="1185"/>
        <v>7.9</v>
      </c>
      <c r="CD85" s="26">
        <f t="shared" si="1186"/>
        <v>7.9</v>
      </c>
      <c r="CE85" s="24" t="str">
        <f t="shared" si="1187"/>
        <v>7.9</v>
      </c>
      <c r="CF85" s="30" t="str">
        <f t="shared" si="1188"/>
        <v>B</v>
      </c>
      <c r="CG85" s="28">
        <f t="shared" si="916"/>
        <v>3</v>
      </c>
      <c r="CH85" s="35" t="str">
        <f t="shared" si="917"/>
        <v>3.0</v>
      </c>
      <c r="CI85" s="53">
        <v>3</v>
      </c>
      <c r="CJ85" s="63">
        <v>3</v>
      </c>
      <c r="CK85" s="193">
        <f t="shared" si="918"/>
        <v>17</v>
      </c>
      <c r="CL85" s="217">
        <f t="shared" si="1189"/>
        <v>6.4411764705882355</v>
      </c>
      <c r="CM85" s="182">
        <f t="shared" si="919"/>
        <v>2.3235294117647061</v>
      </c>
      <c r="CN85" s="183" t="str">
        <f t="shared" si="920"/>
        <v>2.32</v>
      </c>
      <c r="CO85" s="135" t="str">
        <f t="shared" si="1190"/>
        <v>Lên lớp</v>
      </c>
      <c r="CP85" s="136">
        <f t="shared" si="1191"/>
        <v>17</v>
      </c>
      <c r="CQ85" s="241">
        <f t="shared" si="1192"/>
        <v>6.4411764705882355</v>
      </c>
      <c r="CR85" s="137">
        <f t="shared" si="1193"/>
        <v>2.3235294117647061</v>
      </c>
      <c r="CS85" s="140" t="str">
        <f t="shared" si="1194"/>
        <v>2.32</v>
      </c>
      <c r="CT85" s="135" t="str">
        <f t="shared" si="1195"/>
        <v>Lên lớp</v>
      </c>
      <c r="CU85" s="138" t="s">
        <v>648</v>
      </c>
      <c r="CV85" s="19">
        <v>6</v>
      </c>
      <c r="CW85" s="22">
        <v>4</v>
      </c>
      <c r="CX85" s="23"/>
      <c r="CY85" s="25">
        <f t="shared" si="1196"/>
        <v>4.8</v>
      </c>
      <c r="CZ85" s="26">
        <f t="shared" si="1197"/>
        <v>4.8</v>
      </c>
      <c r="DA85" s="24" t="str">
        <f t="shared" si="1198"/>
        <v>4.8</v>
      </c>
      <c r="DB85" s="30" t="str">
        <f t="shared" si="1199"/>
        <v>D</v>
      </c>
      <c r="DC85" s="56">
        <f t="shared" si="1200"/>
        <v>1</v>
      </c>
      <c r="DD85" s="35" t="str">
        <f t="shared" si="1201"/>
        <v>1.0</v>
      </c>
      <c r="DE85" s="53">
        <v>3</v>
      </c>
      <c r="DF85" s="63">
        <v>3</v>
      </c>
      <c r="DG85" s="19">
        <v>6.4</v>
      </c>
      <c r="DH85" s="22">
        <v>4</v>
      </c>
      <c r="DI85" s="23"/>
      <c r="DJ85" s="25">
        <f t="shared" si="1202"/>
        <v>5</v>
      </c>
      <c r="DK85" s="26">
        <f t="shared" si="1203"/>
        <v>5</v>
      </c>
      <c r="DL85" s="26" t="str">
        <f t="shared" si="1204"/>
        <v>5.0</v>
      </c>
      <c r="DM85" s="30" t="str">
        <f t="shared" si="1205"/>
        <v>D+</v>
      </c>
      <c r="DN85" s="56">
        <f t="shared" si="1206"/>
        <v>1.5</v>
      </c>
      <c r="DO85" s="35" t="str">
        <f t="shared" si="1207"/>
        <v>1.5</v>
      </c>
      <c r="DP85" s="53">
        <v>3</v>
      </c>
      <c r="DQ85" s="63">
        <v>3</v>
      </c>
      <c r="DR85" s="19">
        <v>8.4</v>
      </c>
      <c r="DS85" s="22">
        <v>8</v>
      </c>
      <c r="DT85" s="23"/>
      <c r="DU85" s="25">
        <f t="shared" si="1208"/>
        <v>8.1999999999999993</v>
      </c>
      <c r="DV85" s="26">
        <f t="shared" si="1209"/>
        <v>8.1999999999999993</v>
      </c>
      <c r="DW85" s="24" t="str">
        <f t="shared" si="1210"/>
        <v>8.2</v>
      </c>
      <c r="DX85" s="30" t="str">
        <f t="shared" si="1211"/>
        <v>B+</v>
      </c>
      <c r="DY85" s="28">
        <f t="shared" si="1212"/>
        <v>3.5</v>
      </c>
      <c r="DZ85" s="35" t="str">
        <f t="shared" si="1213"/>
        <v>3.5</v>
      </c>
      <c r="EA85" s="53">
        <v>3</v>
      </c>
      <c r="EB85" s="63">
        <v>3</v>
      </c>
      <c r="EC85" s="19">
        <v>8.6999999999999993</v>
      </c>
      <c r="ED85" s="22">
        <v>8</v>
      </c>
      <c r="EE85" s="23"/>
      <c r="EF85" s="25">
        <f t="shared" si="1214"/>
        <v>8.3000000000000007</v>
      </c>
      <c r="EG85" s="26">
        <f t="shared" si="1215"/>
        <v>8.3000000000000007</v>
      </c>
      <c r="EH85" s="26" t="str">
        <f t="shared" si="1289"/>
        <v>8.3</v>
      </c>
      <c r="EI85" s="30" t="str">
        <f t="shared" si="1217"/>
        <v>B+</v>
      </c>
      <c r="EJ85" s="28">
        <f t="shared" si="1218"/>
        <v>3.5</v>
      </c>
      <c r="EK85" s="35" t="str">
        <f t="shared" si="1219"/>
        <v>3.5</v>
      </c>
      <c r="EL85" s="53">
        <v>2</v>
      </c>
      <c r="EM85" s="63">
        <v>2</v>
      </c>
      <c r="EN85" s="19">
        <v>7.7</v>
      </c>
      <c r="EO85" s="22">
        <v>6</v>
      </c>
      <c r="EP85" s="23"/>
      <c r="EQ85" s="25">
        <f t="shared" si="1220"/>
        <v>6.7</v>
      </c>
      <c r="ER85" s="26">
        <f t="shared" si="1221"/>
        <v>6.7</v>
      </c>
      <c r="ES85" s="26" t="str">
        <f t="shared" si="1222"/>
        <v>6.7</v>
      </c>
      <c r="ET85" s="30" t="str">
        <f t="shared" si="1223"/>
        <v>C+</v>
      </c>
      <c r="EU85" s="28">
        <f t="shared" si="1224"/>
        <v>2.5</v>
      </c>
      <c r="EV85" s="35" t="str">
        <f t="shared" si="1225"/>
        <v>2.5</v>
      </c>
      <c r="EW85" s="53">
        <v>2</v>
      </c>
      <c r="EX85" s="63">
        <v>2</v>
      </c>
      <c r="EY85" s="19">
        <v>7.1</v>
      </c>
      <c r="EZ85" s="22">
        <v>4</v>
      </c>
      <c r="FA85" s="23"/>
      <c r="FB85" s="25">
        <f t="shared" si="1148"/>
        <v>5.2</v>
      </c>
      <c r="FC85" s="26">
        <f t="shared" si="1290"/>
        <v>5.2</v>
      </c>
      <c r="FD85" s="26" t="str">
        <f t="shared" si="1291"/>
        <v>5.2</v>
      </c>
      <c r="FE85" s="30" t="str">
        <f t="shared" si="1292"/>
        <v>D+</v>
      </c>
      <c r="FF85" s="28">
        <f t="shared" si="1293"/>
        <v>1.5</v>
      </c>
      <c r="FG85" s="35" t="str">
        <f t="shared" si="1294"/>
        <v>1.5</v>
      </c>
      <c r="FH85" s="53">
        <v>3</v>
      </c>
      <c r="FI85" s="63">
        <v>3</v>
      </c>
      <c r="FJ85" s="19">
        <v>8.3000000000000007</v>
      </c>
      <c r="FK85" s="22">
        <v>9</v>
      </c>
      <c r="FL85" s="23"/>
      <c r="FM85" s="25">
        <f t="shared" si="958"/>
        <v>8.6999999999999993</v>
      </c>
      <c r="FN85" s="26">
        <f t="shared" si="959"/>
        <v>8.6999999999999993</v>
      </c>
      <c r="FO85" s="26" t="str">
        <f t="shared" si="1226"/>
        <v>8.7</v>
      </c>
      <c r="FP85" s="30" t="str">
        <f t="shared" si="961"/>
        <v>A</v>
      </c>
      <c r="FQ85" s="28">
        <f t="shared" si="962"/>
        <v>4</v>
      </c>
      <c r="FR85" s="35" t="str">
        <f t="shared" si="963"/>
        <v>4.0</v>
      </c>
      <c r="FS85" s="53">
        <v>2</v>
      </c>
      <c r="FT85" s="63">
        <v>2</v>
      </c>
      <c r="FU85" s="19">
        <v>8.6999999999999993</v>
      </c>
      <c r="FV85" s="22">
        <v>7</v>
      </c>
      <c r="FW85" s="23"/>
      <c r="FX85" s="25">
        <f t="shared" si="964"/>
        <v>7.7</v>
      </c>
      <c r="FY85" s="26">
        <f t="shared" si="965"/>
        <v>7.7</v>
      </c>
      <c r="FZ85" s="24" t="str">
        <f t="shared" si="1227"/>
        <v>7.7</v>
      </c>
      <c r="GA85" s="30" t="str">
        <f t="shared" si="967"/>
        <v>B</v>
      </c>
      <c r="GB85" s="28">
        <f t="shared" si="968"/>
        <v>3</v>
      </c>
      <c r="GC85" s="35" t="str">
        <f t="shared" si="969"/>
        <v>3.0</v>
      </c>
      <c r="GD85" s="53">
        <v>2</v>
      </c>
      <c r="GE85" s="63">
        <v>2</v>
      </c>
      <c r="GF85" s="181">
        <f t="shared" si="1228"/>
        <v>20</v>
      </c>
      <c r="GG85" s="217">
        <f t="shared" si="1229"/>
        <v>6.62</v>
      </c>
      <c r="GH85" s="182">
        <f t="shared" si="1230"/>
        <v>2.4249999999999998</v>
      </c>
      <c r="GI85" s="183" t="str">
        <f t="shared" si="1149"/>
        <v>2.43</v>
      </c>
      <c r="GJ85" s="135" t="str">
        <f t="shared" si="1231"/>
        <v>Lên lớp</v>
      </c>
      <c r="GK85" s="136">
        <f t="shared" si="1232"/>
        <v>20</v>
      </c>
      <c r="GL85" s="239">
        <f t="shared" si="1233"/>
        <v>6.62</v>
      </c>
      <c r="GM85" s="137">
        <f t="shared" si="1234"/>
        <v>2.4249999999999998</v>
      </c>
      <c r="GN85" s="192">
        <f t="shared" si="1235"/>
        <v>37</v>
      </c>
      <c r="GO85" s="193">
        <f t="shared" si="1236"/>
        <v>37</v>
      </c>
      <c r="GP85" s="183">
        <f t="shared" si="1237"/>
        <v>6.5378378378378379</v>
      </c>
      <c r="GQ85" s="182">
        <f t="shared" si="1238"/>
        <v>2.3783783783783785</v>
      </c>
      <c r="GR85" s="183" t="str">
        <f t="shared" si="1239"/>
        <v>2.38</v>
      </c>
      <c r="GS85" s="135" t="str">
        <f t="shared" si="1240"/>
        <v>Lên lớp</v>
      </c>
      <c r="GT85" s="135" t="s">
        <v>648</v>
      </c>
      <c r="GU85" s="19">
        <v>8.3000000000000007</v>
      </c>
      <c r="GV85" s="22">
        <v>7</v>
      </c>
      <c r="GW85" s="23"/>
      <c r="GX85" s="17">
        <f t="shared" si="1241"/>
        <v>7.5</v>
      </c>
      <c r="GY85" s="24">
        <f t="shared" si="1242"/>
        <v>7.5</v>
      </c>
      <c r="GZ85" s="24" t="str">
        <f t="shared" si="1243"/>
        <v>7.5</v>
      </c>
      <c r="HA85" s="30" t="str">
        <f t="shared" si="1244"/>
        <v>B</v>
      </c>
      <c r="HB85" s="28">
        <f t="shared" si="1245"/>
        <v>3</v>
      </c>
      <c r="HC85" s="35" t="str">
        <f t="shared" si="1246"/>
        <v>3.0</v>
      </c>
      <c r="HD85" s="53">
        <v>3</v>
      </c>
      <c r="HE85" s="63">
        <v>3</v>
      </c>
      <c r="HF85" s="19">
        <v>9</v>
      </c>
      <c r="HG85" s="22">
        <v>8</v>
      </c>
      <c r="HH85" s="23"/>
      <c r="HI85" s="25">
        <f t="shared" si="753"/>
        <v>8.4</v>
      </c>
      <c r="HJ85" s="26">
        <f t="shared" si="754"/>
        <v>8.4</v>
      </c>
      <c r="HK85" s="24" t="str">
        <f t="shared" si="1247"/>
        <v>8.4</v>
      </c>
      <c r="HL85" s="30" t="str">
        <f t="shared" si="755"/>
        <v>B+</v>
      </c>
      <c r="HM85" s="28">
        <f t="shared" si="756"/>
        <v>3.5</v>
      </c>
      <c r="HN85" s="35" t="str">
        <f t="shared" si="757"/>
        <v>3.5</v>
      </c>
      <c r="HO85" s="53">
        <v>2</v>
      </c>
      <c r="HP85" s="63">
        <v>2</v>
      </c>
      <c r="HQ85" s="19">
        <v>7.9</v>
      </c>
      <c r="HR85" s="22">
        <v>7</v>
      </c>
      <c r="HS85" s="23"/>
      <c r="HT85" s="25">
        <f t="shared" si="758"/>
        <v>7.4</v>
      </c>
      <c r="HU85" s="147">
        <f t="shared" si="759"/>
        <v>7.4</v>
      </c>
      <c r="HV85" s="24" t="str">
        <f t="shared" si="1295"/>
        <v>7.4</v>
      </c>
      <c r="HW85" s="218" t="str">
        <f t="shared" si="760"/>
        <v>B</v>
      </c>
      <c r="HX85" s="149">
        <f t="shared" si="761"/>
        <v>3</v>
      </c>
      <c r="HY85" s="40" t="str">
        <f t="shared" si="762"/>
        <v>3.0</v>
      </c>
      <c r="HZ85" s="53">
        <v>3</v>
      </c>
      <c r="IA85" s="63">
        <v>3</v>
      </c>
      <c r="IB85" s="19">
        <v>8</v>
      </c>
      <c r="IC85" s="22">
        <v>7</v>
      </c>
      <c r="ID85" s="23"/>
      <c r="IE85" s="25">
        <f t="shared" si="763"/>
        <v>7.4</v>
      </c>
      <c r="IF85" s="147">
        <f t="shared" si="764"/>
        <v>7.4</v>
      </c>
      <c r="IG85" s="24" t="str">
        <f t="shared" si="1296"/>
        <v>7.4</v>
      </c>
      <c r="IH85" s="218" t="str">
        <f t="shared" si="765"/>
        <v>B</v>
      </c>
      <c r="II85" s="149">
        <f t="shared" si="766"/>
        <v>3</v>
      </c>
      <c r="IJ85" s="40" t="str">
        <f t="shared" si="767"/>
        <v>3.0</v>
      </c>
      <c r="IK85" s="53">
        <v>1</v>
      </c>
      <c r="IL85" s="63">
        <v>1</v>
      </c>
      <c r="IM85" s="19">
        <v>7.8</v>
      </c>
      <c r="IN85" s="22">
        <v>8</v>
      </c>
      <c r="IO85" s="23"/>
      <c r="IP85" s="25">
        <f t="shared" si="768"/>
        <v>7.9</v>
      </c>
      <c r="IQ85" s="26">
        <f t="shared" si="769"/>
        <v>7.9</v>
      </c>
      <c r="IR85" s="24" t="str">
        <f t="shared" si="1250"/>
        <v>7.9</v>
      </c>
      <c r="IS85" s="30" t="str">
        <f t="shared" si="1280"/>
        <v>B</v>
      </c>
      <c r="IT85" s="28">
        <f t="shared" si="770"/>
        <v>3</v>
      </c>
      <c r="IU85" s="35" t="str">
        <f t="shared" si="771"/>
        <v>3.0</v>
      </c>
      <c r="IV85" s="53">
        <v>2</v>
      </c>
      <c r="IW85" s="63">
        <v>2</v>
      </c>
      <c r="IX85" s="19">
        <v>7.4</v>
      </c>
      <c r="IY85" s="22">
        <v>5</v>
      </c>
      <c r="IZ85" s="23"/>
      <c r="JA85" s="25">
        <f t="shared" si="772"/>
        <v>6</v>
      </c>
      <c r="JB85" s="26">
        <f t="shared" si="773"/>
        <v>6</v>
      </c>
      <c r="JC85" s="24" t="str">
        <f t="shared" si="1251"/>
        <v>6.0</v>
      </c>
      <c r="JD85" s="30" t="str">
        <f t="shared" si="774"/>
        <v>C</v>
      </c>
      <c r="JE85" s="28">
        <f t="shared" si="775"/>
        <v>2</v>
      </c>
      <c r="JF85" s="35" t="str">
        <f t="shared" si="776"/>
        <v>2.0</v>
      </c>
      <c r="JG85" s="53">
        <v>2</v>
      </c>
      <c r="JH85" s="63">
        <v>2</v>
      </c>
      <c r="JI85" s="19">
        <v>7.6</v>
      </c>
      <c r="JJ85" s="22">
        <v>8</v>
      </c>
      <c r="JK85" s="23"/>
      <c r="JL85" s="25">
        <f t="shared" si="1122"/>
        <v>7.8</v>
      </c>
      <c r="JM85" s="26">
        <f t="shared" si="1123"/>
        <v>7.8</v>
      </c>
      <c r="JN85" s="24" t="str">
        <f t="shared" si="1252"/>
        <v>7.8</v>
      </c>
      <c r="JO85" s="30" t="str">
        <f t="shared" si="1281"/>
        <v>B</v>
      </c>
      <c r="JP85" s="28">
        <f t="shared" si="1126"/>
        <v>3</v>
      </c>
      <c r="JQ85" s="35" t="str">
        <f t="shared" si="1127"/>
        <v>3.0</v>
      </c>
      <c r="JR85" s="53">
        <v>2</v>
      </c>
      <c r="JS85" s="63">
        <v>2</v>
      </c>
      <c r="JT85" s="19">
        <v>5</v>
      </c>
      <c r="JU85" s="22">
        <v>4</v>
      </c>
      <c r="JV85" s="23"/>
      <c r="JW85" s="25">
        <f t="shared" si="781"/>
        <v>4.4000000000000004</v>
      </c>
      <c r="JX85" s="26">
        <f t="shared" si="782"/>
        <v>4.4000000000000004</v>
      </c>
      <c r="JY85" s="24" t="str">
        <f t="shared" si="1253"/>
        <v>4.4</v>
      </c>
      <c r="JZ85" s="30" t="str">
        <f t="shared" si="1282"/>
        <v>D</v>
      </c>
      <c r="KA85" s="28">
        <f t="shared" si="783"/>
        <v>1</v>
      </c>
      <c r="KB85" s="35" t="str">
        <f t="shared" si="784"/>
        <v>1.0</v>
      </c>
      <c r="KC85" s="53">
        <v>1</v>
      </c>
      <c r="KD85" s="63">
        <v>1</v>
      </c>
      <c r="KE85" s="19">
        <v>7.3</v>
      </c>
      <c r="KF85" s="22">
        <v>6</v>
      </c>
      <c r="KG85" s="23"/>
      <c r="KH85" s="25">
        <f t="shared" si="1134"/>
        <v>6.5</v>
      </c>
      <c r="KI85" s="26">
        <f t="shared" si="1135"/>
        <v>6.5</v>
      </c>
      <c r="KJ85" s="24" t="str">
        <f t="shared" si="1254"/>
        <v>6.5</v>
      </c>
      <c r="KK85" s="30" t="str">
        <f t="shared" si="1137"/>
        <v>C+</v>
      </c>
      <c r="KL85" s="28">
        <f t="shared" si="1138"/>
        <v>2.5</v>
      </c>
      <c r="KM85" s="35" t="str">
        <f t="shared" si="1139"/>
        <v>2.5</v>
      </c>
      <c r="KN85" s="53">
        <v>2</v>
      </c>
      <c r="KO85" s="63">
        <v>2</v>
      </c>
      <c r="KP85" s="181">
        <f t="shared" si="1255"/>
        <v>18</v>
      </c>
      <c r="KQ85" s="217">
        <f t="shared" si="1256"/>
        <v>7.2055555555555548</v>
      </c>
      <c r="KR85" s="182">
        <f t="shared" si="1257"/>
        <v>2.7777777777777777</v>
      </c>
      <c r="KS85" s="183" t="str">
        <f t="shared" si="1258"/>
        <v>2.78</v>
      </c>
      <c r="KT85" s="135" t="str">
        <f t="shared" si="1259"/>
        <v>Lên lớp</v>
      </c>
      <c r="KU85" s="136">
        <f t="shared" si="1260"/>
        <v>18</v>
      </c>
      <c r="KV85" s="217">
        <f t="shared" si="1261"/>
        <v>7.2055555555555548</v>
      </c>
      <c r="KW85" s="236">
        <f t="shared" si="1262"/>
        <v>2.7777777777777777</v>
      </c>
      <c r="KX85" s="192">
        <f t="shared" si="1263"/>
        <v>55</v>
      </c>
      <c r="KY85" s="193">
        <f t="shared" si="1264"/>
        <v>55</v>
      </c>
      <c r="KZ85" s="183">
        <f t="shared" si="1265"/>
        <v>6.7563636363636368</v>
      </c>
      <c r="LA85" s="182">
        <f t="shared" si="1266"/>
        <v>2.5090909090909093</v>
      </c>
      <c r="LB85" s="183" t="str">
        <f t="shared" si="1267"/>
        <v>2.51</v>
      </c>
      <c r="LC85" s="135" t="str">
        <f t="shared" si="1268"/>
        <v>Lên lớp</v>
      </c>
      <c r="LD85" s="135" t="s">
        <v>648</v>
      </c>
      <c r="LE85" s="19">
        <v>7.8</v>
      </c>
      <c r="LF85" s="22">
        <v>7</v>
      </c>
      <c r="LG85" s="23"/>
      <c r="LH85" s="25">
        <f t="shared" si="790"/>
        <v>7.3</v>
      </c>
      <c r="LI85" s="147">
        <f t="shared" si="791"/>
        <v>7.3</v>
      </c>
      <c r="LJ85" s="26" t="str">
        <f t="shared" si="1269"/>
        <v>7.3</v>
      </c>
      <c r="LK85" s="148" t="str">
        <f t="shared" si="792"/>
        <v>B</v>
      </c>
      <c r="LL85" s="149">
        <f t="shared" si="793"/>
        <v>3</v>
      </c>
      <c r="LM85" s="40" t="str">
        <f t="shared" si="794"/>
        <v>3.0</v>
      </c>
      <c r="LN85" s="53">
        <v>1</v>
      </c>
      <c r="LO85" s="63">
        <v>1</v>
      </c>
      <c r="LP85" s="19">
        <v>8</v>
      </c>
      <c r="LQ85" s="22">
        <v>8</v>
      </c>
      <c r="LR85" s="23"/>
      <c r="LS85" s="25">
        <f t="shared" si="795"/>
        <v>8</v>
      </c>
      <c r="LT85" s="147">
        <f t="shared" si="1270"/>
        <v>8</v>
      </c>
      <c r="LU85" s="26" t="str">
        <f t="shared" si="1271"/>
        <v>8.0</v>
      </c>
      <c r="LV85" s="148" t="str">
        <f t="shared" si="797"/>
        <v>B+</v>
      </c>
      <c r="LW85" s="149">
        <f t="shared" si="798"/>
        <v>3.5</v>
      </c>
      <c r="LX85" s="40" t="str">
        <f t="shared" si="799"/>
        <v>3.5</v>
      </c>
      <c r="LY85" s="53">
        <v>1</v>
      </c>
      <c r="LZ85" s="63">
        <v>1</v>
      </c>
      <c r="MA85" s="19">
        <v>7</v>
      </c>
      <c r="MB85" s="22">
        <v>6</v>
      </c>
      <c r="MC85" s="23"/>
      <c r="MD85" s="25">
        <f t="shared" si="800"/>
        <v>6.4</v>
      </c>
      <c r="ME85" s="26">
        <f t="shared" si="801"/>
        <v>6.4</v>
      </c>
      <c r="MF85" s="26" t="str">
        <f t="shared" si="1272"/>
        <v>6.4</v>
      </c>
      <c r="MG85" s="30" t="str">
        <f t="shared" si="1273"/>
        <v>C</v>
      </c>
      <c r="MH85" s="28">
        <f t="shared" si="802"/>
        <v>2</v>
      </c>
      <c r="MI85" s="35" t="str">
        <f t="shared" si="803"/>
        <v>2.0</v>
      </c>
      <c r="MJ85" s="53">
        <v>1</v>
      </c>
      <c r="MK85" s="70">
        <v>1</v>
      </c>
      <c r="ML85" s="19">
        <v>8</v>
      </c>
      <c r="MM85" s="51">
        <v>6.4</v>
      </c>
      <c r="MN85" s="23"/>
      <c r="MO85" s="25">
        <f t="shared" si="1150"/>
        <v>7</v>
      </c>
      <c r="MP85" s="26">
        <f t="shared" si="1151"/>
        <v>7</v>
      </c>
      <c r="MQ85" s="26" t="str">
        <f t="shared" si="1274"/>
        <v>7.0</v>
      </c>
      <c r="MR85" s="30" t="str">
        <f t="shared" si="1283"/>
        <v>B</v>
      </c>
      <c r="MS85" s="28">
        <f t="shared" si="1152"/>
        <v>3</v>
      </c>
      <c r="MT85" s="35" t="str">
        <f t="shared" si="1153"/>
        <v>3.0</v>
      </c>
      <c r="MU85" s="53">
        <v>1</v>
      </c>
      <c r="MV85" s="63">
        <v>1</v>
      </c>
      <c r="MW85" s="19">
        <v>8</v>
      </c>
      <c r="MX85" s="51">
        <v>7.3</v>
      </c>
      <c r="MY85" s="23"/>
      <c r="MZ85" s="25">
        <f t="shared" si="1154"/>
        <v>7.6</v>
      </c>
      <c r="NA85" s="26">
        <f t="shared" si="1155"/>
        <v>7.6</v>
      </c>
      <c r="NB85" s="26" t="str">
        <f t="shared" si="1275"/>
        <v>7.6</v>
      </c>
      <c r="NC85" s="30" t="str">
        <f t="shared" si="1284"/>
        <v>B</v>
      </c>
      <c r="ND85" s="28">
        <f t="shared" si="1156"/>
        <v>3</v>
      </c>
      <c r="NE85" s="35" t="str">
        <f t="shared" si="1157"/>
        <v>3.0</v>
      </c>
      <c r="NF85" s="53">
        <v>1</v>
      </c>
      <c r="NG85" s="63">
        <v>1</v>
      </c>
      <c r="NH85" s="19">
        <v>8</v>
      </c>
      <c r="NI85" s="51">
        <v>8.1</v>
      </c>
      <c r="NJ85" s="23"/>
      <c r="NK85" s="25">
        <f t="shared" si="1158"/>
        <v>8.1</v>
      </c>
      <c r="NL85" s="26">
        <f t="shared" si="1159"/>
        <v>8.1</v>
      </c>
      <c r="NM85" s="26" t="str">
        <f t="shared" si="1276"/>
        <v>8.1</v>
      </c>
      <c r="NN85" s="30" t="str">
        <f t="shared" si="1285"/>
        <v>B+</v>
      </c>
      <c r="NO85" s="28">
        <f t="shared" si="1160"/>
        <v>3.5</v>
      </c>
      <c r="NP85" s="35" t="str">
        <f t="shared" si="1161"/>
        <v>3.5</v>
      </c>
      <c r="NQ85" s="53">
        <v>2</v>
      </c>
      <c r="NR85" s="63">
        <v>2</v>
      </c>
      <c r="NS85" s="19">
        <v>8</v>
      </c>
      <c r="NT85" s="51">
        <v>9</v>
      </c>
      <c r="NU85" s="23"/>
      <c r="NV85" s="25">
        <f t="shared" si="1162"/>
        <v>8.6</v>
      </c>
      <c r="NW85" s="26">
        <f t="shared" si="1163"/>
        <v>8.6</v>
      </c>
      <c r="NX85" s="26" t="str">
        <f t="shared" si="1277"/>
        <v>8.6</v>
      </c>
      <c r="NY85" s="30" t="str">
        <f t="shared" si="1286"/>
        <v>A</v>
      </c>
      <c r="NZ85" s="28">
        <f t="shared" si="1164"/>
        <v>4</v>
      </c>
      <c r="OA85" s="35" t="str">
        <f t="shared" si="1165"/>
        <v>4.0</v>
      </c>
      <c r="OB85" s="53">
        <v>1</v>
      </c>
      <c r="OC85" s="63">
        <v>1</v>
      </c>
      <c r="OD85" s="57">
        <v>7.6</v>
      </c>
      <c r="OE85" s="51">
        <v>8</v>
      </c>
      <c r="OF85" s="23"/>
      <c r="OG85" s="25">
        <f t="shared" si="1166"/>
        <v>7.8</v>
      </c>
      <c r="OH85" s="26">
        <f t="shared" si="1167"/>
        <v>7.8</v>
      </c>
      <c r="OI85" s="26" t="str">
        <f t="shared" si="1278"/>
        <v>7.8</v>
      </c>
      <c r="OJ85" s="30" t="str">
        <f t="shared" si="1287"/>
        <v>B</v>
      </c>
      <c r="OK85" s="28">
        <f t="shared" si="1168"/>
        <v>3</v>
      </c>
      <c r="OL85" s="35" t="str">
        <f t="shared" si="1169"/>
        <v>3.0</v>
      </c>
      <c r="OM85" s="53">
        <v>4</v>
      </c>
      <c r="ON85" s="70">
        <v>4</v>
      </c>
      <c r="OO85" s="264">
        <f t="shared" si="804"/>
        <v>12</v>
      </c>
      <c r="OP85" s="217">
        <f t="shared" si="805"/>
        <v>7.6916666666666664</v>
      </c>
      <c r="OQ85" s="182">
        <f t="shared" si="806"/>
        <v>3.125</v>
      </c>
      <c r="OR85" s="183" t="str">
        <f t="shared" si="807"/>
        <v>3.13</v>
      </c>
      <c r="OS85" s="135" t="str">
        <f t="shared" si="808"/>
        <v>Lên lớp</v>
      </c>
      <c r="OT85" s="136">
        <f t="shared" si="809"/>
        <v>12</v>
      </c>
      <c r="OU85" s="217">
        <f t="shared" si="810"/>
        <v>7.6916666666666664</v>
      </c>
      <c r="OV85" s="236">
        <f t="shared" si="811"/>
        <v>3.125</v>
      </c>
      <c r="OW85" s="192">
        <f t="shared" si="812"/>
        <v>67</v>
      </c>
      <c r="OX85" s="193">
        <f t="shared" si="813"/>
        <v>67</v>
      </c>
      <c r="OY85" s="183">
        <f t="shared" si="814"/>
        <v>6.923880597014926</v>
      </c>
      <c r="OZ85" s="182">
        <f t="shared" si="815"/>
        <v>2.6194029850746268</v>
      </c>
      <c r="PA85" s="183" t="str">
        <f t="shared" si="816"/>
        <v>2.62</v>
      </c>
      <c r="PB85" s="135" t="str">
        <f t="shared" si="817"/>
        <v>Lên lớp</v>
      </c>
      <c r="PC85" s="135" t="s">
        <v>648</v>
      </c>
      <c r="PD85" s="57">
        <v>8</v>
      </c>
      <c r="PE85" s="22">
        <v>6</v>
      </c>
      <c r="PF85" s="23"/>
      <c r="PG85" s="25">
        <f t="shared" si="866"/>
        <v>6.8</v>
      </c>
      <c r="PH85" s="26">
        <f t="shared" si="867"/>
        <v>6.8</v>
      </c>
      <c r="PI85" s="26" t="str">
        <f t="shared" si="868"/>
        <v>6.8</v>
      </c>
      <c r="PJ85" s="30" t="str">
        <f t="shared" si="869"/>
        <v>C+</v>
      </c>
      <c r="PK85" s="28">
        <f t="shared" si="870"/>
        <v>2.5</v>
      </c>
      <c r="PL85" s="35" t="str">
        <f t="shared" si="871"/>
        <v>2.5</v>
      </c>
      <c r="PM85" s="53">
        <v>6</v>
      </c>
      <c r="PN85" s="63">
        <v>6</v>
      </c>
      <c r="PO85" s="19">
        <v>6</v>
      </c>
      <c r="PP85" s="22">
        <v>7</v>
      </c>
      <c r="PQ85" s="23"/>
      <c r="PR85" s="25">
        <f t="shared" si="1170"/>
        <v>6.6</v>
      </c>
      <c r="PS85" s="26">
        <f t="shared" si="1171"/>
        <v>6.6</v>
      </c>
      <c r="PT85" s="26" t="str">
        <f t="shared" si="1279"/>
        <v>6.6</v>
      </c>
      <c r="PU85" s="30" t="str">
        <f t="shared" si="1288"/>
        <v>C+</v>
      </c>
      <c r="PV85" s="28">
        <f t="shared" si="1172"/>
        <v>2.5</v>
      </c>
      <c r="PW85" s="35" t="str">
        <f t="shared" si="1173"/>
        <v>2.5</v>
      </c>
      <c r="PX85" s="53">
        <v>6</v>
      </c>
      <c r="PY85" s="63">
        <v>6</v>
      </c>
      <c r="PZ85" s="59">
        <v>7.3</v>
      </c>
      <c r="QA85" s="259">
        <v>8</v>
      </c>
      <c r="QB85" s="129">
        <f t="shared" si="848"/>
        <v>7.7</v>
      </c>
      <c r="QC85" s="24" t="str">
        <f t="shared" si="876"/>
        <v>7.7</v>
      </c>
      <c r="QD85" s="30" t="str">
        <f t="shared" si="877"/>
        <v>B</v>
      </c>
      <c r="QE85" s="28">
        <f t="shared" si="878"/>
        <v>3</v>
      </c>
      <c r="QF85" s="35" t="str">
        <f t="shared" si="879"/>
        <v>3.0</v>
      </c>
      <c r="QG85" s="260">
        <v>5</v>
      </c>
      <c r="QH85" s="261">
        <v>5</v>
      </c>
      <c r="QI85" s="262">
        <f t="shared" si="818"/>
        <v>17</v>
      </c>
      <c r="QJ85" s="217">
        <f t="shared" si="819"/>
        <v>6.9941176470588227</v>
      </c>
      <c r="QK85" s="182">
        <f t="shared" si="820"/>
        <v>2.6470588235294117</v>
      </c>
      <c r="QL85" s="183" t="str">
        <f t="shared" si="880"/>
        <v>2.65</v>
      </c>
      <c r="QM85" s="135" t="str">
        <f t="shared" si="881"/>
        <v>Lên lớp</v>
      </c>
    </row>
    <row r="86" spans="1:455" ht="18">
      <c r="A86" s="10">
        <v>7</v>
      </c>
      <c r="B86" s="10">
        <v>90</v>
      </c>
      <c r="C86" s="90" t="s">
        <v>631</v>
      </c>
      <c r="D86" s="91" t="s">
        <v>390</v>
      </c>
      <c r="E86" s="93" t="s">
        <v>391</v>
      </c>
      <c r="F86" s="308" t="s">
        <v>367</v>
      </c>
      <c r="G86" s="42"/>
      <c r="H86" s="107" t="s">
        <v>552</v>
      </c>
      <c r="I86" s="42" t="s">
        <v>18</v>
      </c>
      <c r="J86" s="98" t="s">
        <v>567</v>
      </c>
      <c r="K86" s="12">
        <v>5.8</v>
      </c>
      <c r="L86" s="24" t="str">
        <f t="shared" si="1174"/>
        <v>5.8</v>
      </c>
      <c r="M86" s="30" t="str">
        <f t="shared" si="882"/>
        <v>C</v>
      </c>
      <c r="N86" s="37">
        <f t="shared" si="883"/>
        <v>2</v>
      </c>
      <c r="O86" s="35" t="str">
        <f t="shared" si="884"/>
        <v>2.0</v>
      </c>
      <c r="P86" s="11">
        <v>2</v>
      </c>
      <c r="Q86" s="14">
        <v>7.2</v>
      </c>
      <c r="R86" s="24" t="str">
        <f t="shared" si="1175"/>
        <v>7.2</v>
      </c>
      <c r="S86" s="30" t="str">
        <f t="shared" si="885"/>
        <v>B</v>
      </c>
      <c r="T86" s="37">
        <f t="shared" si="886"/>
        <v>3</v>
      </c>
      <c r="U86" s="35" t="str">
        <f t="shared" si="887"/>
        <v>3.0</v>
      </c>
      <c r="V86" s="11">
        <v>3</v>
      </c>
      <c r="W86" s="19">
        <v>7.2</v>
      </c>
      <c r="X86" s="22">
        <v>6</v>
      </c>
      <c r="Y86" s="23"/>
      <c r="Z86" s="17">
        <f t="shared" si="888"/>
        <v>6.5</v>
      </c>
      <c r="AA86" s="24">
        <f t="shared" si="889"/>
        <v>6.5</v>
      </c>
      <c r="AB86" s="24" t="str">
        <f t="shared" si="1176"/>
        <v>6.5</v>
      </c>
      <c r="AC86" s="30" t="str">
        <f t="shared" si="890"/>
        <v>C+</v>
      </c>
      <c r="AD86" s="28">
        <f t="shared" si="891"/>
        <v>2.5</v>
      </c>
      <c r="AE86" s="35" t="str">
        <f t="shared" si="892"/>
        <v>2.5</v>
      </c>
      <c r="AF86" s="53">
        <v>4</v>
      </c>
      <c r="AG86" s="63">
        <v>4</v>
      </c>
      <c r="AH86" s="19">
        <v>7.3</v>
      </c>
      <c r="AI86" s="22">
        <v>9</v>
      </c>
      <c r="AJ86" s="23"/>
      <c r="AK86" s="25">
        <f t="shared" si="1177"/>
        <v>8.3000000000000007</v>
      </c>
      <c r="AL86" s="26">
        <f t="shared" si="1178"/>
        <v>8.3000000000000007</v>
      </c>
      <c r="AM86" s="24" t="str">
        <f t="shared" si="1179"/>
        <v>8.3</v>
      </c>
      <c r="AN86" s="30" t="str">
        <f t="shared" si="895"/>
        <v>B+</v>
      </c>
      <c r="AO86" s="28">
        <f t="shared" si="896"/>
        <v>3.5</v>
      </c>
      <c r="AP86" s="35" t="str">
        <f t="shared" si="897"/>
        <v>3.5</v>
      </c>
      <c r="AQ86" s="66">
        <v>2</v>
      </c>
      <c r="AR86" s="68">
        <v>2</v>
      </c>
      <c r="AS86" s="19">
        <v>5.0999999999999996</v>
      </c>
      <c r="AT86" s="22">
        <v>4</v>
      </c>
      <c r="AU86" s="23"/>
      <c r="AV86" s="25">
        <f t="shared" si="1180"/>
        <v>4.4000000000000004</v>
      </c>
      <c r="AW86" s="26">
        <f t="shared" si="1181"/>
        <v>4.4000000000000004</v>
      </c>
      <c r="AX86" s="24" t="str">
        <f t="shared" si="1182"/>
        <v>4.4</v>
      </c>
      <c r="AY86" s="30" t="str">
        <f t="shared" si="900"/>
        <v>D</v>
      </c>
      <c r="AZ86" s="28">
        <f t="shared" si="901"/>
        <v>1</v>
      </c>
      <c r="BA86" s="35" t="str">
        <f t="shared" si="902"/>
        <v>1.0</v>
      </c>
      <c r="BB86" s="53">
        <v>3</v>
      </c>
      <c r="BC86" s="63">
        <v>3</v>
      </c>
      <c r="BD86" s="19">
        <v>6.8</v>
      </c>
      <c r="BE86" s="22">
        <v>3</v>
      </c>
      <c r="BF86" s="23"/>
      <c r="BG86" s="17">
        <f t="shared" si="903"/>
        <v>4.5</v>
      </c>
      <c r="BH86" s="24">
        <f t="shared" si="904"/>
        <v>4.5</v>
      </c>
      <c r="BI86" s="24" t="str">
        <f t="shared" si="1183"/>
        <v>4.5</v>
      </c>
      <c r="BJ86" s="30" t="str">
        <f t="shared" si="905"/>
        <v>D</v>
      </c>
      <c r="BK86" s="28">
        <f t="shared" si="906"/>
        <v>1</v>
      </c>
      <c r="BL86" s="35" t="str">
        <f t="shared" si="907"/>
        <v>1.0</v>
      </c>
      <c r="BM86" s="53">
        <v>3</v>
      </c>
      <c r="BN86" s="63">
        <v>3</v>
      </c>
      <c r="BO86" s="19">
        <v>7.2</v>
      </c>
      <c r="BP86" s="22">
        <v>7</v>
      </c>
      <c r="BQ86" s="23"/>
      <c r="BR86" s="17">
        <f t="shared" si="908"/>
        <v>7.1</v>
      </c>
      <c r="BS86" s="24">
        <f t="shared" si="909"/>
        <v>7.1</v>
      </c>
      <c r="BT86" s="24" t="str">
        <f t="shared" si="1184"/>
        <v>7.1</v>
      </c>
      <c r="BU86" s="30" t="str">
        <f t="shared" si="910"/>
        <v>B</v>
      </c>
      <c r="BV86" s="56">
        <f t="shared" si="911"/>
        <v>3</v>
      </c>
      <c r="BW86" s="35" t="str">
        <f t="shared" si="912"/>
        <v>3.0</v>
      </c>
      <c r="BX86" s="53">
        <v>2</v>
      </c>
      <c r="BY86" s="70">
        <v>2</v>
      </c>
      <c r="BZ86" s="19">
        <v>6.5</v>
      </c>
      <c r="CA86" s="22">
        <v>7</v>
      </c>
      <c r="CB86" s="23"/>
      <c r="CC86" s="25">
        <f t="shared" si="1185"/>
        <v>6.8</v>
      </c>
      <c r="CD86" s="26">
        <f t="shared" si="1186"/>
        <v>6.8</v>
      </c>
      <c r="CE86" s="24" t="str">
        <f t="shared" si="1187"/>
        <v>6.8</v>
      </c>
      <c r="CF86" s="30" t="str">
        <f t="shared" si="1188"/>
        <v>C+</v>
      </c>
      <c r="CG86" s="28">
        <f t="shared" si="916"/>
        <v>2.5</v>
      </c>
      <c r="CH86" s="35" t="str">
        <f t="shared" si="917"/>
        <v>2.5</v>
      </c>
      <c r="CI86" s="53">
        <v>3</v>
      </c>
      <c r="CJ86" s="63">
        <v>3</v>
      </c>
      <c r="CK86" s="193">
        <f t="shared" si="918"/>
        <v>17</v>
      </c>
      <c r="CL86" s="217">
        <f t="shared" si="1189"/>
        <v>6.1117647058823534</v>
      </c>
      <c r="CM86" s="182">
        <f t="shared" si="919"/>
        <v>2.1470588235294117</v>
      </c>
      <c r="CN86" s="183" t="str">
        <f t="shared" si="920"/>
        <v>2.15</v>
      </c>
      <c r="CO86" s="135" t="str">
        <f t="shared" si="1190"/>
        <v>Lên lớp</v>
      </c>
      <c r="CP86" s="136">
        <f t="shared" si="1191"/>
        <v>17</v>
      </c>
      <c r="CQ86" s="241">
        <f xml:space="preserve"> (AA86*AG86+AL86*AR86+AW86*BC86+BH86*BN86+BS86*BY86+CD86*CJ86)/CP86</f>
        <v>6.1117647058823534</v>
      </c>
      <c r="CR86" s="137">
        <f t="shared" si="1193"/>
        <v>2.1470588235294117</v>
      </c>
      <c r="CS86" s="140" t="str">
        <f t="shared" si="1194"/>
        <v>2.15</v>
      </c>
      <c r="CT86" s="135" t="str">
        <f t="shared" si="1195"/>
        <v>Lên lớp</v>
      </c>
      <c r="CU86" s="138" t="s">
        <v>648</v>
      </c>
      <c r="CV86" s="19">
        <v>6</v>
      </c>
      <c r="CW86" s="22">
        <v>5</v>
      </c>
      <c r="CX86" s="23"/>
      <c r="CY86" s="25">
        <f t="shared" si="1196"/>
        <v>5.4</v>
      </c>
      <c r="CZ86" s="26">
        <f t="shared" si="1197"/>
        <v>5.4</v>
      </c>
      <c r="DA86" s="26" t="str">
        <f t="shared" si="1198"/>
        <v>5.4</v>
      </c>
      <c r="DB86" s="30" t="str">
        <f t="shared" si="1199"/>
        <v>D+</v>
      </c>
      <c r="DC86" s="56">
        <f t="shared" si="1200"/>
        <v>1.5</v>
      </c>
      <c r="DD86" s="35" t="str">
        <f t="shared" si="1201"/>
        <v>1.5</v>
      </c>
      <c r="DE86" s="53">
        <v>3</v>
      </c>
      <c r="DF86" s="63">
        <v>3</v>
      </c>
      <c r="DG86" s="19">
        <v>6.9</v>
      </c>
      <c r="DH86" s="22">
        <v>6</v>
      </c>
      <c r="DI86" s="23"/>
      <c r="DJ86" s="17">
        <f t="shared" si="1202"/>
        <v>6.4</v>
      </c>
      <c r="DK86" s="24">
        <f t="shared" si="1203"/>
        <v>6.4</v>
      </c>
      <c r="DL86" s="24" t="str">
        <f t="shared" si="1204"/>
        <v>6.4</v>
      </c>
      <c r="DM86" s="30" t="str">
        <f t="shared" si="1205"/>
        <v>C</v>
      </c>
      <c r="DN86" s="56">
        <f t="shared" si="1206"/>
        <v>2</v>
      </c>
      <c r="DO86" s="35" t="str">
        <f t="shared" si="1207"/>
        <v>2.0</v>
      </c>
      <c r="DP86" s="53">
        <v>3</v>
      </c>
      <c r="DQ86" s="63">
        <v>3</v>
      </c>
      <c r="DR86" s="19">
        <v>8.3000000000000007</v>
      </c>
      <c r="DS86" s="22">
        <v>7</v>
      </c>
      <c r="DT86" s="23"/>
      <c r="DU86" s="25">
        <f t="shared" si="1208"/>
        <v>7.5</v>
      </c>
      <c r="DV86" s="26">
        <f t="shared" si="1209"/>
        <v>7.5</v>
      </c>
      <c r="DW86" s="26" t="str">
        <f t="shared" si="1210"/>
        <v>7.5</v>
      </c>
      <c r="DX86" s="30" t="str">
        <f t="shared" si="1211"/>
        <v>B</v>
      </c>
      <c r="DY86" s="28">
        <f t="shared" si="1212"/>
        <v>3</v>
      </c>
      <c r="DZ86" s="35" t="str">
        <f t="shared" si="1213"/>
        <v>3.0</v>
      </c>
      <c r="EA86" s="53">
        <v>3</v>
      </c>
      <c r="EB86" s="63">
        <v>3</v>
      </c>
      <c r="EC86" s="19">
        <v>8.3000000000000007</v>
      </c>
      <c r="ED86" s="22">
        <v>9</v>
      </c>
      <c r="EE86" s="23"/>
      <c r="EF86" s="17">
        <f t="shared" si="1214"/>
        <v>8.6999999999999993</v>
      </c>
      <c r="EG86" s="24">
        <f t="shared" si="1215"/>
        <v>8.6999999999999993</v>
      </c>
      <c r="EH86" s="24" t="str">
        <f t="shared" si="1289"/>
        <v>8.7</v>
      </c>
      <c r="EI86" s="30" t="str">
        <f t="shared" si="1217"/>
        <v>A</v>
      </c>
      <c r="EJ86" s="28">
        <f t="shared" si="1218"/>
        <v>4</v>
      </c>
      <c r="EK86" s="35" t="str">
        <f t="shared" si="1219"/>
        <v>4.0</v>
      </c>
      <c r="EL86" s="53">
        <v>2</v>
      </c>
      <c r="EM86" s="63">
        <v>2</v>
      </c>
      <c r="EN86" s="19">
        <v>6.7</v>
      </c>
      <c r="EO86" s="22">
        <v>6</v>
      </c>
      <c r="EP86" s="23"/>
      <c r="EQ86" s="17">
        <f t="shared" si="1220"/>
        <v>6.3</v>
      </c>
      <c r="ER86" s="24">
        <f t="shared" si="1221"/>
        <v>6.3</v>
      </c>
      <c r="ES86" s="24" t="str">
        <f t="shared" si="1222"/>
        <v>6.3</v>
      </c>
      <c r="ET86" s="30" t="str">
        <f t="shared" si="1223"/>
        <v>C</v>
      </c>
      <c r="EU86" s="28">
        <f t="shared" si="1224"/>
        <v>2</v>
      </c>
      <c r="EV86" s="35" t="str">
        <f t="shared" si="1225"/>
        <v>2.0</v>
      </c>
      <c r="EW86" s="53">
        <v>2</v>
      </c>
      <c r="EX86" s="63">
        <v>2</v>
      </c>
      <c r="EY86" s="19">
        <v>7.2</v>
      </c>
      <c r="EZ86" s="22">
        <v>9</v>
      </c>
      <c r="FA86" s="23"/>
      <c r="FB86" s="17">
        <f t="shared" si="1148"/>
        <v>8.3000000000000007</v>
      </c>
      <c r="FC86" s="24">
        <f t="shared" si="1290"/>
        <v>8.3000000000000007</v>
      </c>
      <c r="FD86" s="24" t="str">
        <f t="shared" si="1291"/>
        <v>8.3</v>
      </c>
      <c r="FE86" s="30" t="str">
        <f t="shared" si="1292"/>
        <v>B+</v>
      </c>
      <c r="FF86" s="28">
        <f t="shared" si="1293"/>
        <v>3.5</v>
      </c>
      <c r="FG86" s="35" t="str">
        <f t="shared" si="1294"/>
        <v>3.5</v>
      </c>
      <c r="FH86" s="53">
        <v>3</v>
      </c>
      <c r="FI86" s="63">
        <v>3</v>
      </c>
      <c r="FJ86" s="19">
        <v>8</v>
      </c>
      <c r="FK86" s="22">
        <v>8</v>
      </c>
      <c r="FL86" s="23"/>
      <c r="FM86" s="25">
        <f t="shared" si="958"/>
        <v>8</v>
      </c>
      <c r="FN86" s="26">
        <f t="shared" si="959"/>
        <v>8</v>
      </c>
      <c r="FO86" s="26" t="str">
        <f t="shared" si="1226"/>
        <v>8.0</v>
      </c>
      <c r="FP86" s="30" t="str">
        <f t="shared" si="961"/>
        <v>B+</v>
      </c>
      <c r="FQ86" s="28">
        <f t="shared" si="962"/>
        <v>3.5</v>
      </c>
      <c r="FR86" s="35" t="str">
        <f t="shared" si="963"/>
        <v>3.5</v>
      </c>
      <c r="FS86" s="53">
        <v>2</v>
      </c>
      <c r="FT86" s="63">
        <v>2</v>
      </c>
      <c r="FU86" s="19">
        <v>7.3</v>
      </c>
      <c r="FV86" s="22">
        <v>5</v>
      </c>
      <c r="FW86" s="23"/>
      <c r="FX86" s="25">
        <f t="shared" si="964"/>
        <v>5.9</v>
      </c>
      <c r="FY86" s="26">
        <f t="shared" si="965"/>
        <v>5.9</v>
      </c>
      <c r="FZ86" s="26" t="str">
        <f t="shared" si="1227"/>
        <v>5.9</v>
      </c>
      <c r="GA86" s="30" t="str">
        <f t="shared" si="967"/>
        <v>C</v>
      </c>
      <c r="GB86" s="28">
        <f t="shared" si="968"/>
        <v>2</v>
      </c>
      <c r="GC86" s="35" t="str">
        <f t="shared" si="969"/>
        <v>2.0</v>
      </c>
      <c r="GD86" s="53">
        <v>2</v>
      </c>
      <c r="GE86" s="63">
        <v>2</v>
      </c>
      <c r="GF86" s="181">
        <f t="shared" si="1228"/>
        <v>20</v>
      </c>
      <c r="GG86" s="217">
        <f t="shared" si="1229"/>
        <v>7.0300000000000011</v>
      </c>
      <c r="GH86" s="182">
        <f t="shared" si="1230"/>
        <v>2.65</v>
      </c>
      <c r="GI86" s="183" t="str">
        <f t="shared" si="1149"/>
        <v>2.65</v>
      </c>
      <c r="GJ86" s="135" t="str">
        <f t="shared" si="1231"/>
        <v>Lên lớp</v>
      </c>
      <c r="GK86" s="136">
        <f t="shared" si="1232"/>
        <v>20</v>
      </c>
      <c r="GL86" s="239">
        <f xml:space="preserve"> (CZ86*DF86+DK86*DQ86+DV86*EB86+EG86*EM86+ER86*EX86+FC86*FI86+FN86*FT86+FY86*GE86)/GK86</f>
        <v>7.0300000000000011</v>
      </c>
      <c r="GM86" s="137">
        <f t="shared" si="1234"/>
        <v>2.65</v>
      </c>
      <c r="GN86" s="192">
        <f t="shared" si="1235"/>
        <v>37</v>
      </c>
      <c r="GO86" s="193">
        <f t="shared" si="1236"/>
        <v>37</v>
      </c>
      <c r="GP86" s="183">
        <f t="shared" si="1237"/>
        <v>6.6081081081081088</v>
      </c>
      <c r="GQ86" s="182">
        <f t="shared" si="1238"/>
        <v>2.4189189189189189</v>
      </c>
      <c r="GR86" s="183" t="str">
        <f t="shared" si="1239"/>
        <v>2.42</v>
      </c>
      <c r="GS86" s="135" t="str">
        <f t="shared" si="1240"/>
        <v>Lên lớp</v>
      </c>
      <c r="GT86" s="135" t="s">
        <v>648</v>
      </c>
      <c r="GU86" s="19">
        <v>6.6</v>
      </c>
      <c r="GV86" s="22">
        <v>9</v>
      </c>
      <c r="GW86" s="23"/>
      <c r="GX86" s="25">
        <f t="shared" si="1241"/>
        <v>8</v>
      </c>
      <c r="GY86" s="26">
        <f t="shared" si="1242"/>
        <v>8</v>
      </c>
      <c r="GZ86" s="26" t="str">
        <f t="shared" si="1243"/>
        <v>8.0</v>
      </c>
      <c r="HA86" s="30" t="str">
        <f t="shared" si="1244"/>
        <v>B+</v>
      </c>
      <c r="HB86" s="28">
        <f t="shared" si="1245"/>
        <v>3.5</v>
      </c>
      <c r="HC86" s="35" t="str">
        <f t="shared" si="1246"/>
        <v>3.5</v>
      </c>
      <c r="HD86" s="53">
        <v>3</v>
      </c>
      <c r="HE86" s="63">
        <v>3</v>
      </c>
      <c r="HF86" s="19">
        <v>8.1999999999999993</v>
      </c>
      <c r="HG86" s="22">
        <v>7</v>
      </c>
      <c r="HH86" s="23"/>
      <c r="HI86" s="25">
        <f t="shared" si="753"/>
        <v>7.5</v>
      </c>
      <c r="HJ86" s="26">
        <f t="shared" si="754"/>
        <v>7.5</v>
      </c>
      <c r="HK86" s="26" t="str">
        <f t="shared" si="1247"/>
        <v>7.5</v>
      </c>
      <c r="HL86" s="30" t="str">
        <f t="shared" si="755"/>
        <v>B</v>
      </c>
      <c r="HM86" s="28">
        <f t="shared" si="756"/>
        <v>3</v>
      </c>
      <c r="HN86" s="35" t="str">
        <f t="shared" si="757"/>
        <v>3.0</v>
      </c>
      <c r="HO86" s="53">
        <v>2</v>
      </c>
      <c r="HP86" s="63">
        <v>2</v>
      </c>
      <c r="HQ86" s="19">
        <v>6.7</v>
      </c>
      <c r="HR86" s="22">
        <v>5</v>
      </c>
      <c r="HS86" s="23"/>
      <c r="HT86" s="25">
        <f t="shared" si="758"/>
        <v>5.7</v>
      </c>
      <c r="HU86" s="147">
        <f t="shared" si="759"/>
        <v>5.7</v>
      </c>
      <c r="HV86" s="26" t="str">
        <f t="shared" si="1295"/>
        <v>5.7</v>
      </c>
      <c r="HW86" s="218" t="str">
        <f t="shared" si="760"/>
        <v>C</v>
      </c>
      <c r="HX86" s="149">
        <f t="shared" si="761"/>
        <v>2</v>
      </c>
      <c r="HY86" s="40" t="str">
        <f t="shared" si="762"/>
        <v>2.0</v>
      </c>
      <c r="HZ86" s="53">
        <v>3</v>
      </c>
      <c r="IA86" s="63">
        <v>3</v>
      </c>
      <c r="IB86" s="19">
        <v>7.3</v>
      </c>
      <c r="IC86" s="22">
        <v>7</v>
      </c>
      <c r="ID86" s="23"/>
      <c r="IE86" s="25">
        <f t="shared" si="763"/>
        <v>7.1</v>
      </c>
      <c r="IF86" s="147">
        <f t="shared" si="764"/>
        <v>7.1</v>
      </c>
      <c r="IG86" s="26" t="str">
        <f t="shared" si="1296"/>
        <v>7.1</v>
      </c>
      <c r="IH86" s="218" t="str">
        <f t="shared" si="765"/>
        <v>B</v>
      </c>
      <c r="II86" s="149">
        <f t="shared" si="766"/>
        <v>3</v>
      </c>
      <c r="IJ86" s="40" t="str">
        <f t="shared" si="767"/>
        <v>3.0</v>
      </c>
      <c r="IK86" s="53">
        <v>1</v>
      </c>
      <c r="IL86" s="63">
        <v>1</v>
      </c>
      <c r="IM86" s="19">
        <v>7.6</v>
      </c>
      <c r="IN86" s="22">
        <v>9</v>
      </c>
      <c r="IO86" s="23"/>
      <c r="IP86" s="25">
        <f t="shared" si="768"/>
        <v>8.4</v>
      </c>
      <c r="IQ86" s="26">
        <f t="shared" si="769"/>
        <v>8.4</v>
      </c>
      <c r="IR86" s="26" t="str">
        <f t="shared" si="1250"/>
        <v>8.4</v>
      </c>
      <c r="IS86" s="30" t="str">
        <f t="shared" si="1280"/>
        <v>B+</v>
      </c>
      <c r="IT86" s="28">
        <f t="shared" si="770"/>
        <v>3.5</v>
      </c>
      <c r="IU86" s="35" t="str">
        <f t="shared" si="771"/>
        <v>3.5</v>
      </c>
      <c r="IV86" s="53">
        <v>2</v>
      </c>
      <c r="IW86" s="63">
        <v>2</v>
      </c>
      <c r="IX86" s="19">
        <v>7.6</v>
      </c>
      <c r="IY86" s="22">
        <v>2</v>
      </c>
      <c r="IZ86" s="23"/>
      <c r="JA86" s="25">
        <f t="shared" si="772"/>
        <v>4.2</v>
      </c>
      <c r="JB86" s="26">
        <f t="shared" si="773"/>
        <v>4.2</v>
      </c>
      <c r="JC86" s="26" t="str">
        <f t="shared" si="1251"/>
        <v>4.2</v>
      </c>
      <c r="JD86" s="30" t="str">
        <f t="shared" si="774"/>
        <v>D</v>
      </c>
      <c r="JE86" s="28">
        <f t="shared" si="775"/>
        <v>1</v>
      </c>
      <c r="JF86" s="35" t="str">
        <f t="shared" si="776"/>
        <v>1.0</v>
      </c>
      <c r="JG86" s="53">
        <v>2</v>
      </c>
      <c r="JH86" s="63">
        <v>2</v>
      </c>
      <c r="JI86" s="19">
        <v>6.8</v>
      </c>
      <c r="JJ86" s="22">
        <v>7</v>
      </c>
      <c r="JK86" s="23"/>
      <c r="JL86" s="25">
        <f t="shared" si="1122"/>
        <v>6.9</v>
      </c>
      <c r="JM86" s="26">
        <f t="shared" si="1123"/>
        <v>6.9</v>
      </c>
      <c r="JN86" s="26" t="str">
        <f t="shared" si="1252"/>
        <v>6.9</v>
      </c>
      <c r="JO86" s="30" t="str">
        <f t="shared" si="1281"/>
        <v>C+</v>
      </c>
      <c r="JP86" s="28">
        <f t="shared" si="1126"/>
        <v>2.5</v>
      </c>
      <c r="JQ86" s="35" t="str">
        <f t="shared" si="1127"/>
        <v>2.5</v>
      </c>
      <c r="JR86" s="53">
        <v>2</v>
      </c>
      <c r="JS86" s="63">
        <v>2</v>
      </c>
      <c r="JT86" s="19">
        <v>5.8</v>
      </c>
      <c r="JU86" s="22">
        <v>4</v>
      </c>
      <c r="JV86" s="23"/>
      <c r="JW86" s="25">
        <f t="shared" si="781"/>
        <v>4.7</v>
      </c>
      <c r="JX86" s="26">
        <f t="shared" si="782"/>
        <v>4.7</v>
      </c>
      <c r="JY86" s="26" t="str">
        <f t="shared" si="1253"/>
        <v>4.7</v>
      </c>
      <c r="JZ86" s="30" t="str">
        <f t="shared" si="1282"/>
        <v>D</v>
      </c>
      <c r="KA86" s="28">
        <f t="shared" si="783"/>
        <v>1</v>
      </c>
      <c r="KB86" s="35" t="str">
        <f t="shared" si="784"/>
        <v>1.0</v>
      </c>
      <c r="KC86" s="53">
        <v>1</v>
      </c>
      <c r="KD86" s="63">
        <v>1</v>
      </c>
      <c r="KE86" s="19">
        <v>8</v>
      </c>
      <c r="KF86" s="22">
        <v>6</v>
      </c>
      <c r="KG86" s="23"/>
      <c r="KH86" s="25">
        <f t="shared" si="1134"/>
        <v>6.8</v>
      </c>
      <c r="KI86" s="26">
        <f t="shared" si="1135"/>
        <v>6.8</v>
      </c>
      <c r="KJ86" s="26" t="str">
        <f t="shared" si="1254"/>
        <v>6.8</v>
      </c>
      <c r="KK86" s="30" t="str">
        <f t="shared" si="1137"/>
        <v>C+</v>
      </c>
      <c r="KL86" s="28">
        <f t="shared" si="1138"/>
        <v>2.5</v>
      </c>
      <c r="KM86" s="35" t="str">
        <f t="shared" si="1139"/>
        <v>2.5</v>
      </c>
      <c r="KN86" s="53">
        <v>2</v>
      </c>
      <c r="KO86" s="63">
        <v>2</v>
      </c>
      <c r="KP86" s="181">
        <f t="shared" si="1255"/>
        <v>18</v>
      </c>
      <c r="KQ86" s="217">
        <f t="shared" si="1256"/>
        <v>6.6944444444444446</v>
      </c>
      <c r="KR86" s="182">
        <f t="shared" si="1257"/>
        <v>2.5277777777777777</v>
      </c>
      <c r="KS86" s="183" t="str">
        <f t="shared" si="1258"/>
        <v>2.53</v>
      </c>
      <c r="KT86" s="135" t="str">
        <f t="shared" si="1259"/>
        <v>Lên lớp</v>
      </c>
      <c r="KU86" s="136">
        <f t="shared" si="1260"/>
        <v>18</v>
      </c>
      <c r="KV86" s="217">
        <f t="shared" si="1261"/>
        <v>6.6944444444444446</v>
      </c>
      <c r="KW86" s="236">
        <f t="shared" si="1262"/>
        <v>2.5277777777777777</v>
      </c>
      <c r="KX86" s="192">
        <f t="shared" si="1263"/>
        <v>55</v>
      </c>
      <c r="KY86" s="193">
        <f t="shared" si="1264"/>
        <v>55</v>
      </c>
      <c r="KZ86" s="183">
        <f t="shared" si="1265"/>
        <v>6.6363636363636367</v>
      </c>
      <c r="LA86" s="182">
        <f t="shared" si="1266"/>
        <v>2.4545454545454546</v>
      </c>
      <c r="LB86" s="183" t="str">
        <f t="shared" si="1267"/>
        <v>2.45</v>
      </c>
      <c r="LC86" s="135" t="str">
        <f t="shared" si="1268"/>
        <v>Lên lớp</v>
      </c>
      <c r="LD86" s="135" t="s">
        <v>648</v>
      </c>
      <c r="LE86" s="19">
        <v>8.6</v>
      </c>
      <c r="LF86" s="22">
        <v>7</v>
      </c>
      <c r="LG86" s="23"/>
      <c r="LH86" s="25">
        <f t="shared" si="790"/>
        <v>7.6</v>
      </c>
      <c r="LI86" s="147">
        <f t="shared" si="791"/>
        <v>7.6</v>
      </c>
      <c r="LJ86" s="26" t="str">
        <f t="shared" si="1269"/>
        <v>7.6</v>
      </c>
      <c r="LK86" s="148" t="str">
        <f t="shared" si="792"/>
        <v>B</v>
      </c>
      <c r="LL86" s="149">
        <f t="shared" si="793"/>
        <v>3</v>
      </c>
      <c r="LM86" s="40" t="str">
        <f t="shared" si="794"/>
        <v>3.0</v>
      </c>
      <c r="LN86" s="53">
        <v>1</v>
      </c>
      <c r="LO86" s="63">
        <v>1</v>
      </c>
      <c r="LP86" s="19">
        <v>8.6</v>
      </c>
      <c r="LQ86" s="22">
        <v>1</v>
      </c>
      <c r="LR86" s="23"/>
      <c r="LS86" s="25">
        <f t="shared" si="795"/>
        <v>4</v>
      </c>
      <c r="LT86" s="147">
        <f t="shared" si="1270"/>
        <v>4</v>
      </c>
      <c r="LU86" s="26" t="str">
        <f t="shared" si="1271"/>
        <v>4.0</v>
      </c>
      <c r="LV86" s="148" t="str">
        <f t="shared" si="797"/>
        <v>D</v>
      </c>
      <c r="LW86" s="149">
        <f t="shared" si="798"/>
        <v>1</v>
      </c>
      <c r="LX86" s="40" t="str">
        <f t="shared" si="799"/>
        <v>1.0</v>
      </c>
      <c r="LY86" s="53">
        <v>1</v>
      </c>
      <c r="LZ86" s="63">
        <v>1</v>
      </c>
      <c r="MA86" s="19">
        <v>6.8</v>
      </c>
      <c r="MB86" s="22">
        <v>5</v>
      </c>
      <c r="MC86" s="23"/>
      <c r="MD86" s="25">
        <f t="shared" si="800"/>
        <v>5.7</v>
      </c>
      <c r="ME86" s="26">
        <f t="shared" si="801"/>
        <v>5.7</v>
      </c>
      <c r="MF86" s="26" t="str">
        <f t="shared" si="1272"/>
        <v>5.7</v>
      </c>
      <c r="MG86" s="30" t="str">
        <f t="shared" si="1273"/>
        <v>C</v>
      </c>
      <c r="MH86" s="28">
        <f t="shared" si="802"/>
        <v>2</v>
      </c>
      <c r="MI86" s="35" t="str">
        <f t="shared" si="803"/>
        <v>2.0</v>
      </c>
      <c r="MJ86" s="53">
        <v>1</v>
      </c>
      <c r="MK86" s="70">
        <v>1</v>
      </c>
      <c r="ML86" s="19">
        <v>8</v>
      </c>
      <c r="MM86" s="51">
        <v>6.9</v>
      </c>
      <c r="MN86" s="23"/>
      <c r="MO86" s="25">
        <f t="shared" si="1150"/>
        <v>7.3</v>
      </c>
      <c r="MP86" s="26">
        <f t="shared" si="1151"/>
        <v>7.3</v>
      </c>
      <c r="MQ86" s="26" t="str">
        <f t="shared" si="1274"/>
        <v>7.3</v>
      </c>
      <c r="MR86" s="30" t="str">
        <f t="shared" si="1283"/>
        <v>B</v>
      </c>
      <c r="MS86" s="28">
        <f t="shared" si="1152"/>
        <v>3</v>
      </c>
      <c r="MT86" s="35" t="str">
        <f t="shared" si="1153"/>
        <v>3.0</v>
      </c>
      <c r="MU86" s="53">
        <v>1</v>
      </c>
      <c r="MV86" s="63">
        <v>1</v>
      </c>
      <c r="MW86" s="19">
        <v>8</v>
      </c>
      <c r="MX86" s="51">
        <v>7.7</v>
      </c>
      <c r="MY86" s="23"/>
      <c r="MZ86" s="25">
        <f t="shared" si="1154"/>
        <v>7.8</v>
      </c>
      <c r="NA86" s="26">
        <f t="shared" si="1155"/>
        <v>7.8</v>
      </c>
      <c r="NB86" s="26" t="str">
        <f t="shared" si="1275"/>
        <v>7.8</v>
      </c>
      <c r="NC86" s="30" t="str">
        <f t="shared" si="1284"/>
        <v>B</v>
      </c>
      <c r="ND86" s="28">
        <f t="shared" si="1156"/>
        <v>3</v>
      </c>
      <c r="NE86" s="35" t="str">
        <f t="shared" si="1157"/>
        <v>3.0</v>
      </c>
      <c r="NF86" s="53">
        <v>1</v>
      </c>
      <c r="NG86" s="63">
        <v>1</v>
      </c>
      <c r="NH86" s="19">
        <v>8</v>
      </c>
      <c r="NI86" s="51">
        <v>7.4</v>
      </c>
      <c r="NJ86" s="23"/>
      <c r="NK86" s="25">
        <f t="shared" si="1158"/>
        <v>7.6</v>
      </c>
      <c r="NL86" s="26">
        <f t="shared" si="1159"/>
        <v>7.6</v>
      </c>
      <c r="NM86" s="26" t="str">
        <f t="shared" si="1276"/>
        <v>7.6</v>
      </c>
      <c r="NN86" s="30" t="str">
        <f t="shared" si="1285"/>
        <v>B</v>
      </c>
      <c r="NO86" s="28">
        <f t="shared" si="1160"/>
        <v>3</v>
      </c>
      <c r="NP86" s="35" t="str">
        <f t="shared" si="1161"/>
        <v>3.0</v>
      </c>
      <c r="NQ86" s="53">
        <v>2</v>
      </c>
      <c r="NR86" s="63">
        <v>2</v>
      </c>
      <c r="NS86" s="19">
        <v>8</v>
      </c>
      <c r="NT86" s="51">
        <v>8</v>
      </c>
      <c r="NU86" s="23"/>
      <c r="NV86" s="25">
        <f t="shared" si="1162"/>
        <v>8</v>
      </c>
      <c r="NW86" s="26">
        <f t="shared" si="1163"/>
        <v>8</v>
      </c>
      <c r="NX86" s="26" t="str">
        <f t="shared" si="1277"/>
        <v>8.0</v>
      </c>
      <c r="NY86" s="30" t="str">
        <f t="shared" si="1286"/>
        <v>B+</v>
      </c>
      <c r="NZ86" s="28">
        <f t="shared" si="1164"/>
        <v>3.5</v>
      </c>
      <c r="OA86" s="35" t="str">
        <f t="shared" si="1165"/>
        <v>3.5</v>
      </c>
      <c r="OB86" s="53">
        <v>1</v>
      </c>
      <c r="OC86" s="63">
        <v>1</v>
      </c>
      <c r="OD86" s="57">
        <v>8</v>
      </c>
      <c r="OE86" s="51">
        <v>7.2</v>
      </c>
      <c r="OF86" s="23"/>
      <c r="OG86" s="25">
        <f t="shared" ref="OG86:OG96" si="1297">ROUND((OD86*0.4+OE86*0.6),1)</f>
        <v>7.5</v>
      </c>
      <c r="OH86" s="26">
        <f t="shared" ref="OH86:OH96" si="1298">ROUND(MAX((OD86*0.4+OE86*0.6),(OD86*0.4+OF86*0.6)),1)</f>
        <v>7.5</v>
      </c>
      <c r="OI86" s="26" t="str">
        <f t="shared" ref="OI86:OI96" si="1299">TEXT(OH86,"0.0")</f>
        <v>7.5</v>
      </c>
      <c r="OJ86" s="30" t="str">
        <f t="shared" ref="OJ86:OJ96" si="1300">IF(OH86&gt;=8.5,"A",IF(OH86&gt;=8,"B+",IF(OH86&gt;=7,"B",IF(OH86&gt;=6.5,"C+",IF(OH86&gt;=5.5,"C",IF(OH86&gt;=5,"D+",IF(OH86&gt;=4,"D","F")))))))</f>
        <v>B</v>
      </c>
      <c r="OK86" s="28">
        <f t="shared" ref="OK86:OK96" si="1301">IF(OJ86="A",4,IF(OJ86="B+",3.5,IF(OJ86="B",3,IF(OJ86="C+",2.5,IF(OJ86="C",2,IF(OJ86="D+",1.5,IF(OJ86="D",1,0)))))))</f>
        <v>3</v>
      </c>
      <c r="OL86" s="35" t="str">
        <f t="shared" ref="OL86:OL96" si="1302">TEXT(OK86,"0.0")</f>
        <v>3.0</v>
      </c>
      <c r="OM86" s="53">
        <v>4</v>
      </c>
      <c r="ON86" s="70">
        <v>4</v>
      </c>
      <c r="OO86" s="264">
        <f t="shared" si="804"/>
        <v>12</v>
      </c>
      <c r="OP86" s="217">
        <f t="shared" si="805"/>
        <v>7.1333333333333329</v>
      </c>
      <c r="OQ86" s="182">
        <f t="shared" si="806"/>
        <v>2.7916666666666665</v>
      </c>
      <c r="OR86" s="183" t="str">
        <f t="shared" si="807"/>
        <v>2.79</v>
      </c>
      <c r="OS86" s="135" t="str">
        <f t="shared" si="808"/>
        <v>Lên lớp</v>
      </c>
      <c r="OT86" s="136">
        <f t="shared" si="809"/>
        <v>12</v>
      </c>
      <c r="OU86" s="217">
        <f t="shared" si="810"/>
        <v>7.1333333333333329</v>
      </c>
      <c r="OV86" s="236">
        <f t="shared" si="811"/>
        <v>2.7916666666666665</v>
      </c>
      <c r="OW86" s="192">
        <f t="shared" si="812"/>
        <v>67</v>
      </c>
      <c r="OX86" s="193">
        <f t="shared" si="813"/>
        <v>67</v>
      </c>
      <c r="OY86" s="183">
        <f t="shared" si="814"/>
        <v>6.7253731343283585</v>
      </c>
      <c r="OZ86" s="182">
        <f t="shared" si="815"/>
        <v>2.5149253731343282</v>
      </c>
      <c r="PA86" s="183" t="str">
        <f t="shared" si="816"/>
        <v>2.51</v>
      </c>
      <c r="PB86" s="135" t="str">
        <f t="shared" si="817"/>
        <v>Lên lớp</v>
      </c>
      <c r="PC86" s="135" t="s">
        <v>648</v>
      </c>
      <c r="PD86" s="57">
        <v>8.5</v>
      </c>
      <c r="PE86" s="22">
        <v>7</v>
      </c>
      <c r="PF86" s="23"/>
      <c r="PG86" s="25">
        <f t="shared" si="866"/>
        <v>7.6</v>
      </c>
      <c r="PH86" s="26">
        <f t="shared" si="867"/>
        <v>7.6</v>
      </c>
      <c r="PI86" s="26" t="str">
        <f t="shared" si="868"/>
        <v>7.6</v>
      </c>
      <c r="PJ86" s="30" t="str">
        <f t="shared" si="869"/>
        <v>B</v>
      </c>
      <c r="PK86" s="28">
        <f t="shared" si="870"/>
        <v>3</v>
      </c>
      <c r="PL86" s="35" t="str">
        <f t="shared" si="871"/>
        <v>3.0</v>
      </c>
      <c r="PM86" s="53">
        <v>6</v>
      </c>
      <c r="PN86" s="63">
        <v>6</v>
      </c>
      <c r="PO86" s="43">
        <v>2</v>
      </c>
      <c r="PP86" s="22"/>
      <c r="PQ86" s="23"/>
      <c r="PR86" s="25">
        <f t="shared" si="1170"/>
        <v>0.8</v>
      </c>
      <c r="PS86" s="26">
        <f t="shared" si="1171"/>
        <v>0.8</v>
      </c>
      <c r="PT86" s="26" t="str">
        <f t="shared" si="1279"/>
        <v>0.8</v>
      </c>
      <c r="PU86" s="30" t="str">
        <f t="shared" si="1288"/>
        <v>F</v>
      </c>
      <c r="PV86" s="28">
        <f t="shared" si="1172"/>
        <v>0</v>
      </c>
      <c r="PW86" s="35" t="str">
        <f t="shared" si="1173"/>
        <v>0.0</v>
      </c>
      <c r="PX86" s="53">
        <v>6</v>
      </c>
      <c r="PY86" s="63"/>
      <c r="PZ86" s="59">
        <v>7.5</v>
      </c>
      <c r="QA86" s="259">
        <v>5.5</v>
      </c>
      <c r="QB86" s="129">
        <f t="shared" si="848"/>
        <v>6.3</v>
      </c>
      <c r="QC86" s="24" t="str">
        <f t="shared" si="876"/>
        <v>6.3</v>
      </c>
      <c r="QD86" s="30" t="str">
        <f t="shared" si="877"/>
        <v>C</v>
      </c>
      <c r="QE86" s="28">
        <f t="shared" si="878"/>
        <v>2</v>
      </c>
      <c r="QF86" s="35" t="str">
        <f t="shared" si="879"/>
        <v>2.0</v>
      </c>
      <c r="QG86" s="260">
        <v>5</v>
      </c>
      <c r="QH86" s="261">
        <v>5</v>
      </c>
      <c r="QI86" s="262">
        <f t="shared" si="818"/>
        <v>17</v>
      </c>
      <c r="QJ86" s="217">
        <f t="shared" si="819"/>
        <v>4.8176470588235292</v>
      </c>
      <c r="QK86" s="182">
        <f t="shared" si="820"/>
        <v>1.6470588235294117</v>
      </c>
      <c r="QL86" s="183" t="str">
        <f t="shared" si="880"/>
        <v>1.65</v>
      </c>
      <c r="QM86" s="135" t="str">
        <f t="shared" si="881"/>
        <v>Lên lớp</v>
      </c>
    </row>
    <row r="87" spans="1:455" ht="18">
      <c r="A87" s="10">
        <v>8</v>
      </c>
      <c r="B87" s="10">
        <v>91</v>
      </c>
      <c r="C87" s="90" t="s">
        <v>631</v>
      </c>
      <c r="D87" s="91" t="s">
        <v>397</v>
      </c>
      <c r="E87" s="93" t="s">
        <v>398</v>
      </c>
      <c r="F87" s="308" t="s">
        <v>399</v>
      </c>
      <c r="G87" s="42"/>
      <c r="H87" s="107" t="s">
        <v>555</v>
      </c>
      <c r="I87" s="42" t="s">
        <v>18</v>
      </c>
      <c r="J87" s="98" t="s">
        <v>571</v>
      </c>
      <c r="K87" s="12">
        <v>5.3</v>
      </c>
      <c r="L87" s="24" t="str">
        <f t="shared" si="1174"/>
        <v>5.3</v>
      </c>
      <c r="M87" s="30" t="str">
        <f t="shared" si="882"/>
        <v>D+</v>
      </c>
      <c r="N87" s="37">
        <f t="shared" si="883"/>
        <v>1.5</v>
      </c>
      <c r="O87" s="35" t="str">
        <f t="shared" si="884"/>
        <v>1.5</v>
      </c>
      <c r="P87" s="11">
        <v>2</v>
      </c>
      <c r="Q87" s="14">
        <v>6.6</v>
      </c>
      <c r="R87" s="24" t="str">
        <f t="shared" si="1175"/>
        <v>6.6</v>
      </c>
      <c r="S87" s="30" t="str">
        <f t="shared" si="885"/>
        <v>C+</v>
      </c>
      <c r="T87" s="37">
        <f t="shared" si="886"/>
        <v>2.5</v>
      </c>
      <c r="U87" s="35" t="str">
        <f t="shared" si="887"/>
        <v>2.5</v>
      </c>
      <c r="V87" s="11">
        <v>3</v>
      </c>
      <c r="W87" s="19">
        <v>7</v>
      </c>
      <c r="X87" s="22">
        <v>5</v>
      </c>
      <c r="Y87" s="23"/>
      <c r="Z87" s="17">
        <f t="shared" si="888"/>
        <v>5.8</v>
      </c>
      <c r="AA87" s="24">
        <f t="shared" si="889"/>
        <v>5.8</v>
      </c>
      <c r="AB87" s="24" t="str">
        <f t="shared" si="1176"/>
        <v>5.8</v>
      </c>
      <c r="AC87" s="30" t="str">
        <f t="shared" si="890"/>
        <v>C</v>
      </c>
      <c r="AD87" s="28">
        <f t="shared" si="891"/>
        <v>2</v>
      </c>
      <c r="AE87" s="35" t="str">
        <f t="shared" si="892"/>
        <v>2.0</v>
      </c>
      <c r="AF87" s="53">
        <v>4</v>
      </c>
      <c r="AG87" s="63">
        <v>4</v>
      </c>
      <c r="AH87" s="19">
        <v>8</v>
      </c>
      <c r="AI87" s="22">
        <v>8</v>
      </c>
      <c r="AJ87" s="23"/>
      <c r="AK87" s="25">
        <f t="shared" si="1177"/>
        <v>8</v>
      </c>
      <c r="AL87" s="26">
        <f t="shared" si="1178"/>
        <v>8</v>
      </c>
      <c r="AM87" s="24" t="str">
        <f t="shared" si="1179"/>
        <v>8.0</v>
      </c>
      <c r="AN87" s="30" t="str">
        <f t="shared" si="895"/>
        <v>B+</v>
      </c>
      <c r="AO87" s="28">
        <f t="shared" si="896"/>
        <v>3.5</v>
      </c>
      <c r="AP87" s="35" t="str">
        <f t="shared" si="897"/>
        <v>3.5</v>
      </c>
      <c r="AQ87" s="66">
        <v>2</v>
      </c>
      <c r="AR87" s="68">
        <v>2</v>
      </c>
      <c r="AS87" s="19">
        <v>5</v>
      </c>
      <c r="AT87" s="22">
        <v>6</v>
      </c>
      <c r="AU87" s="23"/>
      <c r="AV87" s="25">
        <f t="shared" si="1180"/>
        <v>5.6</v>
      </c>
      <c r="AW87" s="26">
        <f t="shared" si="1181"/>
        <v>5.6</v>
      </c>
      <c r="AX87" s="24" t="str">
        <f t="shared" si="1182"/>
        <v>5.6</v>
      </c>
      <c r="AY87" s="30" t="str">
        <f t="shared" si="900"/>
        <v>C</v>
      </c>
      <c r="AZ87" s="28">
        <f t="shared" si="901"/>
        <v>2</v>
      </c>
      <c r="BA87" s="35" t="str">
        <f t="shared" si="902"/>
        <v>2.0</v>
      </c>
      <c r="BB87" s="53">
        <v>3</v>
      </c>
      <c r="BC87" s="63">
        <v>3</v>
      </c>
      <c r="BD87" s="19">
        <v>7</v>
      </c>
      <c r="BE87" s="22">
        <v>5</v>
      </c>
      <c r="BF87" s="23"/>
      <c r="BG87" s="25">
        <f t="shared" si="903"/>
        <v>5.8</v>
      </c>
      <c r="BH87" s="26">
        <f t="shared" si="904"/>
        <v>5.8</v>
      </c>
      <c r="BI87" s="24" t="str">
        <f t="shared" si="1183"/>
        <v>5.8</v>
      </c>
      <c r="BJ87" s="30" t="str">
        <f t="shared" si="905"/>
        <v>C</v>
      </c>
      <c r="BK87" s="28">
        <f t="shared" si="906"/>
        <v>2</v>
      </c>
      <c r="BL87" s="35" t="str">
        <f t="shared" si="907"/>
        <v>2.0</v>
      </c>
      <c r="BM87" s="53">
        <v>3</v>
      </c>
      <c r="BN87" s="63">
        <v>3</v>
      </c>
      <c r="BO87" s="19">
        <v>6.6</v>
      </c>
      <c r="BP87" s="22">
        <v>7</v>
      </c>
      <c r="BQ87" s="23"/>
      <c r="BR87" s="17">
        <f t="shared" si="908"/>
        <v>6.8</v>
      </c>
      <c r="BS87" s="24">
        <f t="shared" si="909"/>
        <v>6.8</v>
      </c>
      <c r="BT87" s="24" t="str">
        <f t="shared" si="1184"/>
        <v>6.8</v>
      </c>
      <c r="BU87" s="30" t="str">
        <f t="shared" si="910"/>
        <v>C+</v>
      </c>
      <c r="BV87" s="56">
        <f t="shared" si="911"/>
        <v>2.5</v>
      </c>
      <c r="BW87" s="35" t="str">
        <f t="shared" si="912"/>
        <v>2.5</v>
      </c>
      <c r="BX87" s="53">
        <v>2</v>
      </c>
      <c r="BY87" s="70">
        <v>2</v>
      </c>
      <c r="BZ87" s="19">
        <v>6.5</v>
      </c>
      <c r="CA87" s="22">
        <v>6</v>
      </c>
      <c r="CB87" s="23"/>
      <c r="CC87" s="25">
        <f t="shared" si="1185"/>
        <v>6.2</v>
      </c>
      <c r="CD87" s="26">
        <f t="shared" si="1186"/>
        <v>6.2</v>
      </c>
      <c r="CE87" s="24" t="str">
        <f t="shared" si="1187"/>
        <v>6.2</v>
      </c>
      <c r="CF87" s="30" t="str">
        <f t="shared" si="1188"/>
        <v>C</v>
      </c>
      <c r="CG87" s="28">
        <f t="shared" si="916"/>
        <v>2</v>
      </c>
      <c r="CH87" s="35" t="str">
        <f t="shared" si="917"/>
        <v>2.0</v>
      </c>
      <c r="CI87" s="53">
        <v>3</v>
      </c>
      <c r="CJ87" s="63">
        <v>3</v>
      </c>
      <c r="CK87" s="193">
        <f t="shared" si="918"/>
        <v>17</v>
      </c>
      <c r="CL87" s="217">
        <f t="shared" si="1189"/>
        <v>6.2117647058823522</v>
      </c>
      <c r="CM87" s="182">
        <f t="shared" si="919"/>
        <v>2.2352941176470589</v>
      </c>
      <c r="CN87" s="183" t="str">
        <f t="shared" si="920"/>
        <v>2.24</v>
      </c>
      <c r="CO87" s="135" t="str">
        <f t="shared" si="1190"/>
        <v>Lên lớp</v>
      </c>
      <c r="CP87" s="136">
        <f t="shared" si="1191"/>
        <v>17</v>
      </c>
      <c r="CQ87" s="241">
        <f t="shared" si="1192"/>
        <v>6.2117647058823522</v>
      </c>
      <c r="CR87" s="137">
        <f t="shared" si="1193"/>
        <v>2.2352941176470589</v>
      </c>
      <c r="CS87" s="140" t="str">
        <f t="shared" si="1194"/>
        <v>2.24</v>
      </c>
      <c r="CT87" s="135" t="str">
        <f t="shared" si="1195"/>
        <v>Lên lớp</v>
      </c>
      <c r="CU87" s="138" t="s">
        <v>648</v>
      </c>
      <c r="CV87" s="19">
        <v>7.3</v>
      </c>
      <c r="CW87" s="22">
        <v>5</v>
      </c>
      <c r="CX87" s="23"/>
      <c r="CY87" s="25">
        <f t="shared" si="1196"/>
        <v>5.9</v>
      </c>
      <c r="CZ87" s="26">
        <f t="shared" si="1197"/>
        <v>5.9</v>
      </c>
      <c r="DA87" s="24" t="str">
        <f t="shared" si="1198"/>
        <v>5.9</v>
      </c>
      <c r="DB87" s="30" t="str">
        <f t="shared" si="1199"/>
        <v>C</v>
      </c>
      <c r="DC87" s="56">
        <f t="shared" si="1200"/>
        <v>2</v>
      </c>
      <c r="DD87" s="35" t="str">
        <f t="shared" si="1201"/>
        <v>2.0</v>
      </c>
      <c r="DE87" s="53">
        <v>3</v>
      </c>
      <c r="DF87" s="63">
        <v>3</v>
      </c>
      <c r="DG87" s="19">
        <v>7</v>
      </c>
      <c r="DH87" s="22">
        <v>7</v>
      </c>
      <c r="DI87" s="23"/>
      <c r="DJ87" s="25">
        <f t="shared" si="1202"/>
        <v>7</v>
      </c>
      <c r="DK87" s="26">
        <f t="shared" si="1203"/>
        <v>7</v>
      </c>
      <c r="DL87" s="26" t="str">
        <f t="shared" si="1204"/>
        <v>7.0</v>
      </c>
      <c r="DM87" s="30" t="str">
        <f t="shared" si="1205"/>
        <v>B</v>
      </c>
      <c r="DN87" s="56">
        <f t="shared" si="1206"/>
        <v>3</v>
      </c>
      <c r="DO87" s="35" t="str">
        <f t="shared" si="1207"/>
        <v>3.0</v>
      </c>
      <c r="DP87" s="53">
        <v>3</v>
      </c>
      <c r="DQ87" s="63">
        <v>3</v>
      </c>
      <c r="DR87" s="19">
        <v>8.1</v>
      </c>
      <c r="DS87" s="22">
        <v>8</v>
      </c>
      <c r="DT87" s="23"/>
      <c r="DU87" s="25">
        <f t="shared" si="1208"/>
        <v>8</v>
      </c>
      <c r="DV87" s="26">
        <f t="shared" si="1209"/>
        <v>8</v>
      </c>
      <c r="DW87" s="24" t="str">
        <f t="shared" si="1210"/>
        <v>8.0</v>
      </c>
      <c r="DX87" s="30" t="str">
        <f t="shared" si="1211"/>
        <v>B+</v>
      </c>
      <c r="DY87" s="28">
        <f t="shared" si="1212"/>
        <v>3.5</v>
      </c>
      <c r="DZ87" s="35" t="str">
        <f t="shared" si="1213"/>
        <v>3.5</v>
      </c>
      <c r="EA87" s="53">
        <v>3</v>
      </c>
      <c r="EB87" s="63">
        <v>3</v>
      </c>
      <c r="EC87" s="19">
        <v>8.6999999999999993</v>
      </c>
      <c r="ED87" s="22">
        <v>7</v>
      </c>
      <c r="EE87" s="23"/>
      <c r="EF87" s="25">
        <f t="shared" si="1214"/>
        <v>7.7</v>
      </c>
      <c r="EG87" s="26">
        <f t="shared" si="1215"/>
        <v>7.7</v>
      </c>
      <c r="EH87" s="26" t="str">
        <f t="shared" si="1289"/>
        <v>7.7</v>
      </c>
      <c r="EI87" s="30" t="str">
        <f t="shared" si="1217"/>
        <v>B</v>
      </c>
      <c r="EJ87" s="28">
        <f t="shared" si="1218"/>
        <v>3</v>
      </c>
      <c r="EK87" s="35" t="str">
        <f t="shared" si="1219"/>
        <v>3.0</v>
      </c>
      <c r="EL87" s="53">
        <v>2</v>
      </c>
      <c r="EM87" s="63">
        <v>2</v>
      </c>
      <c r="EN87" s="19">
        <v>7.4</v>
      </c>
      <c r="EO87" s="22">
        <v>7</v>
      </c>
      <c r="EP87" s="23"/>
      <c r="EQ87" s="25">
        <f t="shared" si="1220"/>
        <v>7.2</v>
      </c>
      <c r="ER87" s="26">
        <f t="shared" si="1221"/>
        <v>7.2</v>
      </c>
      <c r="ES87" s="26" t="str">
        <f t="shared" si="1222"/>
        <v>7.2</v>
      </c>
      <c r="ET87" s="30" t="str">
        <f t="shared" si="1223"/>
        <v>B</v>
      </c>
      <c r="EU87" s="28">
        <f t="shared" si="1224"/>
        <v>3</v>
      </c>
      <c r="EV87" s="35" t="str">
        <f t="shared" si="1225"/>
        <v>3.0</v>
      </c>
      <c r="EW87" s="53">
        <v>2</v>
      </c>
      <c r="EX87" s="63">
        <v>2</v>
      </c>
      <c r="EY87" s="19">
        <v>7</v>
      </c>
      <c r="EZ87" s="22">
        <v>5</v>
      </c>
      <c r="FA87" s="23"/>
      <c r="FB87" s="25">
        <f t="shared" si="1148"/>
        <v>5.8</v>
      </c>
      <c r="FC87" s="26">
        <f t="shared" si="1290"/>
        <v>5.8</v>
      </c>
      <c r="FD87" s="26" t="str">
        <f t="shared" si="1291"/>
        <v>5.8</v>
      </c>
      <c r="FE87" s="30" t="str">
        <f t="shared" si="1292"/>
        <v>C</v>
      </c>
      <c r="FF87" s="28">
        <f t="shared" si="1293"/>
        <v>2</v>
      </c>
      <c r="FG87" s="35" t="str">
        <f t="shared" si="1294"/>
        <v>2.0</v>
      </c>
      <c r="FH87" s="53">
        <v>3</v>
      </c>
      <c r="FI87" s="63">
        <v>3</v>
      </c>
      <c r="FJ87" s="19">
        <v>7.7</v>
      </c>
      <c r="FK87" s="22">
        <v>9</v>
      </c>
      <c r="FL87" s="23"/>
      <c r="FM87" s="25">
        <f t="shared" si="958"/>
        <v>8.5</v>
      </c>
      <c r="FN87" s="26">
        <f t="shared" si="959"/>
        <v>8.5</v>
      </c>
      <c r="FO87" s="26" t="str">
        <f t="shared" si="1226"/>
        <v>8.5</v>
      </c>
      <c r="FP87" s="30" t="str">
        <f t="shared" si="961"/>
        <v>A</v>
      </c>
      <c r="FQ87" s="28">
        <f t="shared" si="962"/>
        <v>4</v>
      </c>
      <c r="FR87" s="35" t="str">
        <f t="shared" si="963"/>
        <v>4.0</v>
      </c>
      <c r="FS87" s="53">
        <v>2</v>
      </c>
      <c r="FT87" s="63">
        <v>2</v>
      </c>
      <c r="FU87" s="19">
        <v>6.7</v>
      </c>
      <c r="FV87" s="22">
        <v>5</v>
      </c>
      <c r="FW87" s="23"/>
      <c r="FX87" s="25">
        <f t="shared" si="964"/>
        <v>5.7</v>
      </c>
      <c r="FY87" s="26">
        <f t="shared" si="965"/>
        <v>5.7</v>
      </c>
      <c r="FZ87" s="24" t="str">
        <f t="shared" si="1227"/>
        <v>5.7</v>
      </c>
      <c r="GA87" s="30" t="str">
        <f t="shared" si="967"/>
        <v>C</v>
      </c>
      <c r="GB87" s="28">
        <f t="shared" si="968"/>
        <v>2</v>
      </c>
      <c r="GC87" s="35" t="str">
        <f t="shared" si="969"/>
        <v>2.0</v>
      </c>
      <c r="GD87" s="53">
        <v>2</v>
      </c>
      <c r="GE87" s="63">
        <v>2</v>
      </c>
      <c r="GF87" s="181">
        <f t="shared" si="1228"/>
        <v>20</v>
      </c>
      <c r="GG87" s="217">
        <f t="shared" si="1229"/>
        <v>6.9150000000000009</v>
      </c>
      <c r="GH87" s="182">
        <f t="shared" si="1230"/>
        <v>2.7749999999999999</v>
      </c>
      <c r="GI87" s="183" t="str">
        <f t="shared" si="1149"/>
        <v>2.78</v>
      </c>
      <c r="GJ87" s="135" t="str">
        <f t="shared" si="1231"/>
        <v>Lên lớp</v>
      </c>
      <c r="GK87" s="136">
        <f t="shared" si="1232"/>
        <v>20</v>
      </c>
      <c r="GL87" s="239">
        <f t="shared" si="1233"/>
        <v>6.9150000000000009</v>
      </c>
      <c r="GM87" s="137">
        <f t="shared" si="1234"/>
        <v>2.7749999999999999</v>
      </c>
      <c r="GN87" s="192">
        <f t="shared" si="1235"/>
        <v>37</v>
      </c>
      <c r="GO87" s="193">
        <f t="shared" si="1236"/>
        <v>37</v>
      </c>
      <c r="GP87" s="183">
        <f t="shared" si="1237"/>
        <v>6.5918918918918923</v>
      </c>
      <c r="GQ87" s="182">
        <f t="shared" si="1238"/>
        <v>2.5270270270270272</v>
      </c>
      <c r="GR87" s="183" t="str">
        <f t="shared" si="1239"/>
        <v>2.53</v>
      </c>
      <c r="GS87" s="135" t="str">
        <f t="shared" si="1240"/>
        <v>Lên lớp</v>
      </c>
      <c r="GT87" s="135" t="s">
        <v>648</v>
      </c>
      <c r="GU87" s="19">
        <v>7.7</v>
      </c>
      <c r="GV87" s="22">
        <v>7</v>
      </c>
      <c r="GW87" s="23"/>
      <c r="GX87" s="17">
        <f t="shared" si="1241"/>
        <v>7.3</v>
      </c>
      <c r="GY87" s="24">
        <f t="shared" si="1242"/>
        <v>7.3</v>
      </c>
      <c r="GZ87" s="24" t="str">
        <f t="shared" si="1243"/>
        <v>7.3</v>
      </c>
      <c r="HA87" s="30" t="str">
        <f t="shared" si="1244"/>
        <v>B</v>
      </c>
      <c r="HB87" s="28">
        <f t="shared" si="1245"/>
        <v>3</v>
      </c>
      <c r="HC87" s="35" t="str">
        <f t="shared" si="1246"/>
        <v>3.0</v>
      </c>
      <c r="HD87" s="53">
        <v>3</v>
      </c>
      <c r="HE87" s="63">
        <v>3</v>
      </c>
      <c r="HF87" s="19">
        <v>8.1999999999999993</v>
      </c>
      <c r="HG87" s="22">
        <v>5</v>
      </c>
      <c r="HH87" s="23"/>
      <c r="HI87" s="25">
        <f t="shared" si="753"/>
        <v>6.3</v>
      </c>
      <c r="HJ87" s="26">
        <f t="shared" si="754"/>
        <v>6.3</v>
      </c>
      <c r="HK87" s="24" t="str">
        <f t="shared" si="1247"/>
        <v>6.3</v>
      </c>
      <c r="HL87" s="30" t="str">
        <f t="shared" si="755"/>
        <v>C</v>
      </c>
      <c r="HM87" s="28">
        <f t="shared" si="756"/>
        <v>2</v>
      </c>
      <c r="HN87" s="35" t="str">
        <f t="shared" si="757"/>
        <v>2.0</v>
      </c>
      <c r="HO87" s="53">
        <v>2</v>
      </c>
      <c r="HP87" s="63">
        <v>2</v>
      </c>
      <c r="HQ87" s="19">
        <v>7</v>
      </c>
      <c r="HR87" s="22">
        <v>5</v>
      </c>
      <c r="HS87" s="23"/>
      <c r="HT87" s="25">
        <f t="shared" si="758"/>
        <v>5.8</v>
      </c>
      <c r="HU87" s="147">
        <f t="shared" si="759"/>
        <v>5.8</v>
      </c>
      <c r="HV87" s="24" t="str">
        <f t="shared" si="1295"/>
        <v>5.8</v>
      </c>
      <c r="HW87" s="218" t="str">
        <f t="shared" si="760"/>
        <v>C</v>
      </c>
      <c r="HX87" s="149">
        <f t="shared" si="761"/>
        <v>2</v>
      </c>
      <c r="HY87" s="40" t="str">
        <f t="shared" si="762"/>
        <v>2.0</v>
      </c>
      <c r="HZ87" s="53">
        <v>3</v>
      </c>
      <c r="IA87" s="63">
        <v>3</v>
      </c>
      <c r="IB87" s="19">
        <v>7.7</v>
      </c>
      <c r="IC87" s="22">
        <v>5</v>
      </c>
      <c r="ID87" s="23"/>
      <c r="IE87" s="25">
        <f t="shared" si="763"/>
        <v>6.1</v>
      </c>
      <c r="IF87" s="147">
        <f t="shared" si="764"/>
        <v>6.1</v>
      </c>
      <c r="IG87" s="24" t="str">
        <f t="shared" si="1296"/>
        <v>6.1</v>
      </c>
      <c r="IH87" s="218" t="str">
        <f t="shared" si="765"/>
        <v>C</v>
      </c>
      <c r="II87" s="149">
        <f t="shared" si="766"/>
        <v>2</v>
      </c>
      <c r="IJ87" s="40" t="str">
        <f t="shared" si="767"/>
        <v>2.0</v>
      </c>
      <c r="IK87" s="53">
        <v>1</v>
      </c>
      <c r="IL87" s="63">
        <v>1</v>
      </c>
      <c r="IM87" s="19">
        <v>6.6</v>
      </c>
      <c r="IN87" s="22">
        <v>8</v>
      </c>
      <c r="IO87" s="23"/>
      <c r="IP87" s="25">
        <f t="shared" si="768"/>
        <v>7.4</v>
      </c>
      <c r="IQ87" s="26">
        <f t="shared" si="769"/>
        <v>7.4</v>
      </c>
      <c r="IR87" s="24" t="str">
        <f t="shared" si="1250"/>
        <v>7.4</v>
      </c>
      <c r="IS87" s="30" t="str">
        <f t="shared" si="1280"/>
        <v>B</v>
      </c>
      <c r="IT87" s="28">
        <f t="shared" si="770"/>
        <v>3</v>
      </c>
      <c r="IU87" s="35" t="str">
        <f t="shared" si="771"/>
        <v>3.0</v>
      </c>
      <c r="IV87" s="53">
        <v>2</v>
      </c>
      <c r="IW87" s="63">
        <v>2</v>
      </c>
      <c r="IX87" s="19">
        <v>8</v>
      </c>
      <c r="IY87" s="22">
        <v>9</v>
      </c>
      <c r="IZ87" s="23"/>
      <c r="JA87" s="25">
        <f t="shared" si="772"/>
        <v>8.6</v>
      </c>
      <c r="JB87" s="26">
        <f t="shared" si="773"/>
        <v>8.6</v>
      </c>
      <c r="JC87" s="24" t="str">
        <f t="shared" si="1251"/>
        <v>8.6</v>
      </c>
      <c r="JD87" s="30" t="str">
        <f t="shared" si="774"/>
        <v>A</v>
      </c>
      <c r="JE87" s="28">
        <f t="shared" si="775"/>
        <v>4</v>
      </c>
      <c r="JF87" s="35" t="str">
        <f t="shared" si="776"/>
        <v>4.0</v>
      </c>
      <c r="JG87" s="53">
        <v>2</v>
      </c>
      <c r="JH87" s="63">
        <v>2</v>
      </c>
      <c r="JI87" s="19">
        <v>7.2</v>
      </c>
      <c r="JJ87" s="22">
        <v>8</v>
      </c>
      <c r="JK87" s="23"/>
      <c r="JL87" s="17">
        <f t="shared" si="1122"/>
        <v>7.7</v>
      </c>
      <c r="JM87" s="24">
        <f t="shared" si="1123"/>
        <v>7.7</v>
      </c>
      <c r="JN87" s="24" t="str">
        <f t="shared" si="1252"/>
        <v>7.7</v>
      </c>
      <c r="JO87" s="30" t="str">
        <f t="shared" si="1281"/>
        <v>B</v>
      </c>
      <c r="JP87" s="28">
        <f t="shared" si="1126"/>
        <v>3</v>
      </c>
      <c r="JQ87" s="35" t="str">
        <f t="shared" si="1127"/>
        <v>3.0</v>
      </c>
      <c r="JR87" s="53">
        <v>2</v>
      </c>
      <c r="JS87" s="63">
        <v>2</v>
      </c>
      <c r="JT87" s="19">
        <v>5.8</v>
      </c>
      <c r="JU87" s="22">
        <v>5</v>
      </c>
      <c r="JV87" s="23"/>
      <c r="JW87" s="17">
        <f t="shared" si="781"/>
        <v>5.3</v>
      </c>
      <c r="JX87" s="24">
        <f t="shared" si="782"/>
        <v>5.3</v>
      </c>
      <c r="JY87" s="24" t="str">
        <f t="shared" si="1253"/>
        <v>5.3</v>
      </c>
      <c r="JZ87" s="30" t="str">
        <f t="shared" si="1282"/>
        <v>D+</v>
      </c>
      <c r="KA87" s="28">
        <f t="shared" si="783"/>
        <v>1.5</v>
      </c>
      <c r="KB87" s="35" t="str">
        <f t="shared" si="784"/>
        <v>1.5</v>
      </c>
      <c r="KC87" s="53">
        <v>1</v>
      </c>
      <c r="KD87" s="63">
        <v>1</v>
      </c>
      <c r="KE87" s="19">
        <v>8</v>
      </c>
      <c r="KF87" s="22">
        <v>5</v>
      </c>
      <c r="KG87" s="23"/>
      <c r="KH87" s="17">
        <f t="shared" si="1134"/>
        <v>6.2</v>
      </c>
      <c r="KI87" s="24">
        <f t="shared" si="1135"/>
        <v>6.2</v>
      </c>
      <c r="KJ87" s="24" t="str">
        <f t="shared" si="1254"/>
        <v>6.2</v>
      </c>
      <c r="KK87" s="30" t="str">
        <f t="shared" si="1137"/>
        <v>C</v>
      </c>
      <c r="KL87" s="28">
        <f t="shared" si="1138"/>
        <v>2</v>
      </c>
      <c r="KM87" s="35" t="str">
        <f t="shared" si="1139"/>
        <v>2.0</v>
      </c>
      <c r="KN87" s="53">
        <v>2</v>
      </c>
      <c r="KO87" s="63">
        <v>2</v>
      </c>
      <c r="KP87" s="181">
        <f t="shared" si="1255"/>
        <v>18</v>
      </c>
      <c r="KQ87" s="217">
        <f t="shared" si="1256"/>
        <v>6.8388888888888895</v>
      </c>
      <c r="KR87" s="182">
        <f t="shared" si="1257"/>
        <v>2.5833333333333335</v>
      </c>
      <c r="KS87" s="183" t="str">
        <f t="shared" si="1258"/>
        <v>2.58</v>
      </c>
      <c r="KT87" s="135" t="str">
        <f t="shared" si="1259"/>
        <v>Lên lớp</v>
      </c>
      <c r="KU87" s="136">
        <f t="shared" si="1260"/>
        <v>18</v>
      </c>
      <c r="KV87" s="217">
        <f t="shared" si="1261"/>
        <v>6.8388888888888895</v>
      </c>
      <c r="KW87" s="236">
        <f t="shared" si="1262"/>
        <v>2.5833333333333335</v>
      </c>
      <c r="KX87" s="192">
        <f t="shared" si="1263"/>
        <v>55</v>
      </c>
      <c r="KY87" s="193">
        <f t="shared" si="1264"/>
        <v>55</v>
      </c>
      <c r="KZ87" s="183">
        <f t="shared" si="1265"/>
        <v>6.6727272727272728</v>
      </c>
      <c r="LA87" s="182">
        <f t="shared" si="1266"/>
        <v>2.5454545454545454</v>
      </c>
      <c r="LB87" s="183" t="str">
        <f t="shared" si="1267"/>
        <v>2.55</v>
      </c>
      <c r="LC87" s="135" t="str">
        <f t="shared" si="1268"/>
        <v>Lên lớp</v>
      </c>
      <c r="LD87" s="135" t="s">
        <v>648</v>
      </c>
      <c r="LE87" s="19">
        <v>7.8</v>
      </c>
      <c r="LF87" s="22">
        <v>5</v>
      </c>
      <c r="LG87" s="23"/>
      <c r="LH87" s="25">
        <f t="shared" si="790"/>
        <v>6.1</v>
      </c>
      <c r="LI87" s="147">
        <f t="shared" si="791"/>
        <v>6.1</v>
      </c>
      <c r="LJ87" s="26" t="str">
        <f t="shared" si="1269"/>
        <v>6.1</v>
      </c>
      <c r="LK87" s="148" t="str">
        <f t="shared" si="792"/>
        <v>C</v>
      </c>
      <c r="LL87" s="149">
        <f t="shared" si="793"/>
        <v>2</v>
      </c>
      <c r="LM87" s="40" t="str">
        <f t="shared" si="794"/>
        <v>2.0</v>
      </c>
      <c r="LN87" s="53">
        <v>1</v>
      </c>
      <c r="LO87" s="63">
        <v>1</v>
      </c>
      <c r="LP87" s="19">
        <v>8</v>
      </c>
      <c r="LQ87" s="22">
        <v>1</v>
      </c>
      <c r="LR87" s="23">
        <v>5</v>
      </c>
      <c r="LS87" s="25">
        <f t="shared" si="795"/>
        <v>3.8</v>
      </c>
      <c r="LT87" s="147">
        <f t="shared" si="1270"/>
        <v>6.2</v>
      </c>
      <c r="LU87" s="26" t="str">
        <f t="shared" si="1271"/>
        <v>6.2</v>
      </c>
      <c r="LV87" s="148" t="str">
        <f t="shared" si="797"/>
        <v>C</v>
      </c>
      <c r="LW87" s="149">
        <f t="shared" si="798"/>
        <v>2</v>
      </c>
      <c r="LX87" s="40" t="str">
        <f t="shared" si="799"/>
        <v>2.0</v>
      </c>
      <c r="LY87" s="53">
        <v>1</v>
      </c>
      <c r="LZ87" s="63">
        <v>1</v>
      </c>
      <c r="MA87" s="19">
        <v>6.7</v>
      </c>
      <c r="MB87" s="22">
        <v>6</v>
      </c>
      <c r="MC87" s="23"/>
      <c r="MD87" s="25">
        <f t="shared" si="800"/>
        <v>6.3</v>
      </c>
      <c r="ME87" s="26">
        <f t="shared" si="801"/>
        <v>6.3</v>
      </c>
      <c r="MF87" s="26" t="str">
        <f t="shared" si="1272"/>
        <v>6.3</v>
      </c>
      <c r="MG87" s="30" t="str">
        <f t="shared" si="1273"/>
        <v>C</v>
      </c>
      <c r="MH87" s="28">
        <f t="shared" si="802"/>
        <v>2</v>
      </c>
      <c r="MI87" s="35" t="str">
        <f t="shared" si="803"/>
        <v>2.0</v>
      </c>
      <c r="MJ87" s="53">
        <v>1</v>
      </c>
      <c r="MK87" s="70">
        <v>1</v>
      </c>
      <c r="ML87" s="19">
        <v>7</v>
      </c>
      <c r="MM87" s="51">
        <v>6.9</v>
      </c>
      <c r="MN87" s="23"/>
      <c r="MO87" s="25">
        <f t="shared" si="1150"/>
        <v>6.9</v>
      </c>
      <c r="MP87" s="26">
        <f t="shared" si="1151"/>
        <v>6.9</v>
      </c>
      <c r="MQ87" s="26" t="str">
        <f t="shared" si="1274"/>
        <v>6.9</v>
      </c>
      <c r="MR87" s="30" t="str">
        <f t="shared" si="1283"/>
        <v>C+</v>
      </c>
      <c r="MS87" s="28">
        <f t="shared" si="1152"/>
        <v>2.5</v>
      </c>
      <c r="MT87" s="35" t="str">
        <f t="shared" si="1153"/>
        <v>2.5</v>
      </c>
      <c r="MU87" s="53">
        <v>1</v>
      </c>
      <c r="MV87" s="63">
        <v>1</v>
      </c>
      <c r="MW87" s="19">
        <v>8</v>
      </c>
      <c r="MX87" s="51">
        <v>7.3</v>
      </c>
      <c r="MY87" s="23"/>
      <c r="MZ87" s="25">
        <f t="shared" si="1154"/>
        <v>7.6</v>
      </c>
      <c r="NA87" s="26">
        <f t="shared" si="1155"/>
        <v>7.6</v>
      </c>
      <c r="NB87" s="26" t="str">
        <f t="shared" si="1275"/>
        <v>7.6</v>
      </c>
      <c r="NC87" s="30" t="str">
        <f t="shared" si="1284"/>
        <v>B</v>
      </c>
      <c r="ND87" s="28">
        <f t="shared" si="1156"/>
        <v>3</v>
      </c>
      <c r="NE87" s="35" t="str">
        <f t="shared" si="1157"/>
        <v>3.0</v>
      </c>
      <c r="NF87" s="53">
        <v>1</v>
      </c>
      <c r="NG87" s="63">
        <v>1</v>
      </c>
      <c r="NH87" s="19">
        <v>8</v>
      </c>
      <c r="NI87" s="51">
        <v>8.4</v>
      </c>
      <c r="NJ87" s="23"/>
      <c r="NK87" s="25">
        <f t="shared" si="1158"/>
        <v>8.1999999999999993</v>
      </c>
      <c r="NL87" s="26">
        <f t="shared" si="1159"/>
        <v>8.1999999999999993</v>
      </c>
      <c r="NM87" s="26" t="str">
        <f t="shared" si="1276"/>
        <v>8.2</v>
      </c>
      <c r="NN87" s="30" t="str">
        <f t="shared" si="1285"/>
        <v>B+</v>
      </c>
      <c r="NO87" s="28">
        <f t="shared" si="1160"/>
        <v>3.5</v>
      </c>
      <c r="NP87" s="35" t="str">
        <f t="shared" si="1161"/>
        <v>3.5</v>
      </c>
      <c r="NQ87" s="53">
        <v>2</v>
      </c>
      <c r="NR87" s="63">
        <v>2</v>
      </c>
      <c r="NS87" s="19">
        <v>8</v>
      </c>
      <c r="NT87" s="51">
        <v>9</v>
      </c>
      <c r="NU87" s="23"/>
      <c r="NV87" s="25">
        <f t="shared" si="1162"/>
        <v>8.6</v>
      </c>
      <c r="NW87" s="26">
        <f t="shared" si="1163"/>
        <v>8.6</v>
      </c>
      <c r="NX87" s="26" t="str">
        <f t="shared" si="1277"/>
        <v>8.6</v>
      </c>
      <c r="NY87" s="30" t="str">
        <f t="shared" si="1286"/>
        <v>A</v>
      </c>
      <c r="NZ87" s="28">
        <f t="shared" si="1164"/>
        <v>4</v>
      </c>
      <c r="OA87" s="35" t="str">
        <f t="shared" si="1165"/>
        <v>4.0</v>
      </c>
      <c r="OB87" s="53">
        <v>1</v>
      </c>
      <c r="OC87" s="63">
        <v>1</v>
      </c>
      <c r="OD87" s="57">
        <v>7.6</v>
      </c>
      <c r="OE87" s="51">
        <v>7.6</v>
      </c>
      <c r="OF87" s="23"/>
      <c r="OG87" s="25">
        <f t="shared" si="1297"/>
        <v>7.6</v>
      </c>
      <c r="OH87" s="26">
        <f t="shared" si="1298"/>
        <v>7.6</v>
      </c>
      <c r="OI87" s="26" t="str">
        <f t="shared" si="1299"/>
        <v>7.6</v>
      </c>
      <c r="OJ87" s="30" t="str">
        <f t="shared" si="1300"/>
        <v>B</v>
      </c>
      <c r="OK87" s="28">
        <f t="shared" si="1301"/>
        <v>3</v>
      </c>
      <c r="OL87" s="35" t="str">
        <f t="shared" si="1302"/>
        <v>3.0</v>
      </c>
      <c r="OM87" s="53">
        <v>4</v>
      </c>
      <c r="ON87" s="70">
        <v>4</v>
      </c>
      <c r="OO87" s="264">
        <f t="shared" si="804"/>
        <v>12</v>
      </c>
      <c r="OP87" s="217">
        <f t="shared" si="805"/>
        <v>7.375</v>
      </c>
      <c r="OQ87" s="182">
        <f t="shared" si="806"/>
        <v>2.875</v>
      </c>
      <c r="OR87" s="183" t="str">
        <f t="shared" si="807"/>
        <v>2.88</v>
      </c>
      <c r="OS87" s="135" t="str">
        <f t="shared" si="808"/>
        <v>Lên lớp</v>
      </c>
      <c r="OT87" s="136">
        <f t="shared" si="809"/>
        <v>12</v>
      </c>
      <c r="OU87" s="217">
        <f t="shared" si="810"/>
        <v>7.375</v>
      </c>
      <c r="OV87" s="236">
        <f t="shared" si="811"/>
        <v>2.875</v>
      </c>
      <c r="OW87" s="192">
        <f t="shared" si="812"/>
        <v>67</v>
      </c>
      <c r="OX87" s="193">
        <f t="shared" si="813"/>
        <v>67</v>
      </c>
      <c r="OY87" s="183">
        <f t="shared" si="814"/>
        <v>6.7985074626865671</v>
      </c>
      <c r="OZ87" s="182">
        <f t="shared" si="815"/>
        <v>2.6044776119402986</v>
      </c>
      <c r="PA87" s="183" t="str">
        <f t="shared" si="816"/>
        <v>2.60</v>
      </c>
      <c r="PB87" s="135" t="str">
        <f t="shared" si="817"/>
        <v>Lên lớp</v>
      </c>
      <c r="PC87" s="135" t="s">
        <v>648</v>
      </c>
      <c r="PD87" s="304">
        <v>0</v>
      </c>
      <c r="PE87" s="22"/>
      <c r="PF87" s="325"/>
      <c r="PG87" s="25">
        <f t="shared" si="866"/>
        <v>0</v>
      </c>
      <c r="PH87" s="26">
        <f t="shared" si="867"/>
        <v>0</v>
      </c>
      <c r="PI87" s="26" t="str">
        <f t="shared" si="868"/>
        <v>0.0</v>
      </c>
      <c r="PJ87" s="30" t="str">
        <f t="shared" si="869"/>
        <v>F</v>
      </c>
      <c r="PK87" s="28">
        <f t="shared" si="870"/>
        <v>0</v>
      </c>
      <c r="PL87" s="35" t="str">
        <f t="shared" si="871"/>
        <v>0.0</v>
      </c>
      <c r="PM87" s="53">
        <v>6</v>
      </c>
      <c r="PN87" s="63"/>
      <c r="PO87" s="19">
        <v>7.5</v>
      </c>
      <c r="PP87" s="22">
        <v>7</v>
      </c>
      <c r="PQ87" s="23"/>
      <c r="PR87" s="25">
        <f t="shared" si="1170"/>
        <v>7.2</v>
      </c>
      <c r="PS87" s="26">
        <f t="shared" si="1171"/>
        <v>7.2</v>
      </c>
      <c r="PT87" s="26" t="str">
        <f t="shared" si="1279"/>
        <v>7.2</v>
      </c>
      <c r="PU87" s="30" t="str">
        <f t="shared" si="1288"/>
        <v>B</v>
      </c>
      <c r="PV87" s="28">
        <f t="shared" si="1172"/>
        <v>3</v>
      </c>
      <c r="PW87" s="35" t="str">
        <f t="shared" si="1173"/>
        <v>3.0</v>
      </c>
      <c r="PX87" s="53">
        <v>6</v>
      </c>
      <c r="PY87" s="63">
        <v>6</v>
      </c>
      <c r="PZ87" s="59">
        <v>7.7</v>
      </c>
      <c r="QA87" s="259">
        <v>6.3</v>
      </c>
      <c r="QB87" s="129">
        <f t="shared" si="848"/>
        <v>6.9</v>
      </c>
      <c r="QC87" s="24" t="str">
        <f t="shared" si="876"/>
        <v>6.9</v>
      </c>
      <c r="QD87" s="30" t="str">
        <f t="shared" si="877"/>
        <v>C+</v>
      </c>
      <c r="QE87" s="28">
        <f t="shared" si="878"/>
        <v>2.5</v>
      </c>
      <c r="QF87" s="35" t="str">
        <f t="shared" si="879"/>
        <v>2.5</v>
      </c>
      <c r="QG87" s="260">
        <v>5</v>
      </c>
      <c r="QH87" s="261">
        <v>5</v>
      </c>
      <c r="QI87" s="262">
        <f t="shared" si="818"/>
        <v>17</v>
      </c>
      <c r="QJ87" s="217">
        <f t="shared" si="819"/>
        <v>4.5705882352941174</v>
      </c>
      <c r="QK87" s="182">
        <f t="shared" si="820"/>
        <v>1.7941176470588236</v>
      </c>
      <c r="QL87" s="183" t="str">
        <f t="shared" si="880"/>
        <v>1.79</v>
      </c>
      <c r="QM87" s="135" t="str">
        <f t="shared" si="881"/>
        <v>Lên lớp</v>
      </c>
    </row>
    <row r="88" spans="1:455" ht="18">
      <c r="A88" s="10">
        <v>9</v>
      </c>
      <c r="B88" s="10">
        <v>92</v>
      </c>
      <c r="C88" s="90" t="s">
        <v>631</v>
      </c>
      <c r="D88" s="91" t="s">
        <v>401</v>
      </c>
      <c r="E88" s="93" t="s">
        <v>402</v>
      </c>
      <c r="F88" s="307" t="s">
        <v>69</v>
      </c>
      <c r="G88" s="42"/>
      <c r="H88" s="107" t="s">
        <v>557</v>
      </c>
      <c r="I88" s="42" t="s">
        <v>18</v>
      </c>
      <c r="J88" s="98" t="s">
        <v>572</v>
      </c>
      <c r="K88" s="12">
        <v>5.8</v>
      </c>
      <c r="L88" s="24" t="str">
        <f t="shared" si="1174"/>
        <v>5.8</v>
      </c>
      <c r="M88" s="30" t="str">
        <f t="shared" si="882"/>
        <v>C</v>
      </c>
      <c r="N88" s="37">
        <f t="shared" si="883"/>
        <v>2</v>
      </c>
      <c r="O88" s="35" t="str">
        <f t="shared" si="884"/>
        <v>2.0</v>
      </c>
      <c r="P88" s="11">
        <v>2</v>
      </c>
      <c r="Q88" s="14">
        <v>7.4</v>
      </c>
      <c r="R88" s="24" t="str">
        <f t="shared" si="1175"/>
        <v>7.4</v>
      </c>
      <c r="S88" s="30" t="str">
        <f t="shared" si="885"/>
        <v>B</v>
      </c>
      <c r="T88" s="37">
        <f t="shared" si="886"/>
        <v>3</v>
      </c>
      <c r="U88" s="35" t="str">
        <f t="shared" si="887"/>
        <v>3.0</v>
      </c>
      <c r="V88" s="11">
        <v>3</v>
      </c>
      <c r="W88" s="19">
        <v>7</v>
      </c>
      <c r="X88" s="22">
        <v>5</v>
      </c>
      <c r="Y88" s="23"/>
      <c r="Z88" s="17">
        <f t="shared" si="888"/>
        <v>5.8</v>
      </c>
      <c r="AA88" s="24">
        <f t="shared" si="889"/>
        <v>5.8</v>
      </c>
      <c r="AB88" s="24" t="str">
        <f t="shared" si="1176"/>
        <v>5.8</v>
      </c>
      <c r="AC88" s="30" t="str">
        <f t="shared" si="890"/>
        <v>C</v>
      </c>
      <c r="AD88" s="28">
        <f t="shared" si="891"/>
        <v>2</v>
      </c>
      <c r="AE88" s="35" t="str">
        <f t="shared" si="892"/>
        <v>2.0</v>
      </c>
      <c r="AF88" s="53">
        <v>4</v>
      </c>
      <c r="AG88" s="63">
        <v>4</v>
      </c>
      <c r="AH88" s="19">
        <v>7.3</v>
      </c>
      <c r="AI88" s="22">
        <v>7</v>
      </c>
      <c r="AJ88" s="23"/>
      <c r="AK88" s="25">
        <f t="shared" si="1177"/>
        <v>7.1</v>
      </c>
      <c r="AL88" s="26">
        <f t="shared" si="1178"/>
        <v>7.1</v>
      </c>
      <c r="AM88" s="24" t="str">
        <f t="shared" si="1179"/>
        <v>7.1</v>
      </c>
      <c r="AN88" s="30" t="str">
        <f t="shared" si="895"/>
        <v>B</v>
      </c>
      <c r="AO88" s="28">
        <f t="shared" si="896"/>
        <v>3</v>
      </c>
      <c r="AP88" s="35" t="str">
        <f t="shared" si="897"/>
        <v>3.0</v>
      </c>
      <c r="AQ88" s="66">
        <v>2</v>
      </c>
      <c r="AR88" s="68">
        <v>2</v>
      </c>
      <c r="AS88" s="19">
        <v>5</v>
      </c>
      <c r="AT88" s="22">
        <v>7</v>
      </c>
      <c r="AU88" s="23"/>
      <c r="AV88" s="25">
        <f t="shared" si="1180"/>
        <v>6.2</v>
      </c>
      <c r="AW88" s="26">
        <f t="shared" si="1181"/>
        <v>6.2</v>
      </c>
      <c r="AX88" s="24" t="str">
        <f t="shared" si="1182"/>
        <v>6.2</v>
      </c>
      <c r="AY88" s="30" t="str">
        <f t="shared" si="900"/>
        <v>C</v>
      </c>
      <c r="AZ88" s="28">
        <f t="shared" si="901"/>
        <v>2</v>
      </c>
      <c r="BA88" s="35" t="str">
        <f t="shared" si="902"/>
        <v>2.0</v>
      </c>
      <c r="BB88" s="53">
        <v>3</v>
      </c>
      <c r="BC88" s="63">
        <v>3</v>
      </c>
      <c r="BD88" s="19">
        <v>7</v>
      </c>
      <c r="BE88" s="22">
        <v>5</v>
      </c>
      <c r="BF88" s="23"/>
      <c r="BG88" s="25">
        <f t="shared" si="903"/>
        <v>5.8</v>
      </c>
      <c r="BH88" s="26">
        <f t="shared" si="904"/>
        <v>5.8</v>
      </c>
      <c r="BI88" s="24" t="str">
        <f t="shared" si="1183"/>
        <v>5.8</v>
      </c>
      <c r="BJ88" s="30" t="str">
        <f t="shared" si="905"/>
        <v>C</v>
      </c>
      <c r="BK88" s="28">
        <f t="shared" si="906"/>
        <v>2</v>
      </c>
      <c r="BL88" s="35" t="str">
        <f t="shared" si="907"/>
        <v>2.0</v>
      </c>
      <c r="BM88" s="53">
        <v>3</v>
      </c>
      <c r="BN88" s="63">
        <v>3</v>
      </c>
      <c r="BO88" s="19">
        <v>6.1</v>
      </c>
      <c r="BP88" s="22">
        <v>9</v>
      </c>
      <c r="BQ88" s="23"/>
      <c r="BR88" s="17">
        <f t="shared" si="908"/>
        <v>7.8</v>
      </c>
      <c r="BS88" s="24">
        <f t="shared" si="909"/>
        <v>7.8</v>
      </c>
      <c r="BT88" s="24" t="str">
        <f t="shared" si="1184"/>
        <v>7.8</v>
      </c>
      <c r="BU88" s="30" t="str">
        <f t="shared" si="910"/>
        <v>B</v>
      </c>
      <c r="BV88" s="56">
        <f t="shared" si="911"/>
        <v>3</v>
      </c>
      <c r="BW88" s="35" t="str">
        <f t="shared" si="912"/>
        <v>3.0</v>
      </c>
      <c r="BX88" s="53">
        <v>2</v>
      </c>
      <c r="BY88" s="70">
        <v>2</v>
      </c>
      <c r="BZ88" s="19">
        <v>8</v>
      </c>
      <c r="CA88" s="22">
        <v>8</v>
      </c>
      <c r="CB88" s="23"/>
      <c r="CC88" s="25">
        <f t="shared" si="1185"/>
        <v>8</v>
      </c>
      <c r="CD88" s="26">
        <f t="shared" si="1186"/>
        <v>8</v>
      </c>
      <c r="CE88" s="24" t="str">
        <f t="shared" si="1187"/>
        <v>8.0</v>
      </c>
      <c r="CF88" s="30" t="str">
        <f t="shared" si="1188"/>
        <v>B+</v>
      </c>
      <c r="CG88" s="28">
        <f t="shared" si="916"/>
        <v>3.5</v>
      </c>
      <c r="CH88" s="35" t="str">
        <f t="shared" si="917"/>
        <v>3.5</v>
      </c>
      <c r="CI88" s="53">
        <v>3</v>
      </c>
      <c r="CJ88" s="63">
        <v>3</v>
      </c>
      <c r="CK88" s="193">
        <f t="shared" si="918"/>
        <v>17</v>
      </c>
      <c r="CL88" s="217">
        <f t="shared" si="1189"/>
        <v>6.6470588235294121</v>
      </c>
      <c r="CM88" s="182">
        <f t="shared" si="919"/>
        <v>2.5</v>
      </c>
      <c r="CN88" s="183" t="str">
        <f t="shared" si="920"/>
        <v>2.50</v>
      </c>
      <c r="CO88" s="135" t="str">
        <f t="shared" si="1190"/>
        <v>Lên lớp</v>
      </c>
      <c r="CP88" s="136">
        <f t="shared" si="1191"/>
        <v>17</v>
      </c>
      <c r="CQ88" s="241">
        <f t="shared" si="1192"/>
        <v>6.6470588235294121</v>
      </c>
      <c r="CR88" s="137">
        <f t="shared" si="1193"/>
        <v>2.5</v>
      </c>
      <c r="CS88" s="140" t="str">
        <f t="shared" si="1194"/>
        <v>2.50</v>
      </c>
      <c r="CT88" s="135" t="str">
        <f t="shared" si="1195"/>
        <v>Lên lớp</v>
      </c>
      <c r="CU88" s="138" t="s">
        <v>648</v>
      </c>
      <c r="CV88" s="19">
        <v>5.9</v>
      </c>
      <c r="CW88" s="22">
        <v>5</v>
      </c>
      <c r="CX88" s="23"/>
      <c r="CY88" s="25">
        <f t="shared" si="1196"/>
        <v>5.4</v>
      </c>
      <c r="CZ88" s="26">
        <f t="shared" si="1197"/>
        <v>5.4</v>
      </c>
      <c r="DA88" s="26" t="str">
        <f t="shared" si="1198"/>
        <v>5.4</v>
      </c>
      <c r="DB88" s="30" t="str">
        <f t="shared" si="1199"/>
        <v>D+</v>
      </c>
      <c r="DC88" s="56">
        <f t="shared" si="1200"/>
        <v>1.5</v>
      </c>
      <c r="DD88" s="35" t="str">
        <f t="shared" si="1201"/>
        <v>1.5</v>
      </c>
      <c r="DE88" s="53">
        <v>3</v>
      </c>
      <c r="DF88" s="63">
        <v>3</v>
      </c>
      <c r="DG88" s="19">
        <v>5.3</v>
      </c>
      <c r="DH88" s="22">
        <v>3</v>
      </c>
      <c r="DI88" s="23">
        <v>4</v>
      </c>
      <c r="DJ88" s="17">
        <f t="shared" si="1202"/>
        <v>3.9</v>
      </c>
      <c r="DK88" s="24">
        <f t="shared" si="1203"/>
        <v>4.5</v>
      </c>
      <c r="DL88" s="24" t="str">
        <f t="shared" si="1204"/>
        <v>4.5</v>
      </c>
      <c r="DM88" s="30" t="str">
        <f t="shared" si="1205"/>
        <v>D</v>
      </c>
      <c r="DN88" s="56">
        <f t="shared" si="1206"/>
        <v>1</v>
      </c>
      <c r="DO88" s="35" t="str">
        <f t="shared" si="1207"/>
        <v>1.0</v>
      </c>
      <c r="DP88" s="53">
        <v>3</v>
      </c>
      <c r="DQ88" s="63">
        <v>3</v>
      </c>
      <c r="DR88" s="19">
        <v>8.1</v>
      </c>
      <c r="DS88" s="22">
        <v>8</v>
      </c>
      <c r="DT88" s="23"/>
      <c r="DU88" s="25">
        <f t="shared" si="1208"/>
        <v>8</v>
      </c>
      <c r="DV88" s="26">
        <f t="shared" si="1209"/>
        <v>8</v>
      </c>
      <c r="DW88" s="26" t="str">
        <f t="shared" si="1210"/>
        <v>8.0</v>
      </c>
      <c r="DX88" s="30" t="str">
        <f t="shared" si="1211"/>
        <v>B+</v>
      </c>
      <c r="DY88" s="28">
        <f t="shared" si="1212"/>
        <v>3.5</v>
      </c>
      <c r="DZ88" s="35" t="str">
        <f t="shared" si="1213"/>
        <v>3.5</v>
      </c>
      <c r="EA88" s="53">
        <v>3</v>
      </c>
      <c r="EB88" s="63">
        <v>3</v>
      </c>
      <c r="EC88" s="19">
        <v>6</v>
      </c>
      <c r="ED88" s="22">
        <v>6</v>
      </c>
      <c r="EE88" s="23"/>
      <c r="EF88" s="17">
        <f t="shared" si="1214"/>
        <v>6</v>
      </c>
      <c r="EG88" s="24">
        <f t="shared" si="1215"/>
        <v>6</v>
      </c>
      <c r="EH88" s="24" t="str">
        <f t="shared" si="1289"/>
        <v>6.0</v>
      </c>
      <c r="EI88" s="30" t="str">
        <f t="shared" si="1217"/>
        <v>C</v>
      </c>
      <c r="EJ88" s="28">
        <f t="shared" si="1218"/>
        <v>2</v>
      </c>
      <c r="EK88" s="35" t="str">
        <f t="shared" si="1219"/>
        <v>2.0</v>
      </c>
      <c r="EL88" s="53">
        <v>2</v>
      </c>
      <c r="EM88" s="63">
        <v>2</v>
      </c>
      <c r="EN88" s="19">
        <v>5.4</v>
      </c>
      <c r="EO88" s="22">
        <v>6</v>
      </c>
      <c r="EP88" s="23"/>
      <c r="EQ88" s="17">
        <f t="shared" si="1220"/>
        <v>5.8</v>
      </c>
      <c r="ER88" s="24">
        <f t="shared" si="1221"/>
        <v>5.8</v>
      </c>
      <c r="ES88" s="24" t="str">
        <f t="shared" si="1222"/>
        <v>5.8</v>
      </c>
      <c r="ET88" s="30" t="str">
        <f t="shared" si="1223"/>
        <v>C</v>
      </c>
      <c r="EU88" s="28">
        <f t="shared" si="1224"/>
        <v>2</v>
      </c>
      <c r="EV88" s="35" t="str">
        <f t="shared" si="1225"/>
        <v>2.0</v>
      </c>
      <c r="EW88" s="53">
        <v>2</v>
      </c>
      <c r="EX88" s="63">
        <v>2</v>
      </c>
      <c r="EY88" s="19">
        <v>6.7</v>
      </c>
      <c r="EZ88" s="22">
        <v>6</v>
      </c>
      <c r="FA88" s="23"/>
      <c r="FB88" s="17">
        <f t="shared" si="1148"/>
        <v>6.3</v>
      </c>
      <c r="FC88" s="24">
        <f t="shared" si="1290"/>
        <v>6.3</v>
      </c>
      <c r="FD88" s="24" t="str">
        <f t="shared" si="1291"/>
        <v>6.3</v>
      </c>
      <c r="FE88" s="30" t="str">
        <f t="shared" si="1292"/>
        <v>C</v>
      </c>
      <c r="FF88" s="28">
        <f t="shared" si="1293"/>
        <v>2</v>
      </c>
      <c r="FG88" s="35" t="str">
        <f t="shared" si="1294"/>
        <v>2.0</v>
      </c>
      <c r="FH88" s="53">
        <v>3</v>
      </c>
      <c r="FI88" s="63">
        <v>3</v>
      </c>
      <c r="FJ88" s="19">
        <v>8</v>
      </c>
      <c r="FK88" s="22">
        <v>8</v>
      </c>
      <c r="FL88" s="23"/>
      <c r="FM88" s="25">
        <f t="shared" si="958"/>
        <v>8</v>
      </c>
      <c r="FN88" s="26">
        <f t="shared" si="959"/>
        <v>8</v>
      </c>
      <c r="FO88" s="26" t="str">
        <f t="shared" si="1226"/>
        <v>8.0</v>
      </c>
      <c r="FP88" s="30" t="str">
        <f t="shared" si="961"/>
        <v>B+</v>
      </c>
      <c r="FQ88" s="28">
        <f t="shared" si="962"/>
        <v>3.5</v>
      </c>
      <c r="FR88" s="35" t="str">
        <f t="shared" si="963"/>
        <v>3.5</v>
      </c>
      <c r="FS88" s="53">
        <v>2</v>
      </c>
      <c r="FT88" s="63">
        <v>2</v>
      </c>
      <c r="FU88" s="19">
        <v>6.7</v>
      </c>
      <c r="FV88" s="22">
        <v>5</v>
      </c>
      <c r="FW88" s="23"/>
      <c r="FX88" s="25">
        <f t="shared" si="964"/>
        <v>5.7</v>
      </c>
      <c r="FY88" s="26">
        <f t="shared" si="965"/>
        <v>5.7</v>
      </c>
      <c r="FZ88" s="26" t="str">
        <f t="shared" si="1227"/>
        <v>5.7</v>
      </c>
      <c r="GA88" s="30" t="str">
        <f t="shared" si="967"/>
        <v>C</v>
      </c>
      <c r="GB88" s="28">
        <f t="shared" si="968"/>
        <v>2</v>
      </c>
      <c r="GC88" s="35" t="str">
        <f t="shared" si="969"/>
        <v>2.0</v>
      </c>
      <c r="GD88" s="53">
        <v>2</v>
      </c>
      <c r="GE88" s="63">
        <v>2</v>
      </c>
      <c r="GF88" s="181">
        <f t="shared" si="1228"/>
        <v>20</v>
      </c>
      <c r="GG88" s="217">
        <f t="shared" si="1229"/>
        <v>6.18</v>
      </c>
      <c r="GH88" s="182">
        <f t="shared" si="1230"/>
        <v>2.15</v>
      </c>
      <c r="GI88" s="183" t="str">
        <f t="shared" si="1149"/>
        <v>2.15</v>
      </c>
      <c r="GJ88" s="135" t="str">
        <f t="shared" si="1231"/>
        <v>Lên lớp</v>
      </c>
      <c r="GK88" s="136">
        <f t="shared" si="1232"/>
        <v>20</v>
      </c>
      <c r="GL88" s="239">
        <f t="shared" si="1233"/>
        <v>6.18</v>
      </c>
      <c r="GM88" s="137">
        <f t="shared" si="1234"/>
        <v>2.15</v>
      </c>
      <c r="GN88" s="192">
        <f t="shared" si="1235"/>
        <v>37</v>
      </c>
      <c r="GO88" s="193">
        <f t="shared" si="1236"/>
        <v>37</v>
      </c>
      <c r="GP88" s="183">
        <f t="shared" si="1237"/>
        <v>6.3945945945945946</v>
      </c>
      <c r="GQ88" s="182">
        <f t="shared" si="1238"/>
        <v>2.310810810810811</v>
      </c>
      <c r="GR88" s="183" t="str">
        <f t="shared" si="1239"/>
        <v>2.31</v>
      </c>
      <c r="GS88" s="135" t="str">
        <f t="shared" si="1240"/>
        <v>Lên lớp</v>
      </c>
      <c r="GT88" s="135" t="s">
        <v>648</v>
      </c>
      <c r="GU88" s="19">
        <v>8.1</v>
      </c>
      <c r="GV88" s="22">
        <v>6</v>
      </c>
      <c r="GW88" s="23"/>
      <c r="GX88" s="17">
        <f t="shared" si="1241"/>
        <v>6.8</v>
      </c>
      <c r="GY88" s="24">
        <f t="shared" si="1242"/>
        <v>6.8</v>
      </c>
      <c r="GZ88" s="24" t="str">
        <f t="shared" si="1243"/>
        <v>6.8</v>
      </c>
      <c r="HA88" s="30" t="str">
        <f t="shared" si="1244"/>
        <v>C+</v>
      </c>
      <c r="HB88" s="28">
        <f t="shared" si="1245"/>
        <v>2.5</v>
      </c>
      <c r="HC88" s="35" t="str">
        <f t="shared" si="1246"/>
        <v>2.5</v>
      </c>
      <c r="HD88" s="53">
        <v>3</v>
      </c>
      <c r="HE88" s="63">
        <v>3</v>
      </c>
      <c r="HF88" s="19">
        <v>6.6</v>
      </c>
      <c r="HG88" s="22">
        <v>4</v>
      </c>
      <c r="HH88" s="23"/>
      <c r="HI88" s="25">
        <f t="shared" si="753"/>
        <v>5</v>
      </c>
      <c r="HJ88" s="26">
        <f t="shared" si="754"/>
        <v>5</v>
      </c>
      <c r="HK88" s="24" t="str">
        <f t="shared" si="1247"/>
        <v>5.0</v>
      </c>
      <c r="HL88" s="30" t="str">
        <f t="shared" si="755"/>
        <v>D+</v>
      </c>
      <c r="HM88" s="28">
        <f t="shared" si="756"/>
        <v>1.5</v>
      </c>
      <c r="HN88" s="35" t="str">
        <f t="shared" si="757"/>
        <v>1.5</v>
      </c>
      <c r="HO88" s="53">
        <v>2</v>
      </c>
      <c r="HP88" s="63">
        <v>2</v>
      </c>
      <c r="HQ88" s="19">
        <v>6</v>
      </c>
      <c r="HR88" s="22">
        <v>4</v>
      </c>
      <c r="HS88" s="23"/>
      <c r="HT88" s="25">
        <f t="shared" si="758"/>
        <v>4.8</v>
      </c>
      <c r="HU88" s="147">
        <f t="shared" si="759"/>
        <v>4.8</v>
      </c>
      <c r="HV88" s="24" t="str">
        <f t="shared" si="1295"/>
        <v>4.8</v>
      </c>
      <c r="HW88" s="218" t="str">
        <f t="shared" si="760"/>
        <v>D</v>
      </c>
      <c r="HX88" s="149">
        <f t="shared" si="761"/>
        <v>1</v>
      </c>
      <c r="HY88" s="40" t="str">
        <f t="shared" si="762"/>
        <v>1.0</v>
      </c>
      <c r="HZ88" s="53">
        <v>3</v>
      </c>
      <c r="IA88" s="63">
        <v>3</v>
      </c>
      <c r="IB88" s="19">
        <v>5.3</v>
      </c>
      <c r="IC88" s="22">
        <v>5</v>
      </c>
      <c r="ID88" s="23"/>
      <c r="IE88" s="25">
        <f t="shared" si="763"/>
        <v>5.0999999999999996</v>
      </c>
      <c r="IF88" s="147">
        <f t="shared" si="764"/>
        <v>5.0999999999999996</v>
      </c>
      <c r="IG88" s="26" t="str">
        <f t="shared" si="1296"/>
        <v>5.1</v>
      </c>
      <c r="IH88" s="218" t="str">
        <f t="shared" si="765"/>
        <v>D+</v>
      </c>
      <c r="II88" s="149">
        <f t="shared" si="766"/>
        <v>1.5</v>
      </c>
      <c r="IJ88" s="40" t="str">
        <f t="shared" si="767"/>
        <v>1.5</v>
      </c>
      <c r="IK88" s="53">
        <v>1</v>
      </c>
      <c r="IL88" s="63">
        <v>1</v>
      </c>
      <c r="IM88" s="19">
        <v>7</v>
      </c>
      <c r="IN88" s="22">
        <v>8</v>
      </c>
      <c r="IO88" s="23"/>
      <c r="IP88" s="25">
        <f t="shared" si="768"/>
        <v>7.6</v>
      </c>
      <c r="IQ88" s="26">
        <f t="shared" si="769"/>
        <v>7.6</v>
      </c>
      <c r="IR88" s="24" t="str">
        <f t="shared" si="1250"/>
        <v>7.6</v>
      </c>
      <c r="IS88" s="30" t="str">
        <f t="shared" si="1280"/>
        <v>B</v>
      </c>
      <c r="IT88" s="28">
        <f t="shared" si="770"/>
        <v>3</v>
      </c>
      <c r="IU88" s="35" t="str">
        <f t="shared" si="771"/>
        <v>3.0</v>
      </c>
      <c r="IV88" s="53">
        <v>2</v>
      </c>
      <c r="IW88" s="63">
        <v>2</v>
      </c>
      <c r="IX88" s="19">
        <v>7.4</v>
      </c>
      <c r="IY88" s="22">
        <v>6</v>
      </c>
      <c r="IZ88" s="23"/>
      <c r="JA88" s="25">
        <f t="shared" si="772"/>
        <v>6.6</v>
      </c>
      <c r="JB88" s="26">
        <f t="shared" si="773"/>
        <v>6.6</v>
      </c>
      <c r="JC88" s="24" t="str">
        <f t="shared" si="1251"/>
        <v>6.6</v>
      </c>
      <c r="JD88" s="30" t="str">
        <f t="shared" si="774"/>
        <v>C+</v>
      </c>
      <c r="JE88" s="28">
        <f t="shared" si="775"/>
        <v>2.5</v>
      </c>
      <c r="JF88" s="35" t="str">
        <f t="shared" si="776"/>
        <v>2.5</v>
      </c>
      <c r="JG88" s="53">
        <v>2</v>
      </c>
      <c r="JH88" s="63">
        <v>2</v>
      </c>
      <c r="JI88" s="19">
        <v>6.6</v>
      </c>
      <c r="JJ88" s="22">
        <v>8</v>
      </c>
      <c r="JK88" s="23"/>
      <c r="JL88" s="25">
        <f t="shared" si="1122"/>
        <v>7.4</v>
      </c>
      <c r="JM88" s="26">
        <f t="shared" si="1123"/>
        <v>7.4</v>
      </c>
      <c r="JN88" s="26" t="str">
        <f t="shared" si="1252"/>
        <v>7.4</v>
      </c>
      <c r="JO88" s="30" t="str">
        <f t="shared" si="1281"/>
        <v>B</v>
      </c>
      <c r="JP88" s="28">
        <f t="shared" si="1126"/>
        <v>3</v>
      </c>
      <c r="JQ88" s="35" t="str">
        <f t="shared" si="1127"/>
        <v>3.0</v>
      </c>
      <c r="JR88" s="53">
        <v>2</v>
      </c>
      <c r="JS88" s="63">
        <v>2</v>
      </c>
      <c r="JT88" s="19">
        <v>5</v>
      </c>
      <c r="JU88" s="22">
        <v>4</v>
      </c>
      <c r="JV88" s="23"/>
      <c r="JW88" s="25">
        <f t="shared" si="781"/>
        <v>4.4000000000000004</v>
      </c>
      <c r="JX88" s="26">
        <f t="shared" si="782"/>
        <v>4.4000000000000004</v>
      </c>
      <c r="JY88" s="26" t="str">
        <f t="shared" si="1253"/>
        <v>4.4</v>
      </c>
      <c r="JZ88" s="30" t="str">
        <f t="shared" si="1282"/>
        <v>D</v>
      </c>
      <c r="KA88" s="28">
        <f t="shared" si="783"/>
        <v>1</v>
      </c>
      <c r="KB88" s="35" t="str">
        <f t="shared" si="784"/>
        <v>1.0</v>
      </c>
      <c r="KC88" s="53">
        <v>1</v>
      </c>
      <c r="KD88" s="63">
        <v>1</v>
      </c>
      <c r="KE88" s="19">
        <v>7.7</v>
      </c>
      <c r="KF88" s="22">
        <v>8</v>
      </c>
      <c r="KG88" s="23"/>
      <c r="KH88" s="25">
        <f t="shared" si="1134"/>
        <v>7.9</v>
      </c>
      <c r="KI88" s="26">
        <f t="shared" si="1135"/>
        <v>7.9</v>
      </c>
      <c r="KJ88" s="26" t="str">
        <f t="shared" si="1254"/>
        <v>7.9</v>
      </c>
      <c r="KK88" s="30" t="str">
        <f t="shared" si="1137"/>
        <v>B</v>
      </c>
      <c r="KL88" s="28">
        <f t="shared" si="1138"/>
        <v>3</v>
      </c>
      <c r="KM88" s="35" t="str">
        <f t="shared" si="1139"/>
        <v>3.0</v>
      </c>
      <c r="KN88" s="53">
        <v>2</v>
      </c>
      <c r="KO88" s="63">
        <v>2</v>
      </c>
      <c r="KP88" s="181">
        <f t="shared" si="1255"/>
        <v>18</v>
      </c>
      <c r="KQ88" s="217">
        <f t="shared" si="1256"/>
        <v>6.2944444444444443</v>
      </c>
      <c r="KR88" s="182">
        <f t="shared" si="1257"/>
        <v>2.1666666666666665</v>
      </c>
      <c r="KS88" s="183" t="str">
        <f t="shared" si="1258"/>
        <v>2.17</v>
      </c>
      <c r="KT88" s="135" t="str">
        <f t="shared" si="1259"/>
        <v>Lên lớp</v>
      </c>
      <c r="KU88" s="136">
        <f t="shared" si="1260"/>
        <v>18</v>
      </c>
      <c r="KV88" s="217">
        <f t="shared" si="1261"/>
        <v>6.2944444444444443</v>
      </c>
      <c r="KW88" s="236">
        <f t="shared" si="1262"/>
        <v>2.1666666666666665</v>
      </c>
      <c r="KX88" s="192">
        <f t="shared" si="1263"/>
        <v>55</v>
      </c>
      <c r="KY88" s="193">
        <f t="shared" si="1264"/>
        <v>55</v>
      </c>
      <c r="KZ88" s="183">
        <f t="shared" si="1265"/>
        <v>6.3618181818181814</v>
      </c>
      <c r="LA88" s="182">
        <f t="shared" si="1266"/>
        <v>2.2636363636363637</v>
      </c>
      <c r="LB88" s="183" t="str">
        <f t="shared" si="1267"/>
        <v>2.26</v>
      </c>
      <c r="LC88" s="135" t="str">
        <f t="shared" si="1268"/>
        <v>Lên lớp</v>
      </c>
      <c r="LD88" s="135" t="s">
        <v>648</v>
      </c>
      <c r="LE88" s="185">
        <v>6.3</v>
      </c>
      <c r="LF88" s="121">
        <v>5</v>
      </c>
      <c r="LG88" s="122"/>
      <c r="LH88" s="129">
        <f t="shared" si="790"/>
        <v>5.5</v>
      </c>
      <c r="LI88" s="130">
        <f t="shared" si="791"/>
        <v>5.5</v>
      </c>
      <c r="LJ88" s="130" t="str">
        <f t="shared" si="1269"/>
        <v>5.5</v>
      </c>
      <c r="LK88" s="125" t="str">
        <f t="shared" si="792"/>
        <v>C</v>
      </c>
      <c r="LL88" s="126">
        <f t="shared" si="793"/>
        <v>2</v>
      </c>
      <c r="LM88" s="127" t="str">
        <f t="shared" si="794"/>
        <v>2.0</v>
      </c>
      <c r="LN88" s="144">
        <v>1</v>
      </c>
      <c r="LO88" s="145">
        <v>1</v>
      </c>
      <c r="LP88" s="19">
        <v>6</v>
      </c>
      <c r="LQ88" s="22">
        <v>5</v>
      </c>
      <c r="LR88" s="23"/>
      <c r="LS88" s="25">
        <f t="shared" si="795"/>
        <v>5.4</v>
      </c>
      <c r="LT88" s="147">
        <f t="shared" si="1270"/>
        <v>5.4</v>
      </c>
      <c r="LU88" s="26" t="str">
        <f t="shared" si="1271"/>
        <v>5.4</v>
      </c>
      <c r="LV88" s="148" t="str">
        <f t="shared" si="797"/>
        <v>D+</v>
      </c>
      <c r="LW88" s="149">
        <f t="shared" si="798"/>
        <v>1.5</v>
      </c>
      <c r="LX88" s="40" t="str">
        <f t="shared" si="799"/>
        <v>1.5</v>
      </c>
      <c r="LY88" s="53">
        <v>1</v>
      </c>
      <c r="LZ88" s="63">
        <v>1</v>
      </c>
      <c r="MA88" s="185">
        <v>6</v>
      </c>
      <c r="MB88" s="121">
        <v>1</v>
      </c>
      <c r="MC88" s="122">
        <v>5</v>
      </c>
      <c r="MD88" s="129">
        <f t="shared" si="800"/>
        <v>3</v>
      </c>
      <c r="ME88" s="130">
        <f t="shared" si="801"/>
        <v>5.4</v>
      </c>
      <c r="MF88" s="130" t="str">
        <f t="shared" si="1272"/>
        <v>5.4</v>
      </c>
      <c r="MG88" s="125" t="str">
        <f t="shared" si="1273"/>
        <v>D+</v>
      </c>
      <c r="MH88" s="126">
        <f t="shared" si="802"/>
        <v>1.5</v>
      </c>
      <c r="MI88" s="127" t="str">
        <f t="shared" si="803"/>
        <v>1.5</v>
      </c>
      <c r="MJ88" s="144">
        <v>1</v>
      </c>
      <c r="MK88" s="305">
        <v>1</v>
      </c>
      <c r="ML88" s="19">
        <v>7</v>
      </c>
      <c r="MM88" s="51">
        <v>5.6</v>
      </c>
      <c r="MN88" s="23"/>
      <c r="MO88" s="25">
        <f t="shared" si="1150"/>
        <v>6.2</v>
      </c>
      <c r="MP88" s="26">
        <f t="shared" si="1151"/>
        <v>6.2</v>
      </c>
      <c r="MQ88" s="26" t="str">
        <f t="shared" si="1274"/>
        <v>6.2</v>
      </c>
      <c r="MR88" s="30" t="str">
        <f t="shared" si="1283"/>
        <v>C</v>
      </c>
      <c r="MS88" s="28">
        <f t="shared" si="1152"/>
        <v>2</v>
      </c>
      <c r="MT88" s="35" t="str">
        <f t="shared" si="1153"/>
        <v>2.0</v>
      </c>
      <c r="MU88" s="53">
        <v>1</v>
      </c>
      <c r="MV88" s="63">
        <v>1</v>
      </c>
      <c r="MW88" s="19">
        <v>8</v>
      </c>
      <c r="MX88" s="51">
        <v>7.3</v>
      </c>
      <c r="MY88" s="23"/>
      <c r="MZ88" s="25">
        <f t="shared" si="1154"/>
        <v>7.6</v>
      </c>
      <c r="NA88" s="26">
        <f t="shared" si="1155"/>
        <v>7.6</v>
      </c>
      <c r="NB88" s="26" t="str">
        <f t="shared" si="1275"/>
        <v>7.6</v>
      </c>
      <c r="NC88" s="30" t="str">
        <f t="shared" si="1284"/>
        <v>B</v>
      </c>
      <c r="ND88" s="28">
        <f t="shared" si="1156"/>
        <v>3</v>
      </c>
      <c r="NE88" s="35" t="str">
        <f t="shared" si="1157"/>
        <v>3.0</v>
      </c>
      <c r="NF88" s="53">
        <v>1</v>
      </c>
      <c r="NG88" s="63">
        <v>1</v>
      </c>
      <c r="NH88" s="19">
        <v>8</v>
      </c>
      <c r="NI88" s="51">
        <v>6.1</v>
      </c>
      <c r="NJ88" s="23"/>
      <c r="NK88" s="25">
        <f t="shared" si="1158"/>
        <v>6.9</v>
      </c>
      <c r="NL88" s="26">
        <f t="shared" si="1159"/>
        <v>6.9</v>
      </c>
      <c r="NM88" s="26" t="str">
        <f t="shared" si="1276"/>
        <v>6.9</v>
      </c>
      <c r="NN88" s="30" t="str">
        <f t="shared" si="1285"/>
        <v>C+</v>
      </c>
      <c r="NO88" s="28">
        <f t="shared" si="1160"/>
        <v>2.5</v>
      </c>
      <c r="NP88" s="35" t="str">
        <f t="shared" si="1161"/>
        <v>2.5</v>
      </c>
      <c r="NQ88" s="53">
        <v>2</v>
      </c>
      <c r="NR88" s="63">
        <v>2</v>
      </c>
      <c r="NS88" s="19">
        <v>8</v>
      </c>
      <c r="NT88" s="51">
        <v>7.5</v>
      </c>
      <c r="NU88" s="23"/>
      <c r="NV88" s="25">
        <f t="shared" si="1162"/>
        <v>7.7</v>
      </c>
      <c r="NW88" s="26">
        <f t="shared" si="1163"/>
        <v>7.7</v>
      </c>
      <c r="NX88" s="26" t="str">
        <f t="shared" si="1277"/>
        <v>7.7</v>
      </c>
      <c r="NY88" s="30" t="str">
        <f t="shared" si="1286"/>
        <v>B</v>
      </c>
      <c r="NZ88" s="28">
        <f t="shared" si="1164"/>
        <v>3</v>
      </c>
      <c r="OA88" s="35" t="str">
        <f t="shared" si="1165"/>
        <v>3.0</v>
      </c>
      <c r="OB88" s="53">
        <v>1</v>
      </c>
      <c r="OC88" s="63">
        <v>1</v>
      </c>
      <c r="OD88" s="57">
        <v>6</v>
      </c>
      <c r="OE88" s="51">
        <v>5.2</v>
      </c>
      <c r="OF88" s="23"/>
      <c r="OG88" s="25">
        <f t="shared" si="1297"/>
        <v>5.5</v>
      </c>
      <c r="OH88" s="26">
        <f t="shared" si="1298"/>
        <v>5.5</v>
      </c>
      <c r="OI88" s="26" t="str">
        <f t="shared" si="1299"/>
        <v>5.5</v>
      </c>
      <c r="OJ88" s="30" t="str">
        <f t="shared" si="1300"/>
        <v>C</v>
      </c>
      <c r="OK88" s="28">
        <f t="shared" si="1301"/>
        <v>2</v>
      </c>
      <c r="OL88" s="35" t="str">
        <f t="shared" si="1302"/>
        <v>2.0</v>
      </c>
      <c r="OM88" s="53">
        <v>4</v>
      </c>
      <c r="ON88" s="70">
        <v>4</v>
      </c>
      <c r="OO88" s="264">
        <f t="shared" si="804"/>
        <v>12</v>
      </c>
      <c r="OP88" s="217">
        <f t="shared" si="805"/>
        <v>6.1333333333333337</v>
      </c>
      <c r="OQ88" s="182">
        <f t="shared" si="806"/>
        <v>2.1666666666666665</v>
      </c>
      <c r="OR88" s="183" t="str">
        <f t="shared" si="807"/>
        <v>2.17</v>
      </c>
      <c r="OS88" s="135" t="str">
        <f t="shared" si="808"/>
        <v>Lên lớp</v>
      </c>
      <c r="OT88" s="136">
        <f t="shared" si="809"/>
        <v>12</v>
      </c>
      <c r="OU88" s="217">
        <f t="shared" si="810"/>
        <v>6.1333333333333337</v>
      </c>
      <c r="OV88" s="236">
        <f t="shared" si="811"/>
        <v>2.1666666666666665</v>
      </c>
      <c r="OW88" s="192">
        <f t="shared" si="812"/>
        <v>67</v>
      </c>
      <c r="OX88" s="193">
        <f t="shared" si="813"/>
        <v>67</v>
      </c>
      <c r="OY88" s="183">
        <f t="shared" si="814"/>
        <v>6.3208955223880601</v>
      </c>
      <c r="OZ88" s="182">
        <f t="shared" si="815"/>
        <v>2.2462686567164178</v>
      </c>
      <c r="PA88" s="183" t="str">
        <f t="shared" si="816"/>
        <v>2.25</v>
      </c>
      <c r="PB88" s="135" t="str">
        <f t="shared" si="817"/>
        <v>Lên lớp</v>
      </c>
      <c r="PC88" s="135" t="s">
        <v>648</v>
      </c>
      <c r="PD88" s="57">
        <v>7</v>
      </c>
      <c r="PE88" s="22">
        <v>5</v>
      </c>
      <c r="PF88" s="23"/>
      <c r="PG88" s="25">
        <f t="shared" si="866"/>
        <v>5.8</v>
      </c>
      <c r="PH88" s="26">
        <f t="shared" si="867"/>
        <v>5.8</v>
      </c>
      <c r="PI88" s="26" t="str">
        <f t="shared" si="868"/>
        <v>5.8</v>
      </c>
      <c r="PJ88" s="30" t="str">
        <f t="shared" si="869"/>
        <v>C</v>
      </c>
      <c r="PK88" s="28">
        <f t="shared" si="870"/>
        <v>2</v>
      </c>
      <c r="PL88" s="35" t="str">
        <f t="shared" si="871"/>
        <v>2.0</v>
      </c>
      <c r="PM88" s="53">
        <v>6</v>
      </c>
      <c r="PN88" s="63">
        <v>6</v>
      </c>
      <c r="PO88" s="43">
        <v>2</v>
      </c>
      <c r="PP88" s="22"/>
      <c r="PQ88" s="23"/>
      <c r="PR88" s="25">
        <f t="shared" si="1170"/>
        <v>0.8</v>
      </c>
      <c r="PS88" s="26">
        <f t="shared" si="1171"/>
        <v>0.8</v>
      </c>
      <c r="PT88" s="26" t="str">
        <f t="shared" si="1279"/>
        <v>0.8</v>
      </c>
      <c r="PU88" s="30" t="str">
        <f t="shared" si="1288"/>
        <v>F</v>
      </c>
      <c r="PV88" s="28">
        <f t="shared" si="1172"/>
        <v>0</v>
      </c>
      <c r="PW88" s="35" t="str">
        <f t="shared" si="1173"/>
        <v>0.0</v>
      </c>
      <c r="PX88" s="53">
        <v>6</v>
      </c>
      <c r="PY88" s="63"/>
      <c r="PZ88" s="59"/>
      <c r="QA88" s="259"/>
      <c r="QB88" s="129">
        <f t="shared" si="848"/>
        <v>0</v>
      </c>
      <c r="QC88" s="24" t="str">
        <f t="shared" si="876"/>
        <v>0.0</v>
      </c>
      <c r="QD88" s="30" t="str">
        <f t="shared" si="877"/>
        <v>F</v>
      </c>
      <c r="QE88" s="28">
        <f t="shared" si="878"/>
        <v>0</v>
      </c>
      <c r="QF88" s="35" t="str">
        <f t="shared" si="879"/>
        <v>0.0</v>
      </c>
      <c r="QG88" s="260"/>
      <c r="QH88" s="261"/>
      <c r="QI88" s="262">
        <f t="shared" si="818"/>
        <v>12</v>
      </c>
      <c r="QJ88" s="217">
        <f t="shared" si="819"/>
        <v>3.2999999999999994</v>
      </c>
      <c r="QK88" s="182">
        <f t="shared" si="820"/>
        <v>1</v>
      </c>
      <c r="QL88" s="183" t="str">
        <f t="shared" si="880"/>
        <v>1.00</v>
      </c>
      <c r="QM88" s="135" t="str">
        <f t="shared" si="881"/>
        <v>Lên lớp</v>
      </c>
    </row>
    <row r="89" spans="1:455" ht="18">
      <c r="A89" s="10">
        <v>11</v>
      </c>
      <c r="B89" s="10">
        <v>94</v>
      </c>
      <c r="C89" s="90" t="s">
        <v>631</v>
      </c>
      <c r="D89" s="91" t="s">
        <v>409</v>
      </c>
      <c r="E89" s="93" t="s">
        <v>19</v>
      </c>
      <c r="F89" s="308" t="s">
        <v>410</v>
      </c>
      <c r="G89" s="42"/>
      <c r="H89" s="107" t="s">
        <v>562</v>
      </c>
      <c r="I89" s="42" t="s">
        <v>18</v>
      </c>
      <c r="J89" s="109" t="s">
        <v>577</v>
      </c>
      <c r="K89" s="12">
        <v>5.3</v>
      </c>
      <c r="L89" s="24" t="str">
        <f t="shared" si="1174"/>
        <v>5.3</v>
      </c>
      <c r="M89" s="30" t="str">
        <f t="shared" si="882"/>
        <v>D+</v>
      </c>
      <c r="N89" s="37">
        <f t="shared" si="883"/>
        <v>1.5</v>
      </c>
      <c r="O89" s="35" t="str">
        <f t="shared" si="884"/>
        <v>1.5</v>
      </c>
      <c r="P89" s="11">
        <v>2</v>
      </c>
      <c r="Q89" s="14">
        <v>6.9</v>
      </c>
      <c r="R89" s="24" t="str">
        <f t="shared" si="1175"/>
        <v>6.9</v>
      </c>
      <c r="S89" s="30" t="str">
        <f t="shared" si="885"/>
        <v>C+</v>
      </c>
      <c r="T89" s="37">
        <f t="shared" si="886"/>
        <v>2.5</v>
      </c>
      <c r="U89" s="35" t="str">
        <f t="shared" si="887"/>
        <v>2.5</v>
      </c>
      <c r="V89" s="11">
        <v>3</v>
      </c>
      <c r="W89" s="19">
        <v>7.8</v>
      </c>
      <c r="X89" s="22">
        <v>8</v>
      </c>
      <c r="Y89" s="23"/>
      <c r="Z89" s="17">
        <f t="shared" si="888"/>
        <v>7.9</v>
      </c>
      <c r="AA89" s="24">
        <f t="shared" si="889"/>
        <v>7.9</v>
      </c>
      <c r="AB89" s="24" t="str">
        <f t="shared" si="1176"/>
        <v>7.9</v>
      </c>
      <c r="AC89" s="30" t="str">
        <f t="shared" si="890"/>
        <v>B</v>
      </c>
      <c r="AD89" s="28">
        <f t="shared" si="891"/>
        <v>3</v>
      </c>
      <c r="AE89" s="35" t="str">
        <f t="shared" si="892"/>
        <v>3.0</v>
      </c>
      <c r="AF89" s="53">
        <v>4</v>
      </c>
      <c r="AG89" s="63">
        <v>4</v>
      </c>
      <c r="AH89" s="19">
        <v>7.7</v>
      </c>
      <c r="AI89" s="22">
        <v>9</v>
      </c>
      <c r="AJ89" s="23"/>
      <c r="AK89" s="25">
        <f t="shared" si="1177"/>
        <v>8.5</v>
      </c>
      <c r="AL89" s="26">
        <f t="shared" si="1178"/>
        <v>8.5</v>
      </c>
      <c r="AM89" s="24" t="str">
        <f t="shared" si="1179"/>
        <v>8.5</v>
      </c>
      <c r="AN89" s="30" t="str">
        <f t="shared" si="895"/>
        <v>A</v>
      </c>
      <c r="AO89" s="28">
        <f t="shared" si="896"/>
        <v>4</v>
      </c>
      <c r="AP89" s="35" t="str">
        <f t="shared" si="897"/>
        <v>4.0</v>
      </c>
      <c r="AQ89" s="66">
        <v>2</v>
      </c>
      <c r="AR89" s="68">
        <v>2</v>
      </c>
      <c r="AS89" s="19">
        <v>6.7</v>
      </c>
      <c r="AT89" s="22">
        <v>6</v>
      </c>
      <c r="AU89" s="23"/>
      <c r="AV89" s="25">
        <f t="shared" si="1180"/>
        <v>6.3</v>
      </c>
      <c r="AW89" s="26">
        <f t="shared" si="1181"/>
        <v>6.3</v>
      </c>
      <c r="AX89" s="24" t="str">
        <f t="shared" si="1182"/>
        <v>6.3</v>
      </c>
      <c r="AY89" s="30" t="str">
        <f t="shared" si="900"/>
        <v>C</v>
      </c>
      <c r="AZ89" s="28">
        <f t="shared" si="901"/>
        <v>2</v>
      </c>
      <c r="BA89" s="35" t="str">
        <f t="shared" si="902"/>
        <v>2.0</v>
      </c>
      <c r="BB89" s="53">
        <v>3</v>
      </c>
      <c r="BC89" s="63">
        <v>3</v>
      </c>
      <c r="BD89" s="19">
        <v>7.8</v>
      </c>
      <c r="BE89" s="22">
        <v>5</v>
      </c>
      <c r="BF89" s="23"/>
      <c r="BG89" s="25">
        <f t="shared" si="903"/>
        <v>6.1</v>
      </c>
      <c r="BH89" s="26">
        <f t="shared" si="904"/>
        <v>6.1</v>
      </c>
      <c r="BI89" s="24" t="str">
        <f t="shared" si="1183"/>
        <v>6.1</v>
      </c>
      <c r="BJ89" s="30" t="str">
        <f t="shared" si="905"/>
        <v>C</v>
      </c>
      <c r="BK89" s="28">
        <f t="shared" si="906"/>
        <v>2</v>
      </c>
      <c r="BL89" s="35" t="str">
        <f t="shared" si="907"/>
        <v>2.0</v>
      </c>
      <c r="BM89" s="53">
        <v>3</v>
      </c>
      <c r="BN89" s="63">
        <v>3</v>
      </c>
      <c r="BO89" s="19">
        <v>7.6</v>
      </c>
      <c r="BP89" s="22">
        <v>7</v>
      </c>
      <c r="BQ89" s="23"/>
      <c r="BR89" s="17">
        <f t="shared" si="908"/>
        <v>7.2</v>
      </c>
      <c r="BS89" s="24">
        <f t="shared" si="909"/>
        <v>7.2</v>
      </c>
      <c r="BT89" s="24" t="str">
        <f t="shared" si="1184"/>
        <v>7.2</v>
      </c>
      <c r="BU89" s="30" t="str">
        <f t="shared" si="910"/>
        <v>B</v>
      </c>
      <c r="BV89" s="56">
        <f t="shared" si="911"/>
        <v>3</v>
      </c>
      <c r="BW89" s="35" t="str">
        <f t="shared" si="912"/>
        <v>3.0</v>
      </c>
      <c r="BX89" s="53">
        <v>2</v>
      </c>
      <c r="BY89" s="70">
        <v>2</v>
      </c>
      <c r="BZ89" s="19">
        <v>6.3</v>
      </c>
      <c r="CA89" s="22">
        <v>7</v>
      </c>
      <c r="CB89" s="23"/>
      <c r="CC89" s="25">
        <f t="shared" si="1185"/>
        <v>6.7</v>
      </c>
      <c r="CD89" s="26">
        <f t="shared" si="1186"/>
        <v>6.7</v>
      </c>
      <c r="CE89" s="24" t="str">
        <f t="shared" si="1187"/>
        <v>6.7</v>
      </c>
      <c r="CF89" s="30" t="str">
        <f t="shared" si="1188"/>
        <v>C+</v>
      </c>
      <c r="CG89" s="28">
        <f t="shared" si="916"/>
        <v>2.5</v>
      </c>
      <c r="CH89" s="35" t="str">
        <f t="shared" si="917"/>
        <v>2.5</v>
      </c>
      <c r="CI89" s="53">
        <v>3</v>
      </c>
      <c r="CJ89" s="63">
        <v>3</v>
      </c>
      <c r="CK89" s="193">
        <f t="shared" si="918"/>
        <v>17</v>
      </c>
      <c r="CL89" s="217">
        <f t="shared" si="1189"/>
        <v>7.0764705882352947</v>
      </c>
      <c r="CM89" s="182">
        <f t="shared" si="919"/>
        <v>2.6764705882352939</v>
      </c>
      <c r="CN89" s="183" t="str">
        <f t="shared" si="920"/>
        <v>2.68</v>
      </c>
      <c r="CO89" s="135" t="str">
        <f t="shared" si="1190"/>
        <v>Lên lớp</v>
      </c>
      <c r="CP89" s="136">
        <f t="shared" si="1191"/>
        <v>17</v>
      </c>
      <c r="CQ89" s="241">
        <f t="shared" si="1192"/>
        <v>7.0764705882352947</v>
      </c>
      <c r="CR89" s="137">
        <f t="shared" si="1193"/>
        <v>2.6764705882352939</v>
      </c>
      <c r="CS89" s="140" t="str">
        <f t="shared" si="1194"/>
        <v>2.68</v>
      </c>
      <c r="CT89" s="135" t="str">
        <f t="shared" si="1195"/>
        <v>Lên lớp</v>
      </c>
      <c r="CU89" s="138" t="s">
        <v>648</v>
      </c>
      <c r="CV89" s="19">
        <v>6.6</v>
      </c>
      <c r="CW89" s="22">
        <v>5</v>
      </c>
      <c r="CX89" s="23"/>
      <c r="CY89" s="25">
        <f t="shared" si="1196"/>
        <v>5.6</v>
      </c>
      <c r="CZ89" s="26">
        <f t="shared" si="1197"/>
        <v>5.6</v>
      </c>
      <c r="DA89" s="24" t="str">
        <f t="shared" si="1198"/>
        <v>5.6</v>
      </c>
      <c r="DB89" s="30" t="str">
        <f t="shared" si="1199"/>
        <v>C</v>
      </c>
      <c r="DC89" s="56">
        <f t="shared" si="1200"/>
        <v>2</v>
      </c>
      <c r="DD89" s="35" t="str">
        <f t="shared" si="1201"/>
        <v>2.0</v>
      </c>
      <c r="DE89" s="53">
        <v>3</v>
      </c>
      <c r="DF89" s="63">
        <v>3</v>
      </c>
      <c r="DG89" s="19">
        <v>6.6</v>
      </c>
      <c r="DH89" s="22">
        <v>6</v>
      </c>
      <c r="DI89" s="23"/>
      <c r="DJ89" s="17">
        <f t="shared" si="1202"/>
        <v>6.2</v>
      </c>
      <c r="DK89" s="24">
        <f t="shared" si="1203"/>
        <v>6.2</v>
      </c>
      <c r="DL89" s="24" t="str">
        <f t="shared" si="1204"/>
        <v>6.2</v>
      </c>
      <c r="DM89" s="30" t="str">
        <f t="shared" si="1205"/>
        <v>C</v>
      </c>
      <c r="DN89" s="56">
        <f t="shared" si="1206"/>
        <v>2</v>
      </c>
      <c r="DO89" s="35" t="str">
        <f t="shared" si="1207"/>
        <v>2.0</v>
      </c>
      <c r="DP89" s="53">
        <v>3</v>
      </c>
      <c r="DQ89" s="63">
        <v>3</v>
      </c>
      <c r="DR89" s="19">
        <v>8.1</v>
      </c>
      <c r="DS89" s="22">
        <v>7</v>
      </c>
      <c r="DT89" s="23"/>
      <c r="DU89" s="25">
        <f t="shared" si="1208"/>
        <v>7.4</v>
      </c>
      <c r="DV89" s="26">
        <f t="shared" si="1209"/>
        <v>7.4</v>
      </c>
      <c r="DW89" s="24" t="str">
        <f t="shared" si="1210"/>
        <v>7.4</v>
      </c>
      <c r="DX89" s="30" t="str">
        <f t="shared" si="1211"/>
        <v>B</v>
      </c>
      <c r="DY89" s="28">
        <f t="shared" si="1212"/>
        <v>3</v>
      </c>
      <c r="DZ89" s="35" t="str">
        <f t="shared" si="1213"/>
        <v>3.0</v>
      </c>
      <c r="EA89" s="53">
        <v>3</v>
      </c>
      <c r="EB89" s="63">
        <v>3</v>
      </c>
      <c r="EC89" s="19">
        <v>8.3000000000000007</v>
      </c>
      <c r="ED89" s="22">
        <v>8</v>
      </c>
      <c r="EE89" s="23"/>
      <c r="EF89" s="17">
        <f t="shared" si="1214"/>
        <v>8.1</v>
      </c>
      <c r="EG89" s="24">
        <f t="shared" si="1215"/>
        <v>8.1</v>
      </c>
      <c r="EH89" s="24" t="str">
        <f t="shared" si="1289"/>
        <v>8.1</v>
      </c>
      <c r="EI89" s="30" t="str">
        <f t="shared" si="1217"/>
        <v>B+</v>
      </c>
      <c r="EJ89" s="28">
        <f t="shared" si="1218"/>
        <v>3.5</v>
      </c>
      <c r="EK89" s="35" t="str">
        <f t="shared" si="1219"/>
        <v>3.5</v>
      </c>
      <c r="EL89" s="53">
        <v>2</v>
      </c>
      <c r="EM89" s="63">
        <v>2</v>
      </c>
      <c r="EN89" s="19">
        <v>8</v>
      </c>
      <c r="EO89" s="22">
        <v>8</v>
      </c>
      <c r="EP89" s="23"/>
      <c r="EQ89" s="17">
        <f t="shared" si="1220"/>
        <v>8</v>
      </c>
      <c r="ER89" s="24">
        <f t="shared" si="1221"/>
        <v>8</v>
      </c>
      <c r="ES89" s="24" t="str">
        <f t="shared" si="1222"/>
        <v>8.0</v>
      </c>
      <c r="ET89" s="30" t="str">
        <f t="shared" si="1223"/>
        <v>B+</v>
      </c>
      <c r="EU89" s="28">
        <f t="shared" si="1224"/>
        <v>3.5</v>
      </c>
      <c r="EV89" s="35" t="str">
        <f t="shared" si="1225"/>
        <v>3.5</v>
      </c>
      <c r="EW89" s="53">
        <v>2</v>
      </c>
      <c r="EX89" s="63">
        <v>2</v>
      </c>
      <c r="EY89" s="19">
        <v>7.9</v>
      </c>
      <c r="EZ89" s="22">
        <v>3</v>
      </c>
      <c r="FA89" s="23"/>
      <c r="FB89" s="17">
        <f t="shared" si="1148"/>
        <v>5</v>
      </c>
      <c r="FC89" s="24">
        <f t="shared" si="1290"/>
        <v>5</v>
      </c>
      <c r="FD89" s="24" t="str">
        <f t="shared" si="1291"/>
        <v>5.0</v>
      </c>
      <c r="FE89" s="30" t="str">
        <f t="shared" si="1292"/>
        <v>D+</v>
      </c>
      <c r="FF89" s="28">
        <f t="shared" si="1293"/>
        <v>1.5</v>
      </c>
      <c r="FG89" s="35" t="str">
        <f t="shared" si="1294"/>
        <v>1.5</v>
      </c>
      <c r="FH89" s="53">
        <v>3</v>
      </c>
      <c r="FI89" s="63">
        <v>3</v>
      </c>
      <c r="FJ89" s="19">
        <v>8</v>
      </c>
      <c r="FK89" s="22">
        <v>8</v>
      </c>
      <c r="FL89" s="23"/>
      <c r="FM89" s="25">
        <f t="shared" si="958"/>
        <v>8</v>
      </c>
      <c r="FN89" s="26">
        <f t="shared" si="959"/>
        <v>8</v>
      </c>
      <c r="FO89" s="26" t="str">
        <f t="shared" si="1226"/>
        <v>8.0</v>
      </c>
      <c r="FP89" s="30" t="str">
        <f t="shared" si="961"/>
        <v>B+</v>
      </c>
      <c r="FQ89" s="28">
        <f t="shared" si="962"/>
        <v>3.5</v>
      </c>
      <c r="FR89" s="35" t="str">
        <f t="shared" si="963"/>
        <v>3.5</v>
      </c>
      <c r="FS89" s="53">
        <v>2</v>
      </c>
      <c r="FT89" s="63">
        <v>2</v>
      </c>
      <c r="FU89" s="19">
        <v>8.6999999999999993</v>
      </c>
      <c r="FV89" s="22">
        <v>7</v>
      </c>
      <c r="FW89" s="23"/>
      <c r="FX89" s="25">
        <f t="shared" si="964"/>
        <v>7.7</v>
      </c>
      <c r="FY89" s="26">
        <f t="shared" si="965"/>
        <v>7.7</v>
      </c>
      <c r="FZ89" s="24" t="str">
        <f t="shared" si="1227"/>
        <v>7.7</v>
      </c>
      <c r="GA89" s="30" t="str">
        <f t="shared" si="967"/>
        <v>B</v>
      </c>
      <c r="GB89" s="28">
        <f t="shared" si="968"/>
        <v>3</v>
      </c>
      <c r="GC89" s="35" t="str">
        <f t="shared" si="969"/>
        <v>3.0</v>
      </c>
      <c r="GD89" s="53">
        <v>2</v>
      </c>
      <c r="GE89" s="63">
        <v>2</v>
      </c>
      <c r="GF89" s="181">
        <f t="shared" si="1228"/>
        <v>20</v>
      </c>
      <c r="GG89" s="217">
        <f t="shared" si="1229"/>
        <v>6.81</v>
      </c>
      <c r="GH89" s="182">
        <f t="shared" si="1230"/>
        <v>2.625</v>
      </c>
      <c r="GI89" s="183" t="str">
        <f t="shared" si="1149"/>
        <v>2.63</v>
      </c>
      <c r="GJ89" s="135" t="str">
        <f t="shared" si="1231"/>
        <v>Lên lớp</v>
      </c>
      <c r="GK89" s="136">
        <f t="shared" si="1232"/>
        <v>20</v>
      </c>
      <c r="GL89" s="239">
        <f t="shared" si="1233"/>
        <v>6.81</v>
      </c>
      <c r="GM89" s="137">
        <f t="shared" si="1234"/>
        <v>2.625</v>
      </c>
      <c r="GN89" s="192">
        <f t="shared" si="1235"/>
        <v>37</v>
      </c>
      <c r="GO89" s="193">
        <f t="shared" si="1236"/>
        <v>37</v>
      </c>
      <c r="GP89" s="183">
        <f t="shared" si="1237"/>
        <v>6.9324324324324325</v>
      </c>
      <c r="GQ89" s="182">
        <f t="shared" si="1238"/>
        <v>2.6486486486486487</v>
      </c>
      <c r="GR89" s="183" t="str">
        <f t="shared" si="1239"/>
        <v>2.65</v>
      </c>
      <c r="GS89" s="135" t="str">
        <f t="shared" si="1240"/>
        <v>Lên lớp</v>
      </c>
      <c r="GT89" s="135" t="s">
        <v>648</v>
      </c>
      <c r="GU89" s="19">
        <v>8.3000000000000007</v>
      </c>
      <c r="GV89" s="22">
        <v>5</v>
      </c>
      <c r="GW89" s="23"/>
      <c r="GX89" s="17">
        <f t="shared" si="1241"/>
        <v>6.3</v>
      </c>
      <c r="GY89" s="24">
        <f t="shared" si="1242"/>
        <v>6.3</v>
      </c>
      <c r="GZ89" s="24" t="str">
        <f t="shared" si="1243"/>
        <v>6.3</v>
      </c>
      <c r="HA89" s="30" t="str">
        <f t="shared" si="1244"/>
        <v>C</v>
      </c>
      <c r="HB89" s="28">
        <f t="shared" si="1245"/>
        <v>2</v>
      </c>
      <c r="HC89" s="35" t="str">
        <f t="shared" si="1246"/>
        <v>2.0</v>
      </c>
      <c r="HD89" s="53">
        <v>3</v>
      </c>
      <c r="HE89" s="63">
        <v>3</v>
      </c>
      <c r="HF89" s="19">
        <v>8.6</v>
      </c>
      <c r="HG89" s="22">
        <v>8</v>
      </c>
      <c r="HH89" s="23"/>
      <c r="HI89" s="25">
        <f t="shared" si="753"/>
        <v>8.1999999999999993</v>
      </c>
      <c r="HJ89" s="26">
        <f t="shared" si="754"/>
        <v>8.1999999999999993</v>
      </c>
      <c r="HK89" s="24" t="str">
        <f t="shared" si="1247"/>
        <v>8.2</v>
      </c>
      <c r="HL89" s="30" t="str">
        <f t="shared" si="755"/>
        <v>B+</v>
      </c>
      <c r="HM89" s="28">
        <f t="shared" si="756"/>
        <v>3.5</v>
      </c>
      <c r="HN89" s="35" t="str">
        <f t="shared" si="757"/>
        <v>3.5</v>
      </c>
      <c r="HO89" s="53">
        <v>2</v>
      </c>
      <c r="HP89" s="63">
        <v>2</v>
      </c>
      <c r="HQ89" s="19">
        <v>8</v>
      </c>
      <c r="HR89" s="22">
        <v>8</v>
      </c>
      <c r="HS89" s="23"/>
      <c r="HT89" s="25">
        <f t="shared" si="758"/>
        <v>8</v>
      </c>
      <c r="HU89" s="147">
        <f t="shared" si="759"/>
        <v>8</v>
      </c>
      <c r="HV89" s="24" t="str">
        <f t="shared" si="1295"/>
        <v>8.0</v>
      </c>
      <c r="HW89" s="218" t="str">
        <f t="shared" si="760"/>
        <v>B+</v>
      </c>
      <c r="HX89" s="149">
        <f t="shared" si="761"/>
        <v>3.5</v>
      </c>
      <c r="HY89" s="40" t="str">
        <f t="shared" si="762"/>
        <v>3.5</v>
      </c>
      <c r="HZ89" s="53">
        <v>3</v>
      </c>
      <c r="IA89" s="63">
        <v>3</v>
      </c>
      <c r="IB89" s="19">
        <v>8.3000000000000007</v>
      </c>
      <c r="IC89" s="22">
        <v>7</v>
      </c>
      <c r="ID89" s="23"/>
      <c r="IE89" s="25">
        <f t="shared" si="763"/>
        <v>7.5</v>
      </c>
      <c r="IF89" s="147">
        <f t="shared" si="764"/>
        <v>7.5</v>
      </c>
      <c r="IG89" s="24" t="str">
        <f t="shared" si="1296"/>
        <v>7.5</v>
      </c>
      <c r="IH89" s="218" t="str">
        <f t="shared" si="765"/>
        <v>B</v>
      </c>
      <c r="II89" s="149">
        <f t="shared" si="766"/>
        <v>3</v>
      </c>
      <c r="IJ89" s="40" t="str">
        <f t="shared" si="767"/>
        <v>3.0</v>
      </c>
      <c r="IK89" s="53">
        <v>1</v>
      </c>
      <c r="IL89" s="63">
        <v>1</v>
      </c>
      <c r="IM89" s="19">
        <v>7.2</v>
      </c>
      <c r="IN89" s="22">
        <v>7</v>
      </c>
      <c r="IO89" s="23"/>
      <c r="IP89" s="25">
        <f t="shared" si="768"/>
        <v>7.1</v>
      </c>
      <c r="IQ89" s="26">
        <f t="shared" si="769"/>
        <v>7.1</v>
      </c>
      <c r="IR89" s="24" t="str">
        <f t="shared" si="1250"/>
        <v>7.1</v>
      </c>
      <c r="IS89" s="30" t="str">
        <f t="shared" si="1280"/>
        <v>B</v>
      </c>
      <c r="IT89" s="28">
        <f t="shared" si="770"/>
        <v>3</v>
      </c>
      <c r="IU89" s="35" t="str">
        <f t="shared" si="771"/>
        <v>3.0</v>
      </c>
      <c r="IV89" s="53">
        <v>2</v>
      </c>
      <c r="IW89" s="63">
        <v>2</v>
      </c>
      <c r="IX89" s="19">
        <v>8</v>
      </c>
      <c r="IY89" s="22">
        <v>8</v>
      </c>
      <c r="IZ89" s="23"/>
      <c r="JA89" s="25">
        <f t="shared" si="772"/>
        <v>8</v>
      </c>
      <c r="JB89" s="26">
        <f t="shared" si="773"/>
        <v>8</v>
      </c>
      <c r="JC89" s="24" t="str">
        <f t="shared" si="1251"/>
        <v>8.0</v>
      </c>
      <c r="JD89" s="30" t="str">
        <f t="shared" si="774"/>
        <v>B+</v>
      </c>
      <c r="JE89" s="28">
        <f t="shared" si="775"/>
        <v>3.5</v>
      </c>
      <c r="JF89" s="35" t="str">
        <f t="shared" si="776"/>
        <v>3.5</v>
      </c>
      <c r="JG89" s="53">
        <v>2</v>
      </c>
      <c r="JH89" s="63">
        <v>2</v>
      </c>
      <c r="JI89" s="19">
        <v>9</v>
      </c>
      <c r="JJ89" s="22">
        <v>8</v>
      </c>
      <c r="JK89" s="23"/>
      <c r="JL89" s="17">
        <f t="shared" si="1122"/>
        <v>8.4</v>
      </c>
      <c r="JM89" s="24">
        <f t="shared" si="1123"/>
        <v>8.4</v>
      </c>
      <c r="JN89" s="24" t="str">
        <f t="shared" si="1252"/>
        <v>8.4</v>
      </c>
      <c r="JO89" s="30" t="str">
        <f t="shared" si="1281"/>
        <v>B+</v>
      </c>
      <c r="JP89" s="28">
        <f t="shared" si="1126"/>
        <v>3.5</v>
      </c>
      <c r="JQ89" s="35" t="str">
        <f t="shared" si="1127"/>
        <v>3.5</v>
      </c>
      <c r="JR89" s="53">
        <v>2</v>
      </c>
      <c r="JS89" s="63">
        <v>2</v>
      </c>
      <c r="JT89" s="19">
        <v>6.6</v>
      </c>
      <c r="JU89" s="22">
        <v>4</v>
      </c>
      <c r="JV89" s="23"/>
      <c r="JW89" s="17">
        <f t="shared" si="781"/>
        <v>5</v>
      </c>
      <c r="JX89" s="24">
        <f t="shared" si="782"/>
        <v>5</v>
      </c>
      <c r="JY89" s="24" t="str">
        <f t="shared" si="1253"/>
        <v>5.0</v>
      </c>
      <c r="JZ89" s="30" t="str">
        <f t="shared" si="1282"/>
        <v>D+</v>
      </c>
      <c r="KA89" s="28">
        <f t="shared" si="783"/>
        <v>1.5</v>
      </c>
      <c r="KB89" s="35" t="str">
        <f t="shared" si="784"/>
        <v>1.5</v>
      </c>
      <c r="KC89" s="53">
        <v>1</v>
      </c>
      <c r="KD89" s="63">
        <v>1</v>
      </c>
      <c r="KE89" s="19">
        <v>8.3000000000000007</v>
      </c>
      <c r="KF89" s="22">
        <v>9</v>
      </c>
      <c r="KG89" s="23"/>
      <c r="KH89" s="17">
        <f t="shared" si="1134"/>
        <v>8.6999999999999993</v>
      </c>
      <c r="KI89" s="24">
        <f t="shared" si="1135"/>
        <v>8.6999999999999993</v>
      </c>
      <c r="KJ89" s="24" t="str">
        <f t="shared" si="1254"/>
        <v>8.7</v>
      </c>
      <c r="KK89" s="30" t="str">
        <f t="shared" si="1137"/>
        <v>A</v>
      </c>
      <c r="KL89" s="28">
        <f t="shared" si="1138"/>
        <v>4</v>
      </c>
      <c r="KM89" s="35" t="str">
        <f t="shared" si="1139"/>
        <v>4.0</v>
      </c>
      <c r="KN89" s="53">
        <v>2</v>
      </c>
      <c r="KO89" s="63">
        <v>2</v>
      </c>
      <c r="KP89" s="181">
        <f t="shared" si="1255"/>
        <v>18</v>
      </c>
      <c r="KQ89" s="217">
        <f t="shared" si="1256"/>
        <v>7.5666666666666664</v>
      </c>
      <c r="KR89" s="182">
        <f t="shared" si="1257"/>
        <v>3.1111111111111112</v>
      </c>
      <c r="KS89" s="183" t="str">
        <f t="shared" si="1258"/>
        <v>3.11</v>
      </c>
      <c r="KT89" s="135" t="str">
        <f t="shared" si="1259"/>
        <v>Lên lớp</v>
      </c>
      <c r="KU89" s="136">
        <f t="shared" si="1260"/>
        <v>18</v>
      </c>
      <c r="KV89" s="217">
        <f t="shared" si="1261"/>
        <v>7.5666666666666664</v>
      </c>
      <c r="KW89" s="236">
        <f t="shared" si="1262"/>
        <v>3.1111111111111112</v>
      </c>
      <c r="KX89" s="192">
        <f t="shared" si="1263"/>
        <v>55</v>
      </c>
      <c r="KY89" s="193">
        <f t="shared" si="1264"/>
        <v>55</v>
      </c>
      <c r="KZ89" s="183">
        <f t="shared" si="1265"/>
        <v>7.14</v>
      </c>
      <c r="LA89" s="182">
        <f t="shared" si="1266"/>
        <v>2.8</v>
      </c>
      <c r="LB89" s="183" t="str">
        <f t="shared" si="1267"/>
        <v>2.80</v>
      </c>
      <c r="LC89" s="135" t="str">
        <f t="shared" si="1268"/>
        <v>Lên lớp</v>
      </c>
      <c r="LD89" s="135" t="s">
        <v>648</v>
      </c>
      <c r="LE89" s="19">
        <v>7.2</v>
      </c>
      <c r="LF89" s="22">
        <v>8</v>
      </c>
      <c r="LG89" s="23"/>
      <c r="LH89" s="25">
        <f t="shared" si="790"/>
        <v>7.7</v>
      </c>
      <c r="LI89" s="147">
        <f t="shared" si="791"/>
        <v>7.7</v>
      </c>
      <c r="LJ89" s="26" t="str">
        <f t="shared" si="1269"/>
        <v>7.7</v>
      </c>
      <c r="LK89" s="148" t="str">
        <f t="shared" si="792"/>
        <v>B</v>
      </c>
      <c r="LL89" s="149">
        <f t="shared" si="793"/>
        <v>3</v>
      </c>
      <c r="LM89" s="40" t="str">
        <f t="shared" si="794"/>
        <v>3.0</v>
      </c>
      <c r="LN89" s="53">
        <v>1</v>
      </c>
      <c r="LO89" s="63">
        <v>1</v>
      </c>
      <c r="LP89" s="19">
        <v>7.2</v>
      </c>
      <c r="LQ89" s="22">
        <v>6</v>
      </c>
      <c r="LR89" s="23"/>
      <c r="LS89" s="25">
        <f t="shared" si="795"/>
        <v>6.5</v>
      </c>
      <c r="LT89" s="147">
        <f t="shared" si="1270"/>
        <v>6.5</v>
      </c>
      <c r="LU89" s="26" t="str">
        <f t="shared" si="1271"/>
        <v>6.5</v>
      </c>
      <c r="LV89" s="148" t="str">
        <f t="shared" si="797"/>
        <v>C+</v>
      </c>
      <c r="LW89" s="149">
        <f t="shared" si="798"/>
        <v>2.5</v>
      </c>
      <c r="LX89" s="40" t="str">
        <f t="shared" si="799"/>
        <v>2.5</v>
      </c>
      <c r="LY89" s="53">
        <v>1</v>
      </c>
      <c r="LZ89" s="63">
        <v>1</v>
      </c>
      <c r="MA89" s="19">
        <v>7.3</v>
      </c>
      <c r="MB89" s="22">
        <v>5</v>
      </c>
      <c r="MC89" s="23"/>
      <c r="MD89" s="25">
        <f t="shared" si="800"/>
        <v>5.9</v>
      </c>
      <c r="ME89" s="26">
        <f t="shared" si="801"/>
        <v>5.9</v>
      </c>
      <c r="MF89" s="26" t="str">
        <f t="shared" si="1272"/>
        <v>5.9</v>
      </c>
      <c r="MG89" s="30" t="str">
        <f t="shared" si="1273"/>
        <v>C</v>
      </c>
      <c r="MH89" s="28">
        <f t="shared" si="802"/>
        <v>2</v>
      </c>
      <c r="MI89" s="35" t="str">
        <f t="shared" si="803"/>
        <v>2.0</v>
      </c>
      <c r="MJ89" s="53">
        <v>1</v>
      </c>
      <c r="MK89" s="70">
        <v>1</v>
      </c>
      <c r="ML89" s="19">
        <v>8</v>
      </c>
      <c r="MM89" s="51">
        <v>6.4</v>
      </c>
      <c r="MN89" s="23"/>
      <c r="MO89" s="25">
        <f t="shared" si="1150"/>
        <v>7</v>
      </c>
      <c r="MP89" s="26">
        <f t="shared" si="1151"/>
        <v>7</v>
      </c>
      <c r="MQ89" s="26" t="str">
        <f t="shared" si="1274"/>
        <v>7.0</v>
      </c>
      <c r="MR89" s="30" t="str">
        <f t="shared" si="1283"/>
        <v>B</v>
      </c>
      <c r="MS89" s="28">
        <f t="shared" si="1152"/>
        <v>3</v>
      </c>
      <c r="MT89" s="35" t="str">
        <f t="shared" si="1153"/>
        <v>3.0</v>
      </c>
      <c r="MU89" s="53">
        <v>1</v>
      </c>
      <c r="MV89" s="63">
        <v>1</v>
      </c>
      <c r="MW89" s="19">
        <v>8</v>
      </c>
      <c r="MX89" s="51">
        <v>7.7</v>
      </c>
      <c r="MY89" s="23"/>
      <c r="MZ89" s="25">
        <f t="shared" si="1154"/>
        <v>7.8</v>
      </c>
      <c r="NA89" s="26">
        <f t="shared" si="1155"/>
        <v>7.8</v>
      </c>
      <c r="NB89" s="26" t="str">
        <f t="shared" si="1275"/>
        <v>7.8</v>
      </c>
      <c r="NC89" s="30" t="str">
        <f t="shared" si="1284"/>
        <v>B</v>
      </c>
      <c r="ND89" s="28">
        <f t="shared" si="1156"/>
        <v>3</v>
      </c>
      <c r="NE89" s="35" t="str">
        <f t="shared" si="1157"/>
        <v>3.0</v>
      </c>
      <c r="NF89" s="53">
        <v>1</v>
      </c>
      <c r="NG89" s="63">
        <v>1</v>
      </c>
      <c r="NH89" s="19">
        <v>8</v>
      </c>
      <c r="NI89" s="51">
        <v>6.8</v>
      </c>
      <c r="NJ89" s="23"/>
      <c r="NK89" s="25">
        <f t="shared" si="1158"/>
        <v>7.3</v>
      </c>
      <c r="NL89" s="26">
        <f t="shared" si="1159"/>
        <v>7.3</v>
      </c>
      <c r="NM89" s="26" t="str">
        <f t="shared" si="1276"/>
        <v>7.3</v>
      </c>
      <c r="NN89" s="30" t="str">
        <f t="shared" si="1285"/>
        <v>B</v>
      </c>
      <c r="NO89" s="28">
        <f t="shared" si="1160"/>
        <v>3</v>
      </c>
      <c r="NP89" s="35" t="str">
        <f t="shared" si="1161"/>
        <v>3.0</v>
      </c>
      <c r="NQ89" s="53">
        <v>2</v>
      </c>
      <c r="NR89" s="63">
        <v>2</v>
      </c>
      <c r="NS89" s="19">
        <v>8</v>
      </c>
      <c r="NT89" s="51">
        <v>7.5</v>
      </c>
      <c r="NU89" s="23"/>
      <c r="NV89" s="25">
        <f t="shared" si="1162"/>
        <v>7.7</v>
      </c>
      <c r="NW89" s="26">
        <f t="shared" si="1163"/>
        <v>7.7</v>
      </c>
      <c r="NX89" s="26" t="str">
        <f t="shared" si="1277"/>
        <v>7.7</v>
      </c>
      <c r="NY89" s="30" t="str">
        <f t="shared" si="1286"/>
        <v>B</v>
      </c>
      <c r="NZ89" s="28">
        <f t="shared" si="1164"/>
        <v>3</v>
      </c>
      <c r="OA89" s="35" t="str">
        <f t="shared" si="1165"/>
        <v>3.0</v>
      </c>
      <c r="OB89" s="53">
        <v>1</v>
      </c>
      <c r="OC89" s="63">
        <v>1</v>
      </c>
      <c r="OD89" s="57">
        <v>8</v>
      </c>
      <c r="OE89" s="51">
        <v>8</v>
      </c>
      <c r="OF89" s="23"/>
      <c r="OG89" s="25">
        <f t="shared" si="1297"/>
        <v>8</v>
      </c>
      <c r="OH89" s="26">
        <f t="shared" si="1298"/>
        <v>8</v>
      </c>
      <c r="OI89" s="26" t="str">
        <f t="shared" si="1299"/>
        <v>8.0</v>
      </c>
      <c r="OJ89" s="30" t="str">
        <f t="shared" si="1300"/>
        <v>B+</v>
      </c>
      <c r="OK89" s="28">
        <f t="shared" si="1301"/>
        <v>3.5</v>
      </c>
      <c r="OL89" s="35" t="str">
        <f t="shared" si="1302"/>
        <v>3.5</v>
      </c>
      <c r="OM89" s="53">
        <v>4</v>
      </c>
      <c r="ON89" s="70">
        <v>4</v>
      </c>
      <c r="OO89" s="264">
        <f t="shared" si="804"/>
        <v>12</v>
      </c>
      <c r="OP89" s="217">
        <f t="shared" si="805"/>
        <v>7.4333333333333336</v>
      </c>
      <c r="OQ89" s="182">
        <f t="shared" si="806"/>
        <v>3.0416666666666665</v>
      </c>
      <c r="OR89" s="183" t="str">
        <f t="shared" si="807"/>
        <v>3.04</v>
      </c>
      <c r="OS89" s="135" t="str">
        <f t="shared" si="808"/>
        <v>Lên lớp</v>
      </c>
      <c r="OT89" s="136">
        <f t="shared" si="809"/>
        <v>12</v>
      </c>
      <c r="OU89" s="217">
        <f t="shared" si="810"/>
        <v>7.4333333333333336</v>
      </c>
      <c r="OV89" s="236">
        <f t="shared" si="811"/>
        <v>3.0416666666666665</v>
      </c>
      <c r="OW89" s="192">
        <f t="shared" si="812"/>
        <v>67</v>
      </c>
      <c r="OX89" s="193">
        <f t="shared" si="813"/>
        <v>67</v>
      </c>
      <c r="OY89" s="183">
        <f t="shared" si="814"/>
        <v>7.1925373134328359</v>
      </c>
      <c r="OZ89" s="182">
        <f t="shared" si="815"/>
        <v>2.8432835820895521</v>
      </c>
      <c r="PA89" s="183" t="str">
        <f t="shared" si="816"/>
        <v>2.84</v>
      </c>
      <c r="PB89" s="135" t="str">
        <f t="shared" si="817"/>
        <v>Lên lớp</v>
      </c>
      <c r="PC89" s="135" t="s">
        <v>648</v>
      </c>
      <c r="PD89" s="57">
        <v>8</v>
      </c>
      <c r="PE89" s="22">
        <v>5</v>
      </c>
      <c r="PF89" s="23"/>
      <c r="PG89" s="25">
        <f t="shared" si="866"/>
        <v>6.2</v>
      </c>
      <c r="PH89" s="26">
        <f t="shared" si="867"/>
        <v>6.2</v>
      </c>
      <c r="PI89" s="26" t="str">
        <f t="shared" si="868"/>
        <v>6.2</v>
      </c>
      <c r="PJ89" s="30" t="str">
        <f t="shared" si="869"/>
        <v>C</v>
      </c>
      <c r="PK89" s="28">
        <f t="shared" si="870"/>
        <v>2</v>
      </c>
      <c r="PL89" s="35" t="str">
        <f t="shared" si="871"/>
        <v>2.0</v>
      </c>
      <c r="PM89" s="53">
        <v>6</v>
      </c>
      <c r="PN89" s="63">
        <v>6</v>
      </c>
      <c r="PO89" s="19">
        <v>6.8</v>
      </c>
      <c r="PP89" s="22">
        <v>7</v>
      </c>
      <c r="PQ89" s="23"/>
      <c r="PR89" s="25">
        <f t="shared" si="1170"/>
        <v>6.9</v>
      </c>
      <c r="PS89" s="26">
        <f t="shared" si="1171"/>
        <v>6.9</v>
      </c>
      <c r="PT89" s="26" t="str">
        <f t="shared" si="1279"/>
        <v>6.9</v>
      </c>
      <c r="PU89" s="30" t="str">
        <f t="shared" si="1288"/>
        <v>C+</v>
      </c>
      <c r="PV89" s="28">
        <f t="shared" si="1172"/>
        <v>2.5</v>
      </c>
      <c r="PW89" s="35" t="str">
        <f t="shared" si="1173"/>
        <v>2.5</v>
      </c>
      <c r="PX89" s="53">
        <v>6</v>
      </c>
      <c r="PY89" s="63">
        <v>6</v>
      </c>
      <c r="PZ89" s="59">
        <v>9.3000000000000007</v>
      </c>
      <c r="QA89" s="259">
        <v>8</v>
      </c>
      <c r="QB89" s="129">
        <f t="shared" si="848"/>
        <v>8.5</v>
      </c>
      <c r="QC89" s="24" t="str">
        <f t="shared" si="876"/>
        <v>8.5</v>
      </c>
      <c r="QD89" s="30" t="str">
        <f t="shared" si="877"/>
        <v>A</v>
      </c>
      <c r="QE89" s="28">
        <f t="shared" si="878"/>
        <v>4</v>
      </c>
      <c r="QF89" s="35" t="str">
        <f t="shared" si="879"/>
        <v>4.0</v>
      </c>
      <c r="QG89" s="260">
        <v>5</v>
      </c>
      <c r="QH89" s="261">
        <v>5</v>
      </c>
      <c r="QI89" s="262">
        <f t="shared" si="818"/>
        <v>17</v>
      </c>
      <c r="QJ89" s="217">
        <f t="shared" si="819"/>
        <v>7.1235294117647063</v>
      </c>
      <c r="QK89" s="182">
        <f t="shared" si="820"/>
        <v>2.7647058823529411</v>
      </c>
      <c r="QL89" s="183" t="str">
        <f t="shared" si="880"/>
        <v>2.76</v>
      </c>
      <c r="QM89" s="135" t="str">
        <f t="shared" si="881"/>
        <v>Lên lớp</v>
      </c>
    </row>
    <row r="90" spans="1:455" ht="18">
      <c r="A90" s="10">
        <v>12</v>
      </c>
      <c r="B90" s="10">
        <v>95</v>
      </c>
      <c r="C90" s="90" t="s">
        <v>631</v>
      </c>
      <c r="D90" s="91" t="s">
        <v>411</v>
      </c>
      <c r="E90" s="93" t="s">
        <v>19</v>
      </c>
      <c r="F90" s="307" t="s">
        <v>18</v>
      </c>
      <c r="G90" s="42"/>
      <c r="H90" s="108" t="s">
        <v>563</v>
      </c>
      <c r="I90" s="42" t="s">
        <v>18</v>
      </c>
      <c r="J90" s="98" t="s">
        <v>578</v>
      </c>
      <c r="K90" s="12">
        <v>5.3</v>
      </c>
      <c r="L90" s="24" t="str">
        <f t="shared" si="1174"/>
        <v>5.3</v>
      </c>
      <c r="M90" s="30" t="str">
        <f t="shared" si="882"/>
        <v>D+</v>
      </c>
      <c r="N90" s="37">
        <f t="shared" si="883"/>
        <v>1.5</v>
      </c>
      <c r="O90" s="35" t="str">
        <f t="shared" si="884"/>
        <v>1.5</v>
      </c>
      <c r="P90" s="11">
        <v>2</v>
      </c>
      <c r="Q90" s="14">
        <v>8.1999999999999993</v>
      </c>
      <c r="R90" s="24" t="str">
        <f t="shared" si="1175"/>
        <v>8.2</v>
      </c>
      <c r="S90" s="30" t="str">
        <f t="shared" si="885"/>
        <v>B+</v>
      </c>
      <c r="T90" s="37">
        <f t="shared" si="886"/>
        <v>3.5</v>
      </c>
      <c r="U90" s="35" t="str">
        <f t="shared" si="887"/>
        <v>3.5</v>
      </c>
      <c r="V90" s="11">
        <v>3</v>
      </c>
      <c r="W90" s="19">
        <v>7</v>
      </c>
      <c r="X90" s="22">
        <v>7</v>
      </c>
      <c r="Y90" s="23"/>
      <c r="Z90" s="17">
        <f t="shared" si="888"/>
        <v>7</v>
      </c>
      <c r="AA90" s="24">
        <f t="shared" si="889"/>
        <v>7</v>
      </c>
      <c r="AB90" s="24" t="str">
        <f t="shared" si="1176"/>
        <v>7.0</v>
      </c>
      <c r="AC90" s="30" t="str">
        <f t="shared" si="890"/>
        <v>B</v>
      </c>
      <c r="AD90" s="28">
        <f t="shared" si="891"/>
        <v>3</v>
      </c>
      <c r="AE90" s="35" t="str">
        <f t="shared" si="892"/>
        <v>3.0</v>
      </c>
      <c r="AF90" s="53">
        <v>4</v>
      </c>
      <c r="AG90" s="63">
        <v>4</v>
      </c>
      <c r="AH90" s="19">
        <v>7.7</v>
      </c>
      <c r="AI90" s="22">
        <v>7</v>
      </c>
      <c r="AJ90" s="23"/>
      <c r="AK90" s="25">
        <f t="shared" si="1177"/>
        <v>7.3</v>
      </c>
      <c r="AL90" s="26">
        <f t="shared" si="1178"/>
        <v>7.3</v>
      </c>
      <c r="AM90" s="24" t="str">
        <f t="shared" si="1179"/>
        <v>7.3</v>
      </c>
      <c r="AN90" s="30" t="str">
        <f t="shared" si="895"/>
        <v>B</v>
      </c>
      <c r="AO90" s="28">
        <f t="shared" si="896"/>
        <v>3</v>
      </c>
      <c r="AP90" s="35" t="str">
        <f t="shared" si="897"/>
        <v>3.0</v>
      </c>
      <c r="AQ90" s="66">
        <v>2</v>
      </c>
      <c r="AR90" s="68">
        <v>2</v>
      </c>
      <c r="AS90" s="19">
        <v>5</v>
      </c>
      <c r="AT90" s="22">
        <v>6</v>
      </c>
      <c r="AU90" s="23"/>
      <c r="AV90" s="25">
        <f t="shared" si="1180"/>
        <v>5.6</v>
      </c>
      <c r="AW90" s="26">
        <f t="shared" si="1181"/>
        <v>5.6</v>
      </c>
      <c r="AX90" s="24" t="str">
        <f t="shared" si="1182"/>
        <v>5.6</v>
      </c>
      <c r="AY90" s="30" t="str">
        <f t="shared" si="900"/>
        <v>C</v>
      </c>
      <c r="AZ90" s="28">
        <f t="shared" si="901"/>
        <v>2</v>
      </c>
      <c r="BA90" s="35" t="str">
        <f t="shared" si="902"/>
        <v>2.0</v>
      </c>
      <c r="BB90" s="53">
        <v>3</v>
      </c>
      <c r="BC90" s="63">
        <v>3</v>
      </c>
      <c r="BD90" s="19">
        <v>5.6</v>
      </c>
      <c r="BE90" s="22">
        <v>5</v>
      </c>
      <c r="BF90" s="23"/>
      <c r="BG90" s="25">
        <f t="shared" si="903"/>
        <v>5.2</v>
      </c>
      <c r="BH90" s="26">
        <f t="shared" si="904"/>
        <v>5.2</v>
      </c>
      <c r="BI90" s="24" t="str">
        <f t="shared" si="1183"/>
        <v>5.2</v>
      </c>
      <c r="BJ90" s="30" t="str">
        <f t="shared" si="905"/>
        <v>D+</v>
      </c>
      <c r="BK90" s="28">
        <f t="shared" si="906"/>
        <v>1.5</v>
      </c>
      <c r="BL90" s="35" t="str">
        <f t="shared" si="907"/>
        <v>1.5</v>
      </c>
      <c r="BM90" s="53">
        <v>3</v>
      </c>
      <c r="BN90" s="63">
        <v>3</v>
      </c>
      <c r="BO90" s="19">
        <v>6</v>
      </c>
      <c r="BP90" s="22">
        <v>7</v>
      </c>
      <c r="BQ90" s="23"/>
      <c r="BR90" s="17">
        <f t="shared" si="908"/>
        <v>6.6</v>
      </c>
      <c r="BS90" s="24">
        <f t="shared" si="909"/>
        <v>6.6</v>
      </c>
      <c r="BT90" s="24" t="str">
        <f t="shared" si="1184"/>
        <v>6.6</v>
      </c>
      <c r="BU90" s="30" t="str">
        <f t="shared" si="910"/>
        <v>C+</v>
      </c>
      <c r="BV90" s="56">
        <f t="shared" si="911"/>
        <v>2.5</v>
      </c>
      <c r="BW90" s="35" t="str">
        <f t="shared" si="912"/>
        <v>2.5</v>
      </c>
      <c r="BX90" s="53">
        <v>2</v>
      </c>
      <c r="BY90" s="70">
        <v>2</v>
      </c>
      <c r="BZ90" s="19">
        <v>6.3</v>
      </c>
      <c r="CA90" s="22">
        <v>5</v>
      </c>
      <c r="CB90" s="23"/>
      <c r="CC90" s="25">
        <f t="shared" si="1185"/>
        <v>5.5</v>
      </c>
      <c r="CD90" s="26">
        <f t="shared" si="1186"/>
        <v>5.5</v>
      </c>
      <c r="CE90" s="24" t="str">
        <f t="shared" si="1187"/>
        <v>5.5</v>
      </c>
      <c r="CF90" s="30" t="str">
        <f t="shared" si="1188"/>
        <v>C</v>
      </c>
      <c r="CG90" s="28">
        <f t="shared" si="916"/>
        <v>2</v>
      </c>
      <c r="CH90" s="35" t="str">
        <f t="shared" si="917"/>
        <v>2.0</v>
      </c>
      <c r="CI90" s="53">
        <v>3</v>
      </c>
      <c r="CJ90" s="63">
        <v>3</v>
      </c>
      <c r="CK90" s="193">
        <f t="shared" si="918"/>
        <v>17</v>
      </c>
      <c r="CL90" s="217">
        <f t="shared" si="1189"/>
        <v>6.158823529411765</v>
      </c>
      <c r="CM90" s="182">
        <f t="shared" si="919"/>
        <v>2.3235294117647061</v>
      </c>
      <c r="CN90" s="183" t="str">
        <f t="shared" si="920"/>
        <v>2.32</v>
      </c>
      <c r="CO90" s="135" t="str">
        <f t="shared" si="1190"/>
        <v>Lên lớp</v>
      </c>
      <c r="CP90" s="136">
        <f t="shared" si="1191"/>
        <v>17</v>
      </c>
      <c r="CQ90" s="241">
        <f t="shared" si="1192"/>
        <v>6.158823529411765</v>
      </c>
      <c r="CR90" s="137">
        <f t="shared" si="1193"/>
        <v>2.3235294117647061</v>
      </c>
      <c r="CS90" s="140" t="str">
        <f t="shared" si="1194"/>
        <v>2.32</v>
      </c>
      <c r="CT90" s="135" t="str">
        <f t="shared" si="1195"/>
        <v>Lên lớp</v>
      </c>
      <c r="CU90" s="138" t="s">
        <v>648</v>
      </c>
      <c r="CV90" s="185">
        <v>7</v>
      </c>
      <c r="CW90" s="121">
        <v>7</v>
      </c>
      <c r="CX90" s="122"/>
      <c r="CY90" s="129">
        <f t="shared" si="1196"/>
        <v>7</v>
      </c>
      <c r="CZ90" s="130">
        <f t="shared" si="1197"/>
        <v>7</v>
      </c>
      <c r="DA90" s="130" t="str">
        <f t="shared" si="1198"/>
        <v>7.0</v>
      </c>
      <c r="DB90" s="125" t="str">
        <f t="shared" si="1199"/>
        <v>B</v>
      </c>
      <c r="DC90" s="126">
        <f t="shared" si="1200"/>
        <v>3</v>
      </c>
      <c r="DD90" s="127" t="str">
        <f t="shared" si="1201"/>
        <v>3.0</v>
      </c>
      <c r="DE90" s="144">
        <v>3</v>
      </c>
      <c r="DF90" s="145">
        <v>3</v>
      </c>
      <c r="DG90" s="19">
        <v>5.9</v>
      </c>
      <c r="DH90" s="22">
        <v>6</v>
      </c>
      <c r="DI90" s="23"/>
      <c r="DJ90" s="25">
        <f t="shared" si="1202"/>
        <v>6</v>
      </c>
      <c r="DK90" s="26">
        <f t="shared" si="1203"/>
        <v>6</v>
      </c>
      <c r="DL90" s="26" t="str">
        <f t="shared" si="1204"/>
        <v>6.0</v>
      </c>
      <c r="DM90" s="30" t="str">
        <f t="shared" si="1205"/>
        <v>C</v>
      </c>
      <c r="DN90" s="56">
        <f t="shared" si="1206"/>
        <v>2</v>
      </c>
      <c r="DO90" s="35" t="str">
        <f t="shared" si="1207"/>
        <v>2.0</v>
      </c>
      <c r="DP90" s="53">
        <v>3</v>
      </c>
      <c r="DQ90" s="63">
        <v>3</v>
      </c>
      <c r="DR90" s="19">
        <v>6.7</v>
      </c>
      <c r="DS90" s="22">
        <v>5</v>
      </c>
      <c r="DT90" s="23"/>
      <c r="DU90" s="25">
        <f t="shared" si="1208"/>
        <v>5.7</v>
      </c>
      <c r="DV90" s="26">
        <f t="shared" si="1209"/>
        <v>5.7</v>
      </c>
      <c r="DW90" s="26" t="str">
        <f t="shared" si="1210"/>
        <v>5.7</v>
      </c>
      <c r="DX90" s="30" t="str">
        <f t="shared" si="1211"/>
        <v>C</v>
      </c>
      <c r="DY90" s="28">
        <f t="shared" si="1212"/>
        <v>2</v>
      </c>
      <c r="DZ90" s="35" t="str">
        <f t="shared" si="1213"/>
        <v>2.0</v>
      </c>
      <c r="EA90" s="53">
        <v>3</v>
      </c>
      <c r="EB90" s="63">
        <v>3</v>
      </c>
      <c r="EC90" s="19">
        <v>7.3</v>
      </c>
      <c r="ED90" s="22">
        <v>1</v>
      </c>
      <c r="EE90" s="23">
        <v>6</v>
      </c>
      <c r="EF90" s="25">
        <f t="shared" si="1214"/>
        <v>3.5</v>
      </c>
      <c r="EG90" s="26">
        <f t="shared" si="1215"/>
        <v>6.5</v>
      </c>
      <c r="EH90" s="26" t="str">
        <f t="shared" si="1289"/>
        <v>6.5</v>
      </c>
      <c r="EI90" s="30" t="str">
        <f t="shared" si="1217"/>
        <v>C+</v>
      </c>
      <c r="EJ90" s="28">
        <f t="shared" si="1218"/>
        <v>2.5</v>
      </c>
      <c r="EK90" s="35" t="str">
        <f t="shared" si="1219"/>
        <v>2.5</v>
      </c>
      <c r="EL90" s="53">
        <v>2</v>
      </c>
      <c r="EM90" s="63">
        <v>2</v>
      </c>
      <c r="EN90" s="19">
        <v>6.4</v>
      </c>
      <c r="EO90" s="22">
        <v>6</v>
      </c>
      <c r="EP90" s="23"/>
      <c r="EQ90" s="25">
        <f t="shared" si="1220"/>
        <v>6.2</v>
      </c>
      <c r="ER90" s="26">
        <f t="shared" si="1221"/>
        <v>6.2</v>
      </c>
      <c r="ES90" s="26" t="str">
        <f t="shared" si="1222"/>
        <v>6.2</v>
      </c>
      <c r="ET90" s="30" t="str">
        <f t="shared" si="1223"/>
        <v>C</v>
      </c>
      <c r="EU90" s="28">
        <f t="shared" si="1224"/>
        <v>2</v>
      </c>
      <c r="EV90" s="35" t="str">
        <f t="shared" si="1225"/>
        <v>2.0</v>
      </c>
      <c r="EW90" s="53">
        <v>2</v>
      </c>
      <c r="EX90" s="63">
        <v>2</v>
      </c>
      <c r="EY90" s="19">
        <v>5.9</v>
      </c>
      <c r="EZ90" s="22">
        <v>6</v>
      </c>
      <c r="FA90" s="23"/>
      <c r="FB90" s="25">
        <f t="shared" si="1148"/>
        <v>6</v>
      </c>
      <c r="FC90" s="26">
        <f t="shared" si="1290"/>
        <v>6</v>
      </c>
      <c r="FD90" s="26" t="str">
        <f t="shared" si="1291"/>
        <v>6.0</v>
      </c>
      <c r="FE90" s="30" t="str">
        <f t="shared" si="1292"/>
        <v>C</v>
      </c>
      <c r="FF90" s="28">
        <f t="shared" si="1293"/>
        <v>2</v>
      </c>
      <c r="FG90" s="35" t="str">
        <f t="shared" si="1294"/>
        <v>2.0</v>
      </c>
      <c r="FH90" s="53">
        <v>3</v>
      </c>
      <c r="FI90" s="63">
        <v>3</v>
      </c>
      <c r="FJ90" s="19">
        <v>8</v>
      </c>
      <c r="FK90" s="22">
        <v>8</v>
      </c>
      <c r="FL90" s="23"/>
      <c r="FM90" s="25">
        <f t="shared" si="958"/>
        <v>8</v>
      </c>
      <c r="FN90" s="26">
        <f t="shared" si="959"/>
        <v>8</v>
      </c>
      <c r="FO90" s="26" t="str">
        <f t="shared" si="1226"/>
        <v>8.0</v>
      </c>
      <c r="FP90" s="30" t="str">
        <f t="shared" si="961"/>
        <v>B+</v>
      </c>
      <c r="FQ90" s="28">
        <f t="shared" si="962"/>
        <v>3.5</v>
      </c>
      <c r="FR90" s="35" t="str">
        <f t="shared" si="963"/>
        <v>3.5</v>
      </c>
      <c r="FS90" s="53">
        <v>2</v>
      </c>
      <c r="FT90" s="63">
        <v>2</v>
      </c>
      <c r="FU90" s="19">
        <v>5</v>
      </c>
      <c r="FV90" s="22">
        <v>2</v>
      </c>
      <c r="FW90" s="23">
        <v>4</v>
      </c>
      <c r="FX90" s="25">
        <f t="shared" si="964"/>
        <v>3.2</v>
      </c>
      <c r="FY90" s="26">
        <f t="shared" si="965"/>
        <v>4.4000000000000004</v>
      </c>
      <c r="FZ90" s="26" t="str">
        <f t="shared" si="1227"/>
        <v>4.4</v>
      </c>
      <c r="GA90" s="30" t="str">
        <f t="shared" si="967"/>
        <v>D</v>
      </c>
      <c r="GB90" s="28">
        <f t="shared" si="968"/>
        <v>1</v>
      </c>
      <c r="GC90" s="35" t="str">
        <f t="shared" si="969"/>
        <v>1.0</v>
      </c>
      <c r="GD90" s="53">
        <v>2</v>
      </c>
      <c r="GE90" s="63">
        <v>2</v>
      </c>
      <c r="GF90" s="181">
        <f t="shared" si="1228"/>
        <v>20</v>
      </c>
      <c r="GG90" s="217">
        <f t="shared" si="1229"/>
        <v>6.2149999999999999</v>
      </c>
      <c r="GH90" s="182">
        <f t="shared" si="1230"/>
        <v>2.25</v>
      </c>
      <c r="GI90" s="183" t="str">
        <f t="shared" si="1149"/>
        <v>2.25</v>
      </c>
      <c r="GJ90" s="135" t="str">
        <f t="shared" si="1231"/>
        <v>Lên lớp</v>
      </c>
      <c r="GK90" s="136">
        <f t="shared" si="1232"/>
        <v>20</v>
      </c>
      <c r="GL90" s="239">
        <f xml:space="preserve"> (CZ90*DF90+DK90*DQ90+DV90*EB90+EG90*EM90+ER90*EX90+FC90*FI90+FN90*FT90+FY90*GE90)/GK90</f>
        <v>6.2149999999999999</v>
      </c>
      <c r="GM90" s="137">
        <f t="shared" si="1234"/>
        <v>2.25</v>
      </c>
      <c r="GN90" s="192">
        <f t="shared" si="1235"/>
        <v>37</v>
      </c>
      <c r="GO90" s="193">
        <f t="shared" si="1236"/>
        <v>37</v>
      </c>
      <c r="GP90" s="183">
        <f t="shared" si="1237"/>
        <v>6.1891891891891895</v>
      </c>
      <c r="GQ90" s="182">
        <f t="shared" si="1238"/>
        <v>2.2837837837837838</v>
      </c>
      <c r="GR90" s="183" t="str">
        <f t="shared" si="1239"/>
        <v>2.28</v>
      </c>
      <c r="GS90" s="135" t="str">
        <f t="shared" si="1240"/>
        <v>Lên lớp</v>
      </c>
      <c r="GT90" s="135" t="s">
        <v>648</v>
      </c>
      <c r="GU90" s="19">
        <v>6</v>
      </c>
      <c r="GV90" s="22">
        <v>7</v>
      </c>
      <c r="GW90" s="23"/>
      <c r="GX90" s="17">
        <f t="shared" si="1241"/>
        <v>6.6</v>
      </c>
      <c r="GY90" s="24">
        <f t="shared" si="1242"/>
        <v>6.6</v>
      </c>
      <c r="GZ90" s="24" t="str">
        <f t="shared" si="1243"/>
        <v>6.6</v>
      </c>
      <c r="HA90" s="30" t="str">
        <f t="shared" si="1244"/>
        <v>C+</v>
      </c>
      <c r="HB90" s="28">
        <f t="shared" si="1245"/>
        <v>2.5</v>
      </c>
      <c r="HC90" s="35" t="str">
        <f t="shared" si="1246"/>
        <v>2.5</v>
      </c>
      <c r="HD90" s="53">
        <v>3</v>
      </c>
      <c r="HE90" s="63">
        <v>3</v>
      </c>
      <c r="HF90" s="19">
        <v>7.8</v>
      </c>
      <c r="HG90" s="22">
        <v>8</v>
      </c>
      <c r="HH90" s="23"/>
      <c r="HI90" s="25">
        <f t="shared" si="753"/>
        <v>7.9</v>
      </c>
      <c r="HJ90" s="26">
        <f t="shared" si="754"/>
        <v>7.9</v>
      </c>
      <c r="HK90" s="24" t="str">
        <f t="shared" si="1247"/>
        <v>7.9</v>
      </c>
      <c r="HL90" s="30" t="str">
        <f t="shared" si="755"/>
        <v>B</v>
      </c>
      <c r="HM90" s="28">
        <f t="shared" si="756"/>
        <v>3</v>
      </c>
      <c r="HN90" s="35" t="str">
        <f t="shared" si="757"/>
        <v>3.0</v>
      </c>
      <c r="HO90" s="53">
        <v>2</v>
      </c>
      <c r="HP90" s="63">
        <v>2</v>
      </c>
      <c r="HQ90" s="19">
        <v>5.7</v>
      </c>
      <c r="HR90" s="22">
        <v>4</v>
      </c>
      <c r="HS90" s="23"/>
      <c r="HT90" s="25">
        <f t="shared" si="758"/>
        <v>4.7</v>
      </c>
      <c r="HU90" s="147">
        <f t="shared" si="759"/>
        <v>4.7</v>
      </c>
      <c r="HV90" s="24" t="str">
        <f t="shared" si="1295"/>
        <v>4.7</v>
      </c>
      <c r="HW90" s="218" t="str">
        <f t="shared" si="760"/>
        <v>D</v>
      </c>
      <c r="HX90" s="149">
        <f t="shared" si="761"/>
        <v>1</v>
      </c>
      <c r="HY90" s="40" t="str">
        <f t="shared" si="762"/>
        <v>1.0</v>
      </c>
      <c r="HZ90" s="53">
        <v>3</v>
      </c>
      <c r="IA90" s="63">
        <v>3</v>
      </c>
      <c r="IB90" s="19">
        <v>5.3</v>
      </c>
      <c r="IC90" s="22">
        <v>5</v>
      </c>
      <c r="ID90" s="23"/>
      <c r="IE90" s="25">
        <f t="shared" si="763"/>
        <v>5.0999999999999996</v>
      </c>
      <c r="IF90" s="147">
        <f t="shared" si="764"/>
        <v>5.0999999999999996</v>
      </c>
      <c r="IG90" s="26" t="str">
        <f t="shared" si="1296"/>
        <v>5.1</v>
      </c>
      <c r="IH90" s="218" t="str">
        <f t="shared" si="765"/>
        <v>D+</v>
      </c>
      <c r="II90" s="149">
        <f t="shared" si="766"/>
        <v>1.5</v>
      </c>
      <c r="IJ90" s="40" t="str">
        <f t="shared" si="767"/>
        <v>1.5</v>
      </c>
      <c r="IK90" s="53">
        <v>1</v>
      </c>
      <c r="IL90" s="63">
        <v>1</v>
      </c>
      <c r="IM90" s="19">
        <v>6.6</v>
      </c>
      <c r="IN90" s="22">
        <v>8</v>
      </c>
      <c r="IO90" s="23"/>
      <c r="IP90" s="25">
        <f t="shared" si="768"/>
        <v>7.4</v>
      </c>
      <c r="IQ90" s="26">
        <f t="shared" si="769"/>
        <v>7.4</v>
      </c>
      <c r="IR90" s="24" t="str">
        <f t="shared" si="1250"/>
        <v>7.4</v>
      </c>
      <c r="IS90" s="30" t="str">
        <f t="shared" si="1280"/>
        <v>B</v>
      </c>
      <c r="IT90" s="28">
        <f t="shared" si="770"/>
        <v>3</v>
      </c>
      <c r="IU90" s="35" t="str">
        <f t="shared" si="771"/>
        <v>3.0</v>
      </c>
      <c r="IV90" s="53">
        <v>2</v>
      </c>
      <c r="IW90" s="63">
        <v>2</v>
      </c>
      <c r="IX90" s="19">
        <v>7</v>
      </c>
      <c r="IY90" s="22">
        <v>8</v>
      </c>
      <c r="IZ90" s="23"/>
      <c r="JA90" s="25">
        <f t="shared" si="772"/>
        <v>7.6</v>
      </c>
      <c r="JB90" s="26">
        <f t="shared" si="773"/>
        <v>7.6</v>
      </c>
      <c r="JC90" s="24" t="str">
        <f t="shared" si="1251"/>
        <v>7.6</v>
      </c>
      <c r="JD90" s="30" t="str">
        <f t="shared" si="774"/>
        <v>B</v>
      </c>
      <c r="JE90" s="28">
        <f t="shared" si="775"/>
        <v>3</v>
      </c>
      <c r="JF90" s="35" t="str">
        <f t="shared" si="776"/>
        <v>3.0</v>
      </c>
      <c r="JG90" s="53">
        <v>2</v>
      </c>
      <c r="JH90" s="63">
        <v>2</v>
      </c>
      <c r="JI90" s="19">
        <v>6</v>
      </c>
      <c r="JJ90" s="22">
        <v>6</v>
      </c>
      <c r="JK90" s="23"/>
      <c r="JL90" s="25">
        <f t="shared" si="1122"/>
        <v>6</v>
      </c>
      <c r="JM90" s="26">
        <f t="shared" si="1123"/>
        <v>6</v>
      </c>
      <c r="JN90" s="26" t="str">
        <f t="shared" si="1252"/>
        <v>6.0</v>
      </c>
      <c r="JO90" s="30" t="str">
        <f t="shared" si="1281"/>
        <v>C</v>
      </c>
      <c r="JP90" s="28">
        <f t="shared" si="1126"/>
        <v>2</v>
      </c>
      <c r="JQ90" s="35" t="str">
        <f t="shared" si="1127"/>
        <v>2.0</v>
      </c>
      <c r="JR90" s="53">
        <v>2</v>
      </c>
      <c r="JS90" s="63">
        <v>2</v>
      </c>
      <c r="JT90" s="185">
        <v>6</v>
      </c>
      <c r="JU90" s="121">
        <v>9</v>
      </c>
      <c r="JV90" s="122"/>
      <c r="JW90" s="129">
        <f t="shared" si="781"/>
        <v>7.8</v>
      </c>
      <c r="JX90" s="130">
        <f t="shared" si="782"/>
        <v>7.8</v>
      </c>
      <c r="JY90" s="130" t="str">
        <f t="shared" si="1253"/>
        <v>7.8</v>
      </c>
      <c r="JZ90" s="125" t="str">
        <f t="shared" si="1282"/>
        <v>B</v>
      </c>
      <c r="KA90" s="126">
        <f t="shared" si="783"/>
        <v>3</v>
      </c>
      <c r="KB90" s="127" t="str">
        <f t="shared" si="784"/>
        <v>3.0</v>
      </c>
      <c r="KC90" s="144">
        <v>1</v>
      </c>
      <c r="KD90" s="145">
        <v>1</v>
      </c>
      <c r="KE90" s="19">
        <v>7.7</v>
      </c>
      <c r="KF90" s="22">
        <v>5</v>
      </c>
      <c r="KG90" s="23"/>
      <c r="KH90" s="25">
        <f t="shared" si="1134"/>
        <v>6.1</v>
      </c>
      <c r="KI90" s="26">
        <f t="shared" si="1135"/>
        <v>6.1</v>
      </c>
      <c r="KJ90" s="26" t="str">
        <f t="shared" si="1254"/>
        <v>6.1</v>
      </c>
      <c r="KK90" s="30" t="str">
        <f t="shared" si="1137"/>
        <v>C</v>
      </c>
      <c r="KL90" s="28">
        <f t="shared" si="1138"/>
        <v>2</v>
      </c>
      <c r="KM90" s="35" t="str">
        <f t="shared" si="1139"/>
        <v>2.0</v>
      </c>
      <c r="KN90" s="53">
        <v>2</v>
      </c>
      <c r="KO90" s="63">
        <v>2</v>
      </c>
      <c r="KP90" s="181">
        <f t="shared" si="1255"/>
        <v>18</v>
      </c>
      <c r="KQ90" s="217">
        <f t="shared" si="1256"/>
        <v>6.4888888888888889</v>
      </c>
      <c r="KR90" s="182">
        <f t="shared" si="1257"/>
        <v>2.2777777777777777</v>
      </c>
      <c r="KS90" s="183" t="str">
        <f t="shared" si="1258"/>
        <v>2.28</v>
      </c>
      <c r="KT90" s="135" t="str">
        <f t="shared" si="1259"/>
        <v>Lên lớp</v>
      </c>
      <c r="KU90" s="136">
        <f t="shared" si="1260"/>
        <v>18</v>
      </c>
      <c r="KV90" s="217">
        <f t="shared" si="1261"/>
        <v>6.4888888888888889</v>
      </c>
      <c r="KW90" s="236">
        <f t="shared" si="1262"/>
        <v>2.2777777777777777</v>
      </c>
      <c r="KX90" s="192">
        <f t="shared" si="1263"/>
        <v>55</v>
      </c>
      <c r="KY90" s="193">
        <f t="shared" si="1264"/>
        <v>55</v>
      </c>
      <c r="KZ90" s="183">
        <f t="shared" si="1265"/>
        <v>6.2872727272727271</v>
      </c>
      <c r="LA90" s="182">
        <f t="shared" si="1266"/>
        <v>2.2818181818181817</v>
      </c>
      <c r="LB90" s="183" t="str">
        <f t="shared" si="1267"/>
        <v>2.28</v>
      </c>
      <c r="LC90" s="135" t="str">
        <f t="shared" si="1268"/>
        <v>Lên lớp</v>
      </c>
      <c r="LD90" s="135" t="s">
        <v>648</v>
      </c>
      <c r="LE90" s="185">
        <v>6.3</v>
      </c>
      <c r="LF90" s="121">
        <v>5</v>
      </c>
      <c r="LG90" s="122"/>
      <c r="LH90" s="129">
        <f t="shared" si="790"/>
        <v>5.5</v>
      </c>
      <c r="LI90" s="130">
        <f t="shared" si="791"/>
        <v>5.5</v>
      </c>
      <c r="LJ90" s="130" t="str">
        <f t="shared" si="1269"/>
        <v>5.5</v>
      </c>
      <c r="LK90" s="125" t="str">
        <f t="shared" si="792"/>
        <v>C</v>
      </c>
      <c r="LL90" s="126">
        <f t="shared" si="793"/>
        <v>2</v>
      </c>
      <c r="LM90" s="127" t="str">
        <f t="shared" si="794"/>
        <v>2.0</v>
      </c>
      <c r="LN90" s="144">
        <v>1</v>
      </c>
      <c r="LO90" s="145">
        <v>1</v>
      </c>
      <c r="LP90" s="19">
        <v>6</v>
      </c>
      <c r="LQ90" s="22">
        <v>4</v>
      </c>
      <c r="LR90" s="23"/>
      <c r="LS90" s="25">
        <f t="shared" si="795"/>
        <v>4.8</v>
      </c>
      <c r="LT90" s="147">
        <f t="shared" si="1270"/>
        <v>4.8</v>
      </c>
      <c r="LU90" s="26" t="str">
        <f t="shared" si="1271"/>
        <v>4.8</v>
      </c>
      <c r="LV90" s="148" t="str">
        <f t="shared" si="797"/>
        <v>D</v>
      </c>
      <c r="LW90" s="149">
        <f t="shared" si="798"/>
        <v>1</v>
      </c>
      <c r="LX90" s="40" t="str">
        <f t="shared" si="799"/>
        <v>1.0</v>
      </c>
      <c r="LY90" s="53">
        <v>1</v>
      </c>
      <c r="LZ90" s="63">
        <v>1</v>
      </c>
      <c r="MA90" s="185">
        <v>6</v>
      </c>
      <c r="MB90" s="121">
        <v>5</v>
      </c>
      <c r="MC90" s="122"/>
      <c r="MD90" s="129">
        <f t="shared" si="800"/>
        <v>5.4</v>
      </c>
      <c r="ME90" s="130">
        <f t="shared" si="801"/>
        <v>5.4</v>
      </c>
      <c r="MF90" s="130" t="str">
        <f t="shared" si="1272"/>
        <v>5.4</v>
      </c>
      <c r="MG90" s="125" t="str">
        <f t="shared" si="1273"/>
        <v>D+</v>
      </c>
      <c r="MH90" s="126">
        <f t="shared" si="802"/>
        <v>1.5</v>
      </c>
      <c r="MI90" s="127" t="str">
        <f t="shared" si="803"/>
        <v>1.5</v>
      </c>
      <c r="MJ90" s="144">
        <v>1</v>
      </c>
      <c r="MK90" s="305">
        <v>1</v>
      </c>
      <c r="ML90" s="19">
        <v>7</v>
      </c>
      <c r="MM90" s="51">
        <v>6.4</v>
      </c>
      <c r="MN90" s="23"/>
      <c r="MO90" s="25">
        <f t="shared" si="1150"/>
        <v>6.6</v>
      </c>
      <c r="MP90" s="26">
        <f t="shared" si="1151"/>
        <v>6.6</v>
      </c>
      <c r="MQ90" s="26" t="str">
        <f t="shared" si="1274"/>
        <v>6.6</v>
      </c>
      <c r="MR90" s="30" t="str">
        <f t="shared" si="1283"/>
        <v>C+</v>
      </c>
      <c r="MS90" s="28">
        <f t="shared" si="1152"/>
        <v>2.5</v>
      </c>
      <c r="MT90" s="35" t="str">
        <f t="shared" si="1153"/>
        <v>2.5</v>
      </c>
      <c r="MU90" s="53">
        <v>1</v>
      </c>
      <c r="MV90" s="63">
        <v>1</v>
      </c>
      <c r="MW90" s="19">
        <v>8</v>
      </c>
      <c r="MX90" s="51">
        <v>7.3</v>
      </c>
      <c r="MY90" s="23"/>
      <c r="MZ90" s="25">
        <f t="shared" si="1154"/>
        <v>7.6</v>
      </c>
      <c r="NA90" s="26">
        <f t="shared" si="1155"/>
        <v>7.6</v>
      </c>
      <c r="NB90" s="26" t="str">
        <f t="shared" si="1275"/>
        <v>7.6</v>
      </c>
      <c r="NC90" s="30" t="str">
        <f t="shared" si="1284"/>
        <v>B</v>
      </c>
      <c r="ND90" s="28">
        <f t="shared" si="1156"/>
        <v>3</v>
      </c>
      <c r="NE90" s="35" t="str">
        <f t="shared" si="1157"/>
        <v>3.0</v>
      </c>
      <c r="NF90" s="53">
        <v>1</v>
      </c>
      <c r="NG90" s="63">
        <v>1</v>
      </c>
      <c r="NH90" s="19">
        <v>8</v>
      </c>
      <c r="NI90" s="51">
        <v>7.1</v>
      </c>
      <c r="NJ90" s="23"/>
      <c r="NK90" s="25">
        <f t="shared" si="1158"/>
        <v>7.5</v>
      </c>
      <c r="NL90" s="26">
        <f t="shared" si="1159"/>
        <v>7.5</v>
      </c>
      <c r="NM90" s="26" t="str">
        <f t="shared" si="1276"/>
        <v>7.5</v>
      </c>
      <c r="NN90" s="30" t="str">
        <f t="shared" si="1285"/>
        <v>B</v>
      </c>
      <c r="NO90" s="28">
        <f t="shared" si="1160"/>
        <v>3</v>
      </c>
      <c r="NP90" s="35" t="str">
        <f t="shared" si="1161"/>
        <v>3.0</v>
      </c>
      <c r="NQ90" s="53">
        <v>2</v>
      </c>
      <c r="NR90" s="63">
        <v>2</v>
      </c>
      <c r="NS90" s="19">
        <v>8</v>
      </c>
      <c r="NT90" s="51">
        <v>7.5</v>
      </c>
      <c r="NU90" s="23"/>
      <c r="NV90" s="25">
        <f t="shared" si="1162"/>
        <v>7.7</v>
      </c>
      <c r="NW90" s="26">
        <f t="shared" si="1163"/>
        <v>7.7</v>
      </c>
      <c r="NX90" s="26" t="str">
        <f t="shared" si="1277"/>
        <v>7.7</v>
      </c>
      <c r="NY90" s="30" t="str">
        <f t="shared" si="1286"/>
        <v>B</v>
      </c>
      <c r="NZ90" s="28">
        <f t="shared" si="1164"/>
        <v>3</v>
      </c>
      <c r="OA90" s="35" t="str">
        <f t="shared" si="1165"/>
        <v>3.0</v>
      </c>
      <c r="OB90" s="53">
        <v>1</v>
      </c>
      <c r="OC90" s="63">
        <v>1</v>
      </c>
      <c r="OD90" s="57">
        <v>7.6</v>
      </c>
      <c r="OE90" s="51">
        <v>6</v>
      </c>
      <c r="OF90" s="23"/>
      <c r="OG90" s="25">
        <f t="shared" si="1297"/>
        <v>6.6</v>
      </c>
      <c r="OH90" s="26">
        <f t="shared" si="1298"/>
        <v>6.6</v>
      </c>
      <c r="OI90" s="26" t="str">
        <f t="shared" si="1299"/>
        <v>6.6</v>
      </c>
      <c r="OJ90" s="30" t="str">
        <f t="shared" si="1300"/>
        <v>C+</v>
      </c>
      <c r="OK90" s="28">
        <f t="shared" si="1301"/>
        <v>2.5</v>
      </c>
      <c r="OL90" s="35" t="str">
        <f t="shared" si="1302"/>
        <v>2.5</v>
      </c>
      <c r="OM90" s="53">
        <v>4</v>
      </c>
      <c r="ON90" s="70">
        <v>4</v>
      </c>
      <c r="OO90" s="264">
        <f t="shared" si="804"/>
        <v>12</v>
      </c>
      <c r="OP90" s="217">
        <f t="shared" si="805"/>
        <v>6.583333333333333</v>
      </c>
      <c r="OQ90" s="182">
        <f t="shared" si="806"/>
        <v>2.4166666666666665</v>
      </c>
      <c r="OR90" s="183" t="str">
        <f t="shared" si="807"/>
        <v>2.42</v>
      </c>
      <c r="OS90" s="135" t="str">
        <f t="shared" si="808"/>
        <v>Lên lớp</v>
      </c>
      <c r="OT90" s="136">
        <f t="shared" si="809"/>
        <v>12</v>
      </c>
      <c r="OU90" s="217">
        <f t="shared" si="810"/>
        <v>6.583333333333333</v>
      </c>
      <c r="OV90" s="236">
        <f t="shared" si="811"/>
        <v>2.4166666666666665</v>
      </c>
      <c r="OW90" s="192">
        <f t="shared" si="812"/>
        <v>67</v>
      </c>
      <c r="OX90" s="193">
        <f t="shared" si="813"/>
        <v>67</v>
      </c>
      <c r="OY90" s="183">
        <f t="shared" si="814"/>
        <v>6.3402985074626868</v>
      </c>
      <c r="OZ90" s="182">
        <f t="shared" si="815"/>
        <v>2.3059701492537314</v>
      </c>
      <c r="PA90" s="183" t="str">
        <f t="shared" si="816"/>
        <v>2.31</v>
      </c>
      <c r="PB90" s="135" t="str">
        <f t="shared" si="817"/>
        <v>Lên lớp</v>
      </c>
      <c r="PC90" s="135" t="s">
        <v>648</v>
      </c>
      <c r="PD90" s="57">
        <v>7</v>
      </c>
      <c r="PE90" s="22">
        <v>5</v>
      </c>
      <c r="PF90" s="23"/>
      <c r="PG90" s="25">
        <f t="shared" si="866"/>
        <v>5.8</v>
      </c>
      <c r="PH90" s="26">
        <f t="shared" si="867"/>
        <v>5.8</v>
      </c>
      <c r="PI90" s="26" t="str">
        <f t="shared" si="868"/>
        <v>5.8</v>
      </c>
      <c r="PJ90" s="30" t="str">
        <f t="shared" si="869"/>
        <v>C</v>
      </c>
      <c r="PK90" s="28">
        <f t="shared" si="870"/>
        <v>2</v>
      </c>
      <c r="PL90" s="35" t="str">
        <f t="shared" si="871"/>
        <v>2.0</v>
      </c>
      <c r="PM90" s="53">
        <v>6</v>
      </c>
      <c r="PN90" s="63">
        <v>6</v>
      </c>
      <c r="PO90" s="19">
        <v>6</v>
      </c>
      <c r="PP90" s="22">
        <v>6</v>
      </c>
      <c r="PQ90" s="23"/>
      <c r="PR90" s="25">
        <f t="shared" si="1170"/>
        <v>6</v>
      </c>
      <c r="PS90" s="26">
        <f t="shared" si="1171"/>
        <v>6</v>
      </c>
      <c r="PT90" s="26" t="str">
        <f t="shared" si="1279"/>
        <v>6.0</v>
      </c>
      <c r="PU90" s="30" t="str">
        <f t="shared" si="1288"/>
        <v>C</v>
      </c>
      <c r="PV90" s="28">
        <f t="shared" si="1172"/>
        <v>2</v>
      </c>
      <c r="PW90" s="35" t="str">
        <f t="shared" si="1173"/>
        <v>2.0</v>
      </c>
      <c r="PX90" s="53">
        <v>6</v>
      </c>
      <c r="PY90" s="63">
        <v>6</v>
      </c>
      <c r="PZ90" s="59"/>
      <c r="QA90" s="259"/>
      <c r="QB90" s="129">
        <f t="shared" si="848"/>
        <v>0</v>
      </c>
      <c r="QC90" s="24" t="str">
        <f t="shared" si="876"/>
        <v>0.0</v>
      </c>
      <c r="QD90" s="30" t="str">
        <f t="shared" si="877"/>
        <v>F</v>
      </c>
      <c r="QE90" s="28">
        <f t="shared" si="878"/>
        <v>0</v>
      </c>
      <c r="QF90" s="35" t="str">
        <f t="shared" si="879"/>
        <v>0.0</v>
      </c>
      <c r="QG90" s="260"/>
      <c r="QH90" s="261"/>
      <c r="QI90" s="262">
        <f t="shared" si="818"/>
        <v>12</v>
      </c>
      <c r="QJ90" s="217">
        <f t="shared" si="819"/>
        <v>5.8999999999999995</v>
      </c>
      <c r="QK90" s="182">
        <f t="shared" si="820"/>
        <v>2</v>
      </c>
      <c r="QL90" s="183" t="str">
        <f t="shared" si="880"/>
        <v>2.00</v>
      </c>
      <c r="QM90" s="135" t="str">
        <f t="shared" si="881"/>
        <v>Lên lớp</v>
      </c>
    </row>
    <row r="91" spans="1:455" ht="18">
      <c r="A91" s="10">
        <v>13</v>
      </c>
      <c r="B91" s="10">
        <v>96</v>
      </c>
      <c r="C91" s="90" t="s">
        <v>631</v>
      </c>
      <c r="D91" s="91" t="s">
        <v>412</v>
      </c>
      <c r="E91" s="93" t="s">
        <v>404</v>
      </c>
      <c r="F91" s="307" t="s">
        <v>356</v>
      </c>
      <c r="G91" s="42"/>
      <c r="H91" s="108" t="s">
        <v>564</v>
      </c>
      <c r="I91" s="42" t="s">
        <v>18</v>
      </c>
      <c r="J91" s="98" t="s">
        <v>534</v>
      </c>
      <c r="K91" s="12">
        <v>6</v>
      </c>
      <c r="L91" s="24" t="str">
        <f t="shared" si="1174"/>
        <v>6.0</v>
      </c>
      <c r="M91" s="30" t="str">
        <f t="shared" si="882"/>
        <v>C</v>
      </c>
      <c r="N91" s="37">
        <f t="shared" si="883"/>
        <v>2</v>
      </c>
      <c r="O91" s="35" t="str">
        <f t="shared" si="884"/>
        <v>2.0</v>
      </c>
      <c r="P91" s="11">
        <v>2</v>
      </c>
      <c r="Q91" s="14">
        <v>7.4</v>
      </c>
      <c r="R91" s="24" t="str">
        <f t="shared" si="1175"/>
        <v>7.4</v>
      </c>
      <c r="S91" s="30" t="str">
        <f t="shared" si="885"/>
        <v>B</v>
      </c>
      <c r="T91" s="37">
        <f t="shared" si="886"/>
        <v>3</v>
      </c>
      <c r="U91" s="35" t="str">
        <f t="shared" si="887"/>
        <v>3.0</v>
      </c>
      <c r="V91" s="11">
        <v>3</v>
      </c>
      <c r="W91" s="19">
        <v>7.8</v>
      </c>
      <c r="X91" s="22">
        <v>8</v>
      </c>
      <c r="Y91" s="23"/>
      <c r="Z91" s="17">
        <f t="shared" si="888"/>
        <v>7.9</v>
      </c>
      <c r="AA91" s="24">
        <f t="shared" si="889"/>
        <v>7.9</v>
      </c>
      <c r="AB91" s="24" t="str">
        <f t="shared" si="1176"/>
        <v>7.9</v>
      </c>
      <c r="AC91" s="30" t="str">
        <f t="shared" si="890"/>
        <v>B</v>
      </c>
      <c r="AD91" s="28">
        <f t="shared" si="891"/>
        <v>3</v>
      </c>
      <c r="AE91" s="35" t="str">
        <f t="shared" si="892"/>
        <v>3.0</v>
      </c>
      <c r="AF91" s="53">
        <v>4</v>
      </c>
      <c r="AG91" s="63">
        <v>4</v>
      </c>
      <c r="AH91" s="19">
        <v>8</v>
      </c>
      <c r="AI91" s="22">
        <v>9</v>
      </c>
      <c r="AJ91" s="23"/>
      <c r="AK91" s="25">
        <f t="shared" si="1177"/>
        <v>8.6</v>
      </c>
      <c r="AL91" s="26">
        <f t="shared" si="1178"/>
        <v>8.6</v>
      </c>
      <c r="AM91" s="24" t="str">
        <f t="shared" si="1179"/>
        <v>8.6</v>
      </c>
      <c r="AN91" s="30" t="str">
        <f t="shared" si="895"/>
        <v>A</v>
      </c>
      <c r="AO91" s="28">
        <f t="shared" si="896"/>
        <v>4</v>
      </c>
      <c r="AP91" s="35" t="str">
        <f t="shared" si="897"/>
        <v>4.0</v>
      </c>
      <c r="AQ91" s="66">
        <v>2</v>
      </c>
      <c r="AR91" s="68">
        <v>2</v>
      </c>
      <c r="AS91" s="19">
        <v>7.2</v>
      </c>
      <c r="AT91" s="22">
        <v>6</v>
      </c>
      <c r="AU91" s="23"/>
      <c r="AV91" s="25">
        <f t="shared" si="1180"/>
        <v>6.5</v>
      </c>
      <c r="AW91" s="26">
        <f t="shared" si="1181"/>
        <v>6.5</v>
      </c>
      <c r="AX91" s="24" t="str">
        <f t="shared" si="1182"/>
        <v>6.5</v>
      </c>
      <c r="AY91" s="30" t="str">
        <f t="shared" si="900"/>
        <v>C+</v>
      </c>
      <c r="AZ91" s="28">
        <f t="shared" si="901"/>
        <v>2.5</v>
      </c>
      <c r="BA91" s="35" t="str">
        <f t="shared" si="902"/>
        <v>2.5</v>
      </c>
      <c r="BB91" s="53">
        <v>3</v>
      </c>
      <c r="BC91" s="63">
        <v>3</v>
      </c>
      <c r="BD91" s="19">
        <v>6</v>
      </c>
      <c r="BE91" s="22">
        <v>5</v>
      </c>
      <c r="BF91" s="23"/>
      <c r="BG91" s="25">
        <f t="shared" si="903"/>
        <v>5.4</v>
      </c>
      <c r="BH91" s="26">
        <f t="shared" si="904"/>
        <v>5.4</v>
      </c>
      <c r="BI91" s="24" t="str">
        <f t="shared" si="1183"/>
        <v>5.4</v>
      </c>
      <c r="BJ91" s="30" t="str">
        <f t="shared" si="905"/>
        <v>D+</v>
      </c>
      <c r="BK91" s="28">
        <f t="shared" si="906"/>
        <v>1.5</v>
      </c>
      <c r="BL91" s="35" t="str">
        <f t="shared" si="907"/>
        <v>1.5</v>
      </c>
      <c r="BM91" s="53">
        <v>3</v>
      </c>
      <c r="BN91" s="63">
        <v>3</v>
      </c>
      <c r="BO91" s="185">
        <v>6.1</v>
      </c>
      <c r="BP91" s="121">
        <v>6</v>
      </c>
      <c r="BQ91" s="122"/>
      <c r="BR91" s="123">
        <f t="shared" si="908"/>
        <v>6</v>
      </c>
      <c r="BS91" s="124">
        <f t="shared" si="909"/>
        <v>6</v>
      </c>
      <c r="BT91" s="124" t="str">
        <f t="shared" si="1184"/>
        <v>6.0</v>
      </c>
      <c r="BU91" s="125" t="str">
        <f t="shared" si="910"/>
        <v>C</v>
      </c>
      <c r="BV91" s="126">
        <f t="shared" si="911"/>
        <v>2</v>
      </c>
      <c r="BW91" s="127" t="str">
        <f t="shared" si="912"/>
        <v>2.0</v>
      </c>
      <c r="BX91" s="144">
        <v>2</v>
      </c>
      <c r="BY91" s="305">
        <v>2</v>
      </c>
      <c r="BZ91" s="185">
        <v>7.2</v>
      </c>
      <c r="CA91" s="121">
        <v>8</v>
      </c>
      <c r="CB91" s="122"/>
      <c r="CC91" s="129">
        <f t="shared" si="1185"/>
        <v>7.7</v>
      </c>
      <c r="CD91" s="130">
        <f t="shared" si="1186"/>
        <v>7.7</v>
      </c>
      <c r="CE91" s="24" t="str">
        <f t="shared" si="1187"/>
        <v>7.7</v>
      </c>
      <c r="CF91" s="125" t="str">
        <f t="shared" si="1188"/>
        <v>B</v>
      </c>
      <c r="CG91" s="126">
        <f t="shared" si="916"/>
        <v>3</v>
      </c>
      <c r="CH91" s="127" t="str">
        <f t="shared" si="917"/>
        <v>3.0</v>
      </c>
      <c r="CI91" s="144">
        <v>3</v>
      </c>
      <c r="CJ91" s="145">
        <v>3</v>
      </c>
      <c r="CK91" s="193">
        <f t="shared" si="918"/>
        <v>17</v>
      </c>
      <c r="CL91" s="217">
        <f t="shared" si="1189"/>
        <v>7.0352941176470587</v>
      </c>
      <c r="CM91" s="182">
        <f t="shared" si="919"/>
        <v>2.6470588235294117</v>
      </c>
      <c r="CN91" s="183" t="str">
        <f t="shared" si="920"/>
        <v>2.65</v>
      </c>
      <c r="CO91" s="135" t="str">
        <f t="shared" si="1190"/>
        <v>Lên lớp</v>
      </c>
      <c r="CP91" s="136">
        <f t="shared" si="1191"/>
        <v>17</v>
      </c>
      <c r="CQ91" s="241">
        <f t="shared" si="1192"/>
        <v>7.0352941176470587</v>
      </c>
      <c r="CR91" s="137">
        <f t="shared" si="1193"/>
        <v>2.6470588235294117</v>
      </c>
      <c r="CS91" s="140" t="str">
        <f t="shared" si="1194"/>
        <v>2.65</v>
      </c>
      <c r="CT91" s="135" t="str">
        <f t="shared" si="1195"/>
        <v>Lên lớp</v>
      </c>
      <c r="CU91" s="138" t="s">
        <v>648</v>
      </c>
      <c r="CV91" s="19">
        <v>6.3</v>
      </c>
      <c r="CW91" s="22">
        <v>4</v>
      </c>
      <c r="CX91" s="23"/>
      <c r="CY91" s="25">
        <f t="shared" si="1196"/>
        <v>4.9000000000000004</v>
      </c>
      <c r="CZ91" s="26">
        <f t="shared" si="1197"/>
        <v>4.9000000000000004</v>
      </c>
      <c r="DA91" s="24" t="str">
        <f t="shared" si="1198"/>
        <v>4.9</v>
      </c>
      <c r="DB91" s="30" t="str">
        <f t="shared" si="1199"/>
        <v>D</v>
      </c>
      <c r="DC91" s="56">
        <f t="shared" si="1200"/>
        <v>1</v>
      </c>
      <c r="DD91" s="35" t="str">
        <f t="shared" si="1201"/>
        <v>1.0</v>
      </c>
      <c r="DE91" s="53">
        <v>3</v>
      </c>
      <c r="DF91" s="63">
        <v>3</v>
      </c>
      <c r="DG91" s="19">
        <v>6.1</v>
      </c>
      <c r="DH91" s="22">
        <v>5</v>
      </c>
      <c r="DI91" s="23"/>
      <c r="DJ91" s="25">
        <f t="shared" si="1202"/>
        <v>5.4</v>
      </c>
      <c r="DK91" s="26">
        <f t="shared" si="1203"/>
        <v>5.4</v>
      </c>
      <c r="DL91" s="26" t="str">
        <f t="shared" si="1204"/>
        <v>5.4</v>
      </c>
      <c r="DM91" s="30" t="str">
        <f t="shared" si="1205"/>
        <v>D+</v>
      </c>
      <c r="DN91" s="56">
        <f t="shared" si="1206"/>
        <v>1.5</v>
      </c>
      <c r="DO91" s="35" t="str">
        <f t="shared" si="1207"/>
        <v>1.5</v>
      </c>
      <c r="DP91" s="53">
        <v>3</v>
      </c>
      <c r="DQ91" s="63">
        <v>3</v>
      </c>
      <c r="DR91" s="19">
        <v>7.9</v>
      </c>
      <c r="DS91" s="22">
        <v>8</v>
      </c>
      <c r="DT91" s="23"/>
      <c r="DU91" s="25">
        <f t="shared" si="1208"/>
        <v>8</v>
      </c>
      <c r="DV91" s="26">
        <f t="shared" si="1209"/>
        <v>8</v>
      </c>
      <c r="DW91" s="24" t="str">
        <f t="shared" si="1210"/>
        <v>8.0</v>
      </c>
      <c r="DX91" s="30" t="str">
        <f t="shared" si="1211"/>
        <v>B+</v>
      </c>
      <c r="DY91" s="28">
        <f t="shared" si="1212"/>
        <v>3.5</v>
      </c>
      <c r="DZ91" s="35" t="str">
        <f t="shared" si="1213"/>
        <v>3.5</v>
      </c>
      <c r="EA91" s="53">
        <v>3</v>
      </c>
      <c r="EB91" s="63">
        <v>3</v>
      </c>
      <c r="EC91" s="19">
        <v>8.3000000000000007</v>
      </c>
      <c r="ED91" s="22">
        <v>3</v>
      </c>
      <c r="EE91" s="23"/>
      <c r="EF91" s="25">
        <f t="shared" si="1214"/>
        <v>5.0999999999999996</v>
      </c>
      <c r="EG91" s="26">
        <f t="shared" si="1215"/>
        <v>5.0999999999999996</v>
      </c>
      <c r="EH91" s="26" t="str">
        <f t="shared" si="1289"/>
        <v>5.1</v>
      </c>
      <c r="EI91" s="30" t="str">
        <f t="shared" si="1217"/>
        <v>D+</v>
      </c>
      <c r="EJ91" s="28">
        <f t="shared" si="1218"/>
        <v>1.5</v>
      </c>
      <c r="EK91" s="35" t="str">
        <f t="shared" si="1219"/>
        <v>1.5</v>
      </c>
      <c r="EL91" s="53">
        <v>2</v>
      </c>
      <c r="EM91" s="63">
        <v>2</v>
      </c>
      <c r="EN91" s="19">
        <v>6.4</v>
      </c>
      <c r="EO91" s="22">
        <v>2</v>
      </c>
      <c r="EP91" s="23">
        <v>5</v>
      </c>
      <c r="EQ91" s="25">
        <f t="shared" si="1220"/>
        <v>3.8</v>
      </c>
      <c r="ER91" s="26">
        <f t="shared" si="1221"/>
        <v>5.6</v>
      </c>
      <c r="ES91" s="26" t="str">
        <f t="shared" si="1222"/>
        <v>5.6</v>
      </c>
      <c r="ET91" s="30" t="str">
        <f t="shared" si="1223"/>
        <v>C</v>
      </c>
      <c r="EU91" s="28">
        <f t="shared" si="1224"/>
        <v>2</v>
      </c>
      <c r="EV91" s="35" t="str">
        <f t="shared" si="1225"/>
        <v>2.0</v>
      </c>
      <c r="EW91" s="53">
        <v>2</v>
      </c>
      <c r="EX91" s="63">
        <v>2</v>
      </c>
      <c r="EY91" s="19">
        <v>6.3</v>
      </c>
      <c r="EZ91" s="22">
        <v>7</v>
      </c>
      <c r="FA91" s="23"/>
      <c r="FB91" s="25">
        <f t="shared" si="1148"/>
        <v>6.7</v>
      </c>
      <c r="FC91" s="26">
        <f t="shared" si="1290"/>
        <v>6.7</v>
      </c>
      <c r="FD91" s="26" t="str">
        <f t="shared" si="1291"/>
        <v>6.7</v>
      </c>
      <c r="FE91" s="30" t="str">
        <f t="shared" si="1292"/>
        <v>C+</v>
      </c>
      <c r="FF91" s="28">
        <f t="shared" si="1293"/>
        <v>2.5</v>
      </c>
      <c r="FG91" s="35" t="str">
        <f t="shared" si="1294"/>
        <v>2.5</v>
      </c>
      <c r="FH91" s="53">
        <v>3</v>
      </c>
      <c r="FI91" s="63">
        <v>3</v>
      </c>
      <c r="FJ91" s="19">
        <v>8</v>
      </c>
      <c r="FK91" s="22">
        <v>9</v>
      </c>
      <c r="FL91" s="23"/>
      <c r="FM91" s="25">
        <f t="shared" si="958"/>
        <v>8.6</v>
      </c>
      <c r="FN91" s="26">
        <f t="shared" si="959"/>
        <v>8.6</v>
      </c>
      <c r="FO91" s="26" t="str">
        <f t="shared" si="1226"/>
        <v>8.6</v>
      </c>
      <c r="FP91" s="30" t="str">
        <f t="shared" si="961"/>
        <v>A</v>
      </c>
      <c r="FQ91" s="28">
        <f t="shared" si="962"/>
        <v>4</v>
      </c>
      <c r="FR91" s="35" t="str">
        <f t="shared" si="963"/>
        <v>4.0</v>
      </c>
      <c r="FS91" s="53">
        <v>2</v>
      </c>
      <c r="FT91" s="63">
        <v>2</v>
      </c>
      <c r="FU91" s="19">
        <v>8.3000000000000007</v>
      </c>
      <c r="FV91" s="22">
        <v>7</v>
      </c>
      <c r="FW91" s="23"/>
      <c r="FX91" s="25">
        <f t="shared" si="964"/>
        <v>7.5</v>
      </c>
      <c r="FY91" s="26">
        <f t="shared" si="965"/>
        <v>7.5</v>
      </c>
      <c r="FZ91" s="24" t="str">
        <f t="shared" si="1227"/>
        <v>7.5</v>
      </c>
      <c r="GA91" s="30" t="str">
        <f t="shared" si="967"/>
        <v>B</v>
      </c>
      <c r="GB91" s="28">
        <f t="shared" si="968"/>
        <v>3</v>
      </c>
      <c r="GC91" s="35" t="str">
        <f t="shared" si="969"/>
        <v>3.0</v>
      </c>
      <c r="GD91" s="53">
        <v>2</v>
      </c>
      <c r="GE91" s="63">
        <v>2</v>
      </c>
      <c r="GF91" s="181">
        <f t="shared" si="1228"/>
        <v>20</v>
      </c>
      <c r="GG91" s="217">
        <f t="shared" si="1229"/>
        <v>6.4300000000000015</v>
      </c>
      <c r="GH91" s="182">
        <f t="shared" si="1230"/>
        <v>2.3250000000000002</v>
      </c>
      <c r="GI91" s="183" t="str">
        <f t="shared" si="1149"/>
        <v>2.33</v>
      </c>
      <c r="GJ91" s="135" t="str">
        <f t="shared" si="1231"/>
        <v>Lên lớp</v>
      </c>
      <c r="GK91" s="136">
        <f t="shared" si="1232"/>
        <v>20</v>
      </c>
      <c r="GL91" s="239">
        <f t="shared" si="1233"/>
        <v>6.4300000000000015</v>
      </c>
      <c r="GM91" s="137">
        <f t="shared" si="1234"/>
        <v>2.3250000000000002</v>
      </c>
      <c r="GN91" s="192">
        <f t="shared" si="1235"/>
        <v>37</v>
      </c>
      <c r="GO91" s="193">
        <f t="shared" si="1236"/>
        <v>37</v>
      </c>
      <c r="GP91" s="183">
        <f t="shared" si="1237"/>
        <v>6.7081081081081084</v>
      </c>
      <c r="GQ91" s="182">
        <f t="shared" si="1238"/>
        <v>2.4729729729729728</v>
      </c>
      <c r="GR91" s="183" t="str">
        <f t="shared" si="1239"/>
        <v>2.47</v>
      </c>
      <c r="GS91" s="135" t="str">
        <f t="shared" si="1240"/>
        <v>Lên lớp</v>
      </c>
      <c r="GT91" s="135" t="s">
        <v>648</v>
      </c>
      <c r="GU91" s="19">
        <v>7.9</v>
      </c>
      <c r="GV91" s="22">
        <v>5</v>
      </c>
      <c r="GW91" s="23"/>
      <c r="GX91" s="17">
        <f t="shared" si="1241"/>
        <v>6.2</v>
      </c>
      <c r="GY91" s="24">
        <f t="shared" si="1242"/>
        <v>6.2</v>
      </c>
      <c r="GZ91" s="24" t="str">
        <f t="shared" si="1243"/>
        <v>6.2</v>
      </c>
      <c r="HA91" s="30" t="str">
        <f t="shared" si="1244"/>
        <v>C</v>
      </c>
      <c r="HB91" s="28">
        <f t="shared" si="1245"/>
        <v>2</v>
      </c>
      <c r="HC91" s="35" t="str">
        <f t="shared" si="1246"/>
        <v>2.0</v>
      </c>
      <c r="HD91" s="53">
        <v>3</v>
      </c>
      <c r="HE91" s="63">
        <v>3</v>
      </c>
      <c r="HF91" s="19">
        <v>7.4</v>
      </c>
      <c r="HG91" s="22">
        <v>6</v>
      </c>
      <c r="HH91" s="23"/>
      <c r="HI91" s="25">
        <f t="shared" si="753"/>
        <v>6.6</v>
      </c>
      <c r="HJ91" s="26">
        <f t="shared" si="754"/>
        <v>6.6</v>
      </c>
      <c r="HK91" s="24" t="str">
        <f t="shared" si="1247"/>
        <v>6.6</v>
      </c>
      <c r="HL91" s="30" t="str">
        <f t="shared" si="755"/>
        <v>C+</v>
      </c>
      <c r="HM91" s="28">
        <f t="shared" si="756"/>
        <v>2.5</v>
      </c>
      <c r="HN91" s="35" t="str">
        <f t="shared" si="757"/>
        <v>2.5</v>
      </c>
      <c r="HO91" s="53">
        <v>2</v>
      </c>
      <c r="HP91" s="63">
        <v>2</v>
      </c>
      <c r="HQ91" s="19">
        <v>6.9</v>
      </c>
      <c r="HR91" s="22">
        <v>5</v>
      </c>
      <c r="HS91" s="23"/>
      <c r="HT91" s="25">
        <f t="shared" si="758"/>
        <v>5.8</v>
      </c>
      <c r="HU91" s="147">
        <f t="shared" si="759"/>
        <v>5.8</v>
      </c>
      <c r="HV91" s="24" t="str">
        <f t="shared" si="1295"/>
        <v>5.8</v>
      </c>
      <c r="HW91" s="218" t="str">
        <f t="shared" si="760"/>
        <v>C</v>
      </c>
      <c r="HX91" s="149">
        <f t="shared" si="761"/>
        <v>2</v>
      </c>
      <c r="HY91" s="40" t="str">
        <f t="shared" si="762"/>
        <v>2.0</v>
      </c>
      <c r="HZ91" s="53">
        <v>3</v>
      </c>
      <c r="IA91" s="63">
        <v>3</v>
      </c>
      <c r="IB91" s="19">
        <v>7.7</v>
      </c>
      <c r="IC91" s="22">
        <v>3</v>
      </c>
      <c r="ID91" s="23"/>
      <c r="IE91" s="25">
        <f t="shared" si="763"/>
        <v>4.9000000000000004</v>
      </c>
      <c r="IF91" s="147">
        <f t="shared" si="764"/>
        <v>4.9000000000000004</v>
      </c>
      <c r="IG91" s="24" t="str">
        <f t="shared" si="1296"/>
        <v>4.9</v>
      </c>
      <c r="IH91" s="218" t="str">
        <f t="shared" si="765"/>
        <v>D</v>
      </c>
      <c r="II91" s="149">
        <f t="shared" si="766"/>
        <v>1</v>
      </c>
      <c r="IJ91" s="40" t="str">
        <f t="shared" si="767"/>
        <v>1.0</v>
      </c>
      <c r="IK91" s="53">
        <v>1</v>
      </c>
      <c r="IL91" s="63">
        <v>1</v>
      </c>
      <c r="IM91" s="19">
        <v>6</v>
      </c>
      <c r="IN91" s="22">
        <v>6</v>
      </c>
      <c r="IO91" s="23"/>
      <c r="IP91" s="17">
        <f t="shared" si="768"/>
        <v>6</v>
      </c>
      <c r="IQ91" s="24">
        <f t="shared" si="769"/>
        <v>6</v>
      </c>
      <c r="IR91" s="24" t="str">
        <f t="shared" si="1250"/>
        <v>6.0</v>
      </c>
      <c r="IS91" s="30" t="str">
        <f t="shared" si="1280"/>
        <v>C</v>
      </c>
      <c r="IT91" s="28">
        <f t="shared" si="770"/>
        <v>2</v>
      </c>
      <c r="IU91" s="35" t="str">
        <f t="shared" si="771"/>
        <v>2.0</v>
      </c>
      <c r="IV91" s="53">
        <v>2</v>
      </c>
      <c r="IW91" s="63">
        <v>2</v>
      </c>
      <c r="IX91" s="19">
        <v>7.4</v>
      </c>
      <c r="IY91" s="22">
        <v>6</v>
      </c>
      <c r="IZ91" s="23"/>
      <c r="JA91" s="25">
        <f t="shared" si="772"/>
        <v>6.6</v>
      </c>
      <c r="JB91" s="26">
        <f t="shared" si="773"/>
        <v>6.6</v>
      </c>
      <c r="JC91" s="24" t="str">
        <f t="shared" si="1251"/>
        <v>6.6</v>
      </c>
      <c r="JD91" s="30" t="str">
        <f t="shared" si="774"/>
        <v>C+</v>
      </c>
      <c r="JE91" s="28">
        <f t="shared" si="775"/>
        <v>2.5</v>
      </c>
      <c r="JF91" s="35" t="str">
        <f t="shared" si="776"/>
        <v>2.5</v>
      </c>
      <c r="JG91" s="53">
        <v>2</v>
      </c>
      <c r="JH91" s="63">
        <v>2</v>
      </c>
      <c r="JI91" s="19">
        <v>5.6</v>
      </c>
      <c r="JJ91" s="22">
        <v>3</v>
      </c>
      <c r="JK91" s="23"/>
      <c r="JL91" s="17">
        <f t="shared" si="1122"/>
        <v>4</v>
      </c>
      <c r="JM91" s="24">
        <f t="shared" si="1123"/>
        <v>4</v>
      </c>
      <c r="JN91" s="24" t="str">
        <f t="shared" si="1252"/>
        <v>4.0</v>
      </c>
      <c r="JO91" s="30" t="str">
        <f t="shared" si="1281"/>
        <v>D</v>
      </c>
      <c r="JP91" s="28">
        <f t="shared" si="1126"/>
        <v>1</v>
      </c>
      <c r="JQ91" s="35" t="str">
        <f t="shared" si="1127"/>
        <v>1.0</v>
      </c>
      <c r="JR91" s="53">
        <v>2</v>
      </c>
      <c r="JS91" s="63">
        <v>2</v>
      </c>
      <c r="JT91" s="185">
        <v>6.6</v>
      </c>
      <c r="JU91" s="121">
        <v>8</v>
      </c>
      <c r="JV91" s="122"/>
      <c r="JW91" s="123">
        <f t="shared" si="781"/>
        <v>7.4</v>
      </c>
      <c r="JX91" s="124">
        <f t="shared" si="782"/>
        <v>7.4</v>
      </c>
      <c r="JY91" s="124" t="str">
        <f t="shared" si="1253"/>
        <v>7.4</v>
      </c>
      <c r="JZ91" s="125" t="str">
        <f t="shared" si="1282"/>
        <v>B</v>
      </c>
      <c r="KA91" s="126">
        <f t="shared" si="783"/>
        <v>3</v>
      </c>
      <c r="KB91" s="127" t="str">
        <f t="shared" si="784"/>
        <v>3.0</v>
      </c>
      <c r="KC91" s="144">
        <v>1</v>
      </c>
      <c r="KD91" s="145">
        <v>1</v>
      </c>
      <c r="KE91" s="19">
        <v>7</v>
      </c>
      <c r="KF91" s="22">
        <v>5</v>
      </c>
      <c r="KG91" s="23"/>
      <c r="KH91" s="17">
        <f t="shared" si="1134"/>
        <v>5.8</v>
      </c>
      <c r="KI91" s="24">
        <f t="shared" si="1135"/>
        <v>5.8</v>
      </c>
      <c r="KJ91" s="24" t="str">
        <f t="shared" si="1254"/>
        <v>5.8</v>
      </c>
      <c r="KK91" s="30" t="str">
        <f t="shared" si="1137"/>
        <v>C</v>
      </c>
      <c r="KL91" s="28">
        <f t="shared" si="1138"/>
        <v>2</v>
      </c>
      <c r="KM91" s="35" t="str">
        <f t="shared" si="1139"/>
        <v>2.0</v>
      </c>
      <c r="KN91" s="53">
        <v>2</v>
      </c>
      <c r="KO91" s="63">
        <v>2</v>
      </c>
      <c r="KP91" s="181">
        <f t="shared" si="1255"/>
        <v>18</v>
      </c>
      <c r="KQ91" s="217">
        <f t="shared" si="1256"/>
        <v>5.905555555555555</v>
      </c>
      <c r="KR91" s="182">
        <f t="shared" si="1257"/>
        <v>2</v>
      </c>
      <c r="KS91" s="183" t="str">
        <f t="shared" si="1258"/>
        <v>2.00</v>
      </c>
      <c r="KT91" s="135" t="str">
        <f t="shared" si="1259"/>
        <v>Lên lớp</v>
      </c>
      <c r="KU91" s="136">
        <f t="shared" si="1260"/>
        <v>18</v>
      </c>
      <c r="KV91" s="217">
        <f t="shared" si="1261"/>
        <v>5.905555555555555</v>
      </c>
      <c r="KW91" s="236">
        <f t="shared" si="1262"/>
        <v>2</v>
      </c>
      <c r="KX91" s="192">
        <f t="shared" si="1263"/>
        <v>55</v>
      </c>
      <c r="KY91" s="193">
        <f t="shared" si="1264"/>
        <v>55</v>
      </c>
      <c r="KZ91" s="183">
        <f t="shared" si="1265"/>
        <v>6.4454545454545453</v>
      </c>
      <c r="LA91" s="182">
        <f t="shared" si="1266"/>
        <v>2.3181818181818183</v>
      </c>
      <c r="LB91" s="183" t="str">
        <f t="shared" si="1267"/>
        <v>2.32</v>
      </c>
      <c r="LC91" s="135" t="str">
        <f t="shared" si="1268"/>
        <v>Lên lớp</v>
      </c>
      <c r="LD91" s="135" t="s">
        <v>648</v>
      </c>
      <c r="LE91" s="19">
        <v>6.5</v>
      </c>
      <c r="LF91" s="22">
        <v>7</v>
      </c>
      <c r="LG91" s="23"/>
      <c r="LH91" s="25">
        <f t="shared" si="790"/>
        <v>6.8</v>
      </c>
      <c r="LI91" s="147">
        <f t="shared" si="791"/>
        <v>6.8</v>
      </c>
      <c r="LJ91" s="26" t="str">
        <f t="shared" si="1269"/>
        <v>6.8</v>
      </c>
      <c r="LK91" s="148" t="str">
        <f t="shared" si="792"/>
        <v>C+</v>
      </c>
      <c r="LL91" s="149">
        <f t="shared" si="793"/>
        <v>2.5</v>
      </c>
      <c r="LM91" s="40" t="str">
        <f t="shared" si="794"/>
        <v>2.5</v>
      </c>
      <c r="LN91" s="53">
        <v>1</v>
      </c>
      <c r="LO91" s="63">
        <v>1</v>
      </c>
      <c r="LP91" s="19">
        <v>7</v>
      </c>
      <c r="LQ91" s="22">
        <v>6</v>
      </c>
      <c r="LR91" s="23"/>
      <c r="LS91" s="25">
        <f t="shared" si="795"/>
        <v>6.4</v>
      </c>
      <c r="LT91" s="147">
        <f t="shared" si="1270"/>
        <v>6.4</v>
      </c>
      <c r="LU91" s="26" t="str">
        <f t="shared" si="1271"/>
        <v>6.4</v>
      </c>
      <c r="LV91" s="148" t="str">
        <f t="shared" si="797"/>
        <v>C</v>
      </c>
      <c r="LW91" s="149">
        <f t="shared" si="798"/>
        <v>2</v>
      </c>
      <c r="LX91" s="40" t="str">
        <f t="shared" si="799"/>
        <v>2.0</v>
      </c>
      <c r="LY91" s="53">
        <v>1</v>
      </c>
      <c r="LZ91" s="63">
        <v>1</v>
      </c>
      <c r="MA91" s="19">
        <v>6.7</v>
      </c>
      <c r="MB91" s="44"/>
      <c r="MC91" s="23">
        <v>5</v>
      </c>
      <c r="MD91" s="25">
        <f t="shared" si="800"/>
        <v>2.7</v>
      </c>
      <c r="ME91" s="26">
        <f t="shared" si="801"/>
        <v>5.7</v>
      </c>
      <c r="MF91" s="26" t="str">
        <f t="shared" si="1272"/>
        <v>5.7</v>
      </c>
      <c r="MG91" s="30" t="str">
        <f t="shared" si="1273"/>
        <v>C</v>
      </c>
      <c r="MH91" s="28">
        <f t="shared" si="802"/>
        <v>2</v>
      </c>
      <c r="MI91" s="35" t="str">
        <f t="shared" si="803"/>
        <v>2.0</v>
      </c>
      <c r="MJ91" s="53">
        <v>1</v>
      </c>
      <c r="MK91" s="70">
        <v>1</v>
      </c>
      <c r="ML91" s="19">
        <v>7</v>
      </c>
      <c r="MM91" s="51">
        <v>5.6</v>
      </c>
      <c r="MN91" s="23"/>
      <c r="MO91" s="25">
        <f t="shared" si="1150"/>
        <v>6.2</v>
      </c>
      <c r="MP91" s="26">
        <f t="shared" si="1151"/>
        <v>6.2</v>
      </c>
      <c r="MQ91" s="26" t="str">
        <f t="shared" si="1274"/>
        <v>6.2</v>
      </c>
      <c r="MR91" s="30" t="str">
        <f t="shared" si="1283"/>
        <v>C</v>
      </c>
      <c r="MS91" s="28">
        <f t="shared" si="1152"/>
        <v>2</v>
      </c>
      <c r="MT91" s="35" t="str">
        <f t="shared" si="1153"/>
        <v>2.0</v>
      </c>
      <c r="MU91" s="53">
        <v>1</v>
      </c>
      <c r="MV91" s="63">
        <v>1</v>
      </c>
      <c r="MW91" s="19">
        <v>8</v>
      </c>
      <c r="MX91" s="51">
        <v>7.3</v>
      </c>
      <c r="MY91" s="23"/>
      <c r="MZ91" s="25">
        <f t="shared" si="1154"/>
        <v>7.6</v>
      </c>
      <c r="NA91" s="26">
        <f t="shared" si="1155"/>
        <v>7.6</v>
      </c>
      <c r="NB91" s="26" t="str">
        <f t="shared" si="1275"/>
        <v>7.6</v>
      </c>
      <c r="NC91" s="30" t="str">
        <f t="shared" si="1284"/>
        <v>B</v>
      </c>
      <c r="ND91" s="28">
        <f t="shared" si="1156"/>
        <v>3</v>
      </c>
      <c r="NE91" s="35" t="str">
        <f t="shared" si="1157"/>
        <v>3.0</v>
      </c>
      <c r="NF91" s="53">
        <v>1</v>
      </c>
      <c r="NG91" s="63">
        <v>1</v>
      </c>
      <c r="NH91" s="19">
        <v>8</v>
      </c>
      <c r="NI91" s="51">
        <v>8.4</v>
      </c>
      <c r="NJ91" s="23"/>
      <c r="NK91" s="25">
        <f t="shared" si="1158"/>
        <v>8.1999999999999993</v>
      </c>
      <c r="NL91" s="26">
        <f t="shared" si="1159"/>
        <v>8.1999999999999993</v>
      </c>
      <c r="NM91" s="26" t="str">
        <f t="shared" si="1276"/>
        <v>8.2</v>
      </c>
      <c r="NN91" s="30" t="str">
        <f t="shared" si="1285"/>
        <v>B+</v>
      </c>
      <c r="NO91" s="28">
        <f t="shared" si="1160"/>
        <v>3.5</v>
      </c>
      <c r="NP91" s="35" t="str">
        <f t="shared" si="1161"/>
        <v>3.5</v>
      </c>
      <c r="NQ91" s="53">
        <v>2</v>
      </c>
      <c r="NR91" s="63">
        <v>2</v>
      </c>
      <c r="NS91" s="19">
        <v>8</v>
      </c>
      <c r="NT91" s="51">
        <v>8</v>
      </c>
      <c r="NU91" s="23"/>
      <c r="NV91" s="25">
        <f t="shared" si="1162"/>
        <v>8</v>
      </c>
      <c r="NW91" s="26">
        <f t="shared" si="1163"/>
        <v>8</v>
      </c>
      <c r="NX91" s="26" t="str">
        <f t="shared" si="1277"/>
        <v>8.0</v>
      </c>
      <c r="NY91" s="30" t="str">
        <f t="shared" si="1286"/>
        <v>B+</v>
      </c>
      <c r="NZ91" s="28">
        <f t="shared" si="1164"/>
        <v>3.5</v>
      </c>
      <c r="OA91" s="35" t="str">
        <f t="shared" si="1165"/>
        <v>3.5</v>
      </c>
      <c r="OB91" s="53">
        <v>1</v>
      </c>
      <c r="OC91" s="63">
        <v>1</v>
      </c>
      <c r="OD91" s="57">
        <v>8</v>
      </c>
      <c r="OE91" s="51">
        <v>7.6</v>
      </c>
      <c r="OF91" s="23"/>
      <c r="OG91" s="25">
        <f t="shared" si="1297"/>
        <v>7.8</v>
      </c>
      <c r="OH91" s="26">
        <f t="shared" si="1298"/>
        <v>7.8</v>
      </c>
      <c r="OI91" s="26" t="str">
        <f t="shared" si="1299"/>
        <v>7.8</v>
      </c>
      <c r="OJ91" s="30" t="str">
        <f t="shared" si="1300"/>
        <v>B</v>
      </c>
      <c r="OK91" s="28">
        <f t="shared" si="1301"/>
        <v>3</v>
      </c>
      <c r="OL91" s="35" t="str">
        <f t="shared" si="1302"/>
        <v>3.0</v>
      </c>
      <c r="OM91" s="53">
        <v>4</v>
      </c>
      <c r="ON91" s="70">
        <v>4</v>
      </c>
      <c r="OO91" s="264">
        <f t="shared" si="804"/>
        <v>12</v>
      </c>
      <c r="OP91" s="217">
        <f t="shared" si="805"/>
        <v>7.3583333333333334</v>
      </c>
      <c r="OQ91" s="182">
        <f t="shared" si="806"/>
        <v>2.8333333333333335</v>
      </c>
      <c r="OR91" s="183" t="str">
        <f t="shared" si="807"/>
        <v>2.83</v>
      </c>
      <c r="OS91" s="135" t="str">
        <f t="shared" si="808"/>
        <v>Lên lớp</v>
      </c>
      <c r="OT91" s="136">
        <f t="shared" si="809"/>
        <v>12</v>
      </c>
      <c r="OU91" s="217">
        <f t="shared" si="810"/>
        <v>7.3583333333333334</v>
      </c>
      <c r="OV91" s="236">
        <f t="shared" si="811"/>
        <v>2.8333333333333335</v>
      </c>
      <c r="OW91" s="192">
        <f t="shared" si="812"/>
        <v>67</v>
      </c>
      <c r="OX91" s="193">
        <f t="shared" si="813"/>
        <v>67</v>
      </c>
      <c r="OY91" s="183">
        <f t="shared" si="814"/>
        <v>6.6089552238805975</v>
      </c>
      <c r="OZ91" s="182">
        <f t="shared" si="815"/>
        <v>2.41044776119403</v>
      </c>
      <c r="PA91" s="183" t="str">
        <f t="shared" si="816"/>
        <v>2.41</v>
      </c>
      <c r="PB91" s="135" t="str">
        <f t="shared" si="817"/>
        <v>Lên lớp</v>
      </c>
      <c r="PC91" s="135" t="s">
        <v>648</v>
      </c>
      <c r="PD91" s="57">
        <v>6.4</v>
      </c>
      <c r="PE91" s="22">
        <v>5</v>
      </c>
      <c r="PF91" s="23"/>
      <c r="PG91" s="25">
        <f t="shared" si="866"/>
        <v>5.6</v>
      </c>
      <c r="PH91" s="26">
        <f t="shared" si="867"/>
        <v>5.6</v>
      </c>
      <c r="PI91" s="26" t="str">
        <f t="shared" si="868"/>
        <v>5.6</v>
      </c>
      <c r="PJ91" s="30" t="str">
        <f t="shared" si="869"/>
        <v>C</v>
      </c>
      <c r="PK91" s="28">
        <f t="shared" si="870"/>
        <v>2</v>
      </c>
      <c r="PL91" s="35" t="str">
        <f t="shared" si="871"/>
        <v>2.0</v>
      </c>
      <c r="PM91" s="53">
        <v>6</v>
      </c>
      <c r="PN91" s="63">
        <v>6</v>
      </c>
      <c r="PO91" s="43">
        <v>0.3</v>
      </c>
      <c r="PP91" s="22"/>
      <c r="PQ91" s="23"/>
      <c r="PR91" s="25">
        <f t="shared" si="1170"/>
        <v>0.1</v>
      </c>
      <c r="PS91" s="26">
        <f t="shared" si="1171"/>
        <v>0.1</v>
      </c>
      <c r="PT91" s="26" t="str">
        <f t="shared" si="1279"/>
        <v>0.1</v>
      </c>
      <c r="PU91" s="30" t="str">
        <f t="shared" si="1288"/>
        <v>F</v>
      </c>
      <c r="PV91" s="28">
        <f t="shared" si="1172"/>
        <v>0</v>
      </c>
      <c r="PW91" s="35" t="str">
        <f t="shared" si="1173"/>
        <v>0.0</v>
      </c>
      <c r="PX91" s="53">
        <v>6</v>
      </c>
      <c r="PY91" s="63"/>
      <c r="PZ91" s="59"/>
      <c r="QA91" s="259"/>
      <c r="QB91" s="129">
        <f t="shared" si="848"/>
        <v>0</v>
      </c>
      <c r="QC91" s="24" t="str">
        <f t="shared" si="876"/>
        <v>0.0</v>
      </c>
      <c r="QD91" s="30" t="str">
        <f t="shared" si="877"/>
        <v>F</v>
      </c>
      <c r="QE91" s="28">
        <f t="shared" si="878"/>
        <v>0</v>
      </c>
      <c r="QF91" s="35" t="str">
        <f t="shared" si="879"/>
        <v>0.0</v>
      </c>
      <c r="QG91" s="260"/>
      <c r="QH91" s="261"/>
      <c r="QI91" s="262">
        <f t="shared" si="818"/>
        <v>12</v>
      </c>
      <c r="QJ91" s="217">
        <f t="shared" si="819"/>
        <v>2.8499999999999996</v>
      </c>
      <c r="QK91" s="182">
        <f t="shared" si="820"/>
        <v>1</v>
      </c>
      <c r="QL91" s="183" t="str">
        <f t="shared" si="880"/>
        <v>1.00</v>
      </c>
      <c r="QM91" s="135" t="str">
        <f t="shared" si="881"/>
        <v>Lên lớp</v>
      </c>
    </row>
    <row r="92" spans="1:455" ht="18">
      <c r="A92" s="10">
        <v>14</v>
      </c>
      <c r="B92" s="10">
        <v>97</v>
      </c>
      <c r="C92" s="90" t="s">
        <v>631</v>
      </c>
      <c r="D92" s="91" t="s">
        <v>620</v>
      </c>
      <c r="E92" s="93" t="s">
        <v>623</v>
      </c>
      <c r="F92" s="307" t="s">
        <v>263</v>
      </c>
      <c r="G92" s="42"/>
      <c r="H92" s="42" t="s">
        <v>627</v>
      </c>
      <c r="I92" s="42" t="s">
        <v>18</v>
      </c>
      <c r="J92" s="103" t="s">
        <v>630</v>
      </c>
      <c r="K92" s="12">
        <v>6</v>
      </c>
      <c r="L92" s="24" t="str">
        <f t="shared" si="1174"/>
        <v>6.0</v>
      </c>
      <c r="M92" s="30" t="str">
        <f t="shared" si="882"/>
        <v>C</v>
      </c>
      <c r="N92" s="37">
        <f t="shared" si="883"/>
        <v>2</v>
      </c>
      <c r="O92" s="35" t="str">
        <f t="shared" si="884"/>
        <v>2.0</v>
      </c>
      <c r="P92" s="11">
        <v>2</v>
      </c>
      <c r="Q92" s="14">
        <v>6</v>
      </c>
      <c r="R92" s="124" t="str">
        <f t="shared" si="1175"/>
        <v>6.0</v>
      </c>
      <c r="S92" s="125" t="str">
        <f t="shared" si="885"/>
        <v>C</v>
      </c>
      <c r="T92" s="125">
        <f t="shared" si="886"/>
        <v>2</v>
      </c>
      <c r="U92" s="127" t="str">
        <f t="shared" si="887"/>
        <v>2.0</v>
      </c>
      <c r="V92" s="186">
        <v>3</v>
      </c>
      <c r="W92" s="19">
        <v>6.8</v>
      </c>
      <c r="X92" s="22">
        <v>9</v>
      </c>
      <c r="Y92" s="23"/>
      <c r="Z92" s="25">
        <f t="shared" si="888"/>
        <v>8.1</v>
      </c>
      <c r="AA92" s="26">
        <f t="shared" si="889"/>
        <v>8.1</v>
      </c>
      <c r="AB92" s="24" t="str">
        <f t="shared" si="1176"/>
        <v>8.1</v>
      </c>
      <c r="AC92" s="30" t="str">
        <f t="shared" si="890"/>
        <v>B+</v>
      </c>
      <c r="AD92" s="28">
        <f t="shared" si="891"/>
        <v>3.5</v>
      </c>
      <c r="AE92" s="35" t="str">
        <f t="shared" si="892"/>
        <v>3.5</v>
      </c>
      <c r="AF92" s="53">
        <v>4</v>
      </c>
      <c r="AG92" s="63">
        <v>4</v>
      </c>
      <c r="AH92" s="19">
        <v>8</v>
      </c>
      <c r="AI92" s="22">
        <v>7</v>
      </c>
      <c r="AJ92" s="23"/>
      <c r="AK92" s="25">
        <f t="shared" si="1177"/>
        <v>7.4</v>
      </c>
      <c r="AL92" s="26">
        <f t="shared" si="1178"/>
        <v>7.4</v>
      </c>
      <c r="AM92" s="24" t="str">
        <f t="shared" si="1179"/>
        <v>7.4</v>
      </c>
      <c r="AN92" s="30" t="str">
        <f t="shared" si="895"/>
        <v>B</v>
      </c>
      <c r="AO92" s="28">
        <f t="shared" si="896"/>
        <v>3</v>
      </c>
      <c r="AP92" s="35" t="str">
        <f t="shared" si="897"/>
        <v>3.0</v>
      </c>
      <c r="AQ92" s="66">
        <v>2</v>
      </c>
      <c r="AR92" s="68">
        <v>2</v>
      </c>
      <c r="AS92" s="19">
        <v>9.5</v>
      </c>
      <c r="AT92" s="22">
        <v>8</v>
      </c>
      <c r="AU92" s="23"/>
      <c r="AV92" s="25">
        <f t="shared" si="1180"/>
        <v>8.6</v>
      </c>
      <c r="AW92" s="26">
        <f t="shared" si="1181"/>
        <v>8.6</v>
      </c>
      <c r="AX92" s="24" t="str">
        <f t="shared" si="1182"/>
        <v>8.6</v>
      </c>
      <c r="AY92" s="30" t="str">
        <f t="shared" si="900"/>
        <v>A</v>
      </c>
      <c r="AZ92" s="28">
        <f t="shared" si="901"/>
        <v>4</v>
      </c>
      <c r="BA92" s="35" t="str">
        <f t="shared" si="902"/>
        <v>4.0</v>
      </c>
      <c r="BB92" s="53">
        <v>3</v>
      </c>
      <c r="BC92" s="63">
        <v>3</v>
      </c>
      <c r="BD92" s="19">
        <v>6.4</v>
      </c>
      <c r="BE92" s="22">
        <v>6</v>
      </c>
      <c r="BF92" s="23"/>
      <c r="BG92" s="17">
        <f t="shared" si="903"/>
        <v>6.2</v>
      </c>
      <c r="BH92" s="24">
        <f t="shared" si="904"/>
        <v>6.2</v>
      </c>
      <c r="BI92" s="24" t="str">
        <f t="shared" si="1183"/>
        <v>6.2</v>
      </c>
      <c r="BJ92" s="30" t="str">
        <f t="shared" si="905"/>
        <v>C</v>
      </c>
      <c r="BK92" s="28">
        <f t="shared" si="906"/>
        <v>2</v>
      </c>
      <c r="BL92" s="35" t="str">
        <f t="shared" si="907"/>
        <v>2.0</v>
      </c>
      <c r="BM92" s="53">
        <v>3</v>
      </c>
      <c r="BN92" s="63">
        <v>3</v>
      </c>
      <c r="BO92" s="185">
        <v>5.8</v>
      </c>
      <c r="BP92" s="121">
        <v>5</v>
      </c>
      <c r="BQ92" s="122"/>
      <c r="BR92" s="123">
        <f t="shared" si="908"/>
        <v>5.3</v>
      </c>
      <c r="BS92" s="124">
        <f t="shared" si="909"/>
        <v>5.3</v>
      </c>
      <c r="BT92" s="124" t="str">
        <f t="shared" si="1184"/>
        <v>5.3</v>
      </c>
      <c r="BU92" s="125" t="str">
        <f t="shared" si="910"/>
        <v>D+</v>
      </c>
      <c r="BV92" s="126">
        <f t="shared" si="911"/>
        <v>1.5</v>
      </c>
      <c r="BW92" s="127" t="str">
        <f t="shared" si="912"/>
        <v>1.5</v>
      </c>
      <c r="BX92" s="144">
        <v>2</v>
      </c>
      <c r="BY92" s="305">
        <v>2</v>
      </c>
      <c r="BZ92" s="185">
        <v>8</v>
      </c>
      <c r="CA92" s="121">
        <v>8</v>
      </c>
      <c r="CB92" s="122"/>
      <c r="CC92" s="129">
        <f t="shared" si="1185"/>
        <v>8</v>
      </c>
      <c r="CD92" s="130">
        <f t="shared" si="1186"/>
        <v>8</v>
      </c>
      <c r="CE92" s="24" t="str">
        <f t="shared" si="1187"/>
        <v>8.0</v>
      </c>
      <c r="CF92" s="125" t="str">
        <f t="shared" si="1188"/>
        <v>B+</v>
      </c>
      <c r="CG92" s="126">
        <f t="shared" si="916"/>
        <v>3.5</v>
      </c>
      <c r="CH92" s="127" t="str">
        <f t="shared" si="917"/>
        <v>3.5</v>
      </c>
      <c r="CI92" s="144">
        <v>3</v>
      </c>
      <c r="CJ92" s="145">
        <v>3</v>
      </c>
      <c r="CK92" s="193">
        <f t="shared" si="918"/>
        <v>17</v>
      </c>
      <c r="CL92" s="217">
        <f t="shared" si="1189"/>
        <v>7.4235294117647053</v>
      </c>
      <c r="CM92" s="182">
        <f t="shared" si="919"/>
        <v>3.0294117647058822</v>
      </c>
      <c r="CN92" s="183" t="str">
        <f t="shared" si="920"/>
        <v>3.03</v>
      </c>
      <c r="CO92" s="135" t="str">
        <f t="shared" si="1190"/>
        <v>Lên lớp</v>
      </c>
      <c r="CP92" s="136">
        <f t="shared" si="1191"/>
        <v>17</v>
      </c>
      <c r="CQ92" s="241">
        <f t="shared" si="1192"/>
        <v>7.4235294117647053</v>
      </c>
      <c r="CR92" s="137">
        <f t="shared" si="1193"/>
        <v>3.0294117647058822</v>
      </c>
      <c r="CS92" s="140" t="str">
        <f t="shared" si="1194"/>
        <v>3.03</v>
      </c>
      <c r="CT92" s="135" t="str">
        <f t="shared" si="1195"/>
        <v>Lên lớp</v>
      </c>
      <c r="CU92" s="138" t="s">
        <v>648</v>
      </c>
      <c r="CV92" s="19">
        <v>7.3</v>
      </c>
      <c r="CW92" s="22">
        <v>5</v>
      </c>
      <c r="CX92" s="23"/>
      <c r="CY92" s="25">
        <f t="shared" si="1196"/>
        <v>5.9</v>
      </c>
      <c r="CZ92" s="26">
        <f t="shared" si="1197"/>
        <v>5.9</v>
      </c>
      <c r="DA92" s="24" t="str">
        <f t="shared" si="1198"/>
        <v>5.9</v>
      </c>
      <c r="DB92" s="30" t="str">
        <f t="shared" si="1199"/>
        <v>C</v>
      </c>
      <c r="DC92" s="56">
        <f t="shared" si="1200"/>
        <v>2</v>
      </c>
      <c r="DD92" s="35" t="str">
        <f t="shared" si="1201"/>
        <v>2.0</v>
      </c>
      <c r="DE92" s="53">
        <v>3</v>
      </c>
      <c r="DF92" s="63">
        <v>3</v>
      </c>
      <c r="DG92" s="19">
        <v>6.4</v>
      </c>
      <c r="DH92" s="22">
        <v>6</v>
      </c>
      <c r="DI92" s="23"/>
      <c r="DJ92" s="25">
        <f t="shared" si="1202"/>
        <v>6.2</v>
      </c>
      <c r="DK92" s="26">
        <f t="shared" si="1203"/>
        <v>6.2</v>
      </c>
      <c r="DL92" s="26" t="str">
        <f t="shared" si="1204"/>
        <v>6.2</v>
      </c>
      <c r="DM92" s="30" t="str">
        <f t="shared" si="1205"/>
        <v>C</v>
      </c>
      <c r="DN92" s="56">
        <f t="shared" si="1206"/>
        <v>2</v>
      </c>
      <c r="DO92" s="35" t="str">
        <f t="shared" si="1207"/>
        <v>2.0</v>
      </c>
      <c r="DP92" s="53">
        <v>3</v>
      </c>
      <c r="DQ92" s="63">
        <v>3</v>
      </c>
      <c r="DR92" s="19">
        <v>8.3000000000000007</v>
      </c>
      <c r="DS92" s="22">
        <v>8</v>
      </c>
      <c r="DT92" s="23"/>
      <c r="DU92" s="25">
        <f t="shared" si="1208"/>
        <v>8.1</v>
      </c>
      <c r="DV92" s="26">
        <f t="shared" si="1209"/>
        <v>8.1</v>
      </c>
      <c r="DW92" s="24" t="str">
        <f t="shared" si="1210"/>
        <v>8.1</v>
      </c>
      <c r="DX92" s="30" t="str">
        <f t="shared" si="1211"/>
        <v>B+</v>
      </c>
      <c r="DY92" s="28">
        <f t="shared" si="1212"/>
        <v>3.5</v>
      </c>
      <c r="DZ92" s="35" t="str">
        <f t="shared" si="1213"/>
        <v>3.5</v>
      </c>
      <c r="EA92" s="53">
        <v>3</v>
      </c>
      <c r="EB92" s="63">
        <v>3</v>
      </c>
      <c r="EC92" s="19">
        <v>8</v>
      </c>
      <c r="ED92" s="22">
        <v>6</v>
      </c>
      <c r="EE92" s="23"/>
      <c r="EF92" s="25">
        <f t="shared" si="1214"/>
        <v>6.8</v>
      </c>
      <c r="EG92" s="26">
        <f t="shared" si="1215"/>
        <v>6.8</v>
      </c>
      <c r="EH92" s="26" t="str">
        <f t="shared" si="1289"/>
        <v>6.8</v>
      </c>
      <c r="EI92" s="30" t="str">
        <f t="shared" si="1217"/>
        <v>C+</v>
      </c>
      <c r="EJ92" s="28">
        <f t="shared" si="1218"/>
        <v>2.5</v>
      </c>
      <c r="EK92" s="35" t="str">
        <f t="shared" si="1219"/>
        <v>2.5</v>
      </c>
      <c r="EL92" s="53">
        <v>2</v>
      </c>
      <c r="EM92" s="63">
        <v>2</v>
      </c>
      <c r="EN92" s="19">
        <v>9</v>
      </c>
      <c r="EO92" s="22">
        <v>8</v>
      </c>
      <c r="EP92" s="23"/>
      <c r="EQ92" s="25">
        <f t="shared" si="1220"/>
        <v>8.4</v>
      </c>
      <c r="ER92" s="26">
        <f t="shared" si="1221"/>
        <v>8.4</v>
      </c>
      <c r="ES92" s="26" t="str">
        <f t="shared" si="1222"/>
        <v>8.4</v>
      </c>
      <c r="ET92" s="30" t="str">
        <f t="shared" si="1223"/>
        <v>B+</v>
      </c>
      <c r="EU92" s="28">
        <f t="shared" si="1224"/>
        <v>3.5</v>
      </c>
      <c r="EV92" s="35" t="str">
        <f t="shared" si="1225"/>
        <v>3.5</v>
      </c>
      <c r="EW92" s="53">
        <v>2</v>
      </c>
      <c r="EX92" s="63">
        <v>2</v>
      </c>
      <c r="EY92" s="19">
        <v>7.4</v>
      </c>
      <c r="EZ92" s="22">
        <v>6</v>
      </c>
      <c r="FA92" s="23"/>
      <c r="FB92" s="25">
        <f t="shared" si="1148"/>
        <v>6.6</v>
      </c>
      <c r="FC92" s="26">
        <f t="shared" si="1290"/>
        <v>6.6</v>
      </c>
      <c r="FD92" s="26" t="str">
        <f t="shared" si="1291"/>
        <v>6.6</v>
      </c>
      <c r="FE92" s="30" t="str">
        <f t="shared" si="1292"/>
        <v>C+</v>
      </c>
      <c r="FF92" s="28">
        <f t="shared" si="1293"/>
        <v>2.5</v>
      </c>
      <c r="FG92" s="35" t="str">
        <f t="shared" si="1294"/>
        <v>2.5</v>
      </c>
      <c r="FH92" s="53">
        <v>3</v>
      </c>
      <c r="FI92" s="63">
        <v>3</v>
      </c>
      <c r="FJ92" s="19">
        <v>8</v>
      </c>
      <c r="FK92" s="22"/>
      <c r="FL92" s="23">
        <v>7</v>
      </c>
      <c r="FM92" s="25">
        <f t="shared" si="958"/>
        <v>3.2</v>
      </c>
      <c r="FN92" s="26">
        <f t="shared" si="959"/>
        <v>7.4</v>
      </c>
      <c r="FO92" s="26" t="str">
        <f t="shared" si="1226"/>
        <v>7.4</v>
      </c>
      <c r="FP92" s="30" t="str">
        <f t="shared" si="961"/>
        <v>B</v>
      </c>
      <c r="FQ92" s="28">
        <f t="shared" si="962"/>
        <v>3</v>
      </c>
      <c r="FR92" s="35" t="str">
        <f t="shared" si="963"/>
        <v>3.0</v>
      </c>
      <c r="FS92" s="53">
        <v>2</v>
      </c>
      <c r="FT92" s="63">
        <v>2</v>
      </c>
      <c r="FU92" s="19">
        <v>9</v>
      </c>
      <c r="FV92" s="22">
        <v>9</v>
      </c>
      <c r="FW92" s="23"/>
      <c r="FX92" s="25">
        <f t="shared" si="964"/>
        <v>9</v>
      </c>
      <c r="FY92" s="26">
        <f t="shared" si="965"/>
        <v>9</v>
      </c>
      <c r="FZ92" s="24" t="str">
        <f t="shared" si="1227"/>
        <v>9.0</v>
      </c>
      <c r="GA92" s="30" t="str">
        <f t="shared" si="967"/>
        <v>A</v>
      </c>
      <c r="GB92" s="28">
        <f t="shared" si="968"/>
        <v>4</v>
      </c>
      <c r="GC92" s="35" t="str">
        <f t="shared" si="969"/>
        <v>4.0</v>
      </c>
      <c r="GD92" s="53">
        <v>2</v>
      </c>
      <c r="GE92" s="63">
        <v>2</v>
      </c>
      <c r="GF92" s="181">
        <f t="shared" si="1228"/>
        <v>20</v>
      </c>
      <c r="GG92" s="217">
        <f t="shared" si="1229"/>
        <v>7.18</v>
      </c>
      <c r="GH92" s="182">
        <f t="shared" si="1230"/>
        <v>2.8</v>
      </c>
      <c r="GI92" s="183" t="str">
        <f t="shared" si="1149"/>
        <v>2.80</v>
      </c>
      <c r="GJ92" s="135" t="str">
        <f t="shared" si="1231"/>
        <v>Lên lớp</v>
      </c>
      <c r="GK92" s="136">
        <f t="shared" si="1232"/>
        <v>20</v>
      </c>
      <c r="GL92" s="239">
        <f t="shared" si="1233"/>
        <v>7.18</v>
      </c>
      <c r="GM92" s="137">
        <f t="shared" si="1234"/>
        <v>2.8</v>
      </c>
      <c r="GN92" s="192">
        <f t="shared" si="1235"/>
        <v>37</v>
      </c>
      <c r="GO92" s="193">
        <f t="shared" si="1236"/>
        <v>37</v>
      </c>
      <c r="GP92" s="183">
        <f t="shared" si="1237"/>
        <v>7.2918918918918907</v>
      </c>
      <c r="GQ92" s="182">
        <f t="shared" si="1238"/>
        <v>2.9054054054054053</v>
      </c>
      <c r="GR92" s="183" t="str">
        <f t="shared" si="1239"/>
        <v>2.91</v>
      </c>
      <c r="GS92" s="135" t="str">
        <f t="shared" si="1240"/>
        <v>Lên lớp</v>
      </c>
      <c r="GT92" s="135" t="s">
        <v>648</v>
      </c>
      <c r="GU92" s="19">
        <v>8.3000000000000007</v>
      </c>
      <c r="GV92" s="22">
        <v>6</v>
      </c>
      <c r="GW92" s="23"/>
      <c r="GX92" s="25">
        <f t="shared" si="1241"/>
        <v>6.9</v>
      </c>
      <c r="GY92" s="26">
        <f t="shared" si="1242"/>
        <v>6.9</v>
      </c>
      <c r="GZ92" s="26" t="str">
        <f t="shared" si="1243"/>
        <v>6.9</v>
      </c>
      <c r="HA92" s="30" t="str">
        <f t="shared" si="1244"/>
        <v>C+</v>
      </c>
      <c r="HB92" s="28">
        <f t="shared" si="1245"/>
        <v>2.5</v>
      </c>
      <c r="HC92" s="35" t="str">
        <f t="shared" si="1246"/>
        <v>2.5</v>
      </c>
      <c r="HD92" s="53">
        <v>3</v>
      </c>
      <c r="HE92" s="63">
        <v>3</v>
      </c>
      <c r="HF92" s="19">
        <v>8.1999999999999993</v>
      </c>
      <c r="HG92" s="22">
        <v>7</v>
      </c>
      <c r="HH92" s="23"/>
      <c r="HI92" s="25">
        <f t="shared" si="753"/>
        <v>7.5</v>
      </c>
      <c r="HJ92" s="26">
        <f t="shared" si="754"/>
        <v>7.5</v>
      </c>
      <c r="HK92" s="26" t="str">
        <f t="shared" si="1247"/>
        <v>7.5</v>
      </c>
      <c r="HL92" s="30" t="str">
        <f t="shared" si="755"/>
        <v>B</v>
      </c>
      <c r="HM92" s="28">
        <f t="shared" si="756"/>
        <v>3</v>
      </c>
      <c r="HN92" s="35" t="str">
        <f t="shared" si="757"/>
        <v>3.0</v>
      </c>
      <c r="HO92" s="53">
        <v>2</v>
      </c>
      <c r="HP92" s="63">
        <v>2</v>
      </c>
      <c r="HQ92" s="19">
        <v>7.4</v>
      </c>
      <c r="HR92" s="22">
        <v>8</v>
      </c>
      <c r="HS92" s="23"/>
      <c r="HT92" s="25">
        <f t="shared" si="758"/>
        <v>7.8</v>
      </c>
      <c r="HU92" s="147">
        <f t="shared" si="759"/>
        <v>7.8</v>
      </c>
      <c r="HV92" s="26" t="str">
        <f t="shared" si="1295"/>
        <v>7.8</v>
      </c>
      <c r="HW92" s="218" t="str">
        <f t="shared" si="760"/>
        <v>B</v>
      </c>
      <c r="HX92" s="149">
        <f t="shared" si="761"/>
        <v>3</v>
      </c>
      <c r="HY92" s="40" t="str">
        <f t="shared" si="762"/>
        <v>3.0</v>
      </c>
      <c r="HZ92" s="53">
        <v>3</v>
      </c>
      <c r="IA92" s="63">
        <v>3</v>
      </c>
      <c r="IB92" s="19">
        <v>7</v>
      </c>
      <c r="IC92" s="22">
        <v>7</v>
      </c>
      <c r="ID92" s="23"/>
      <c r="IE92" s="25">
        <f t="shared" si="763"/>
        <v>7</v>
      </c>
      <c r="IF92" s="147">
        <f t="shared" si="764"/>
        <v>7</v>
      </c>
      <c r="IG92" s="26" t="str">
        <f t="shared" si="1296"/>
        <v>7.0</v>
      </c>
      <c r="IH92" s="218" t="str">
        <f t="shared" si="765"/>
        <v>B</v>
      </c>
      <c r="II92" s="149">
        <f t="shared" si="766"/>
        <v>3</v>
      </c>
      <c r="IJ92" s="40" t="str">
        <f t="shared" si="767"/>
        <v>3.0</v>
      </c>
      <c r="IK92" s="53">
        <v>1</v>
      </c>
      <c r="IL92" s="63">
        <v>1</v>
      </c>
      <c r="IM92" s="19">
        <v>7</v>
      </c>
      <c r="IN92" s="22">
        <v>5</v>
      </c>
      <c r="IO92" s="23"/>
      <c r="IP92" s="25">
        <f t="shared" si="768"/>
        <v>5.8</v>
      </c>
      <c r="IQ92" s="26">
        <f t="shared" si="769"/>
        <v>5.8</v>
      </c>
      <c r="IR92" s="26" t="str">
        <f t="shared" si="1250"/>
        <v>5.8</v>
      </c>
      <c r="IS92" s="30" t="str">
        <f t="shared" si="1280"/>
        <v>C</v>
      </c>
      <c r="IT92" s="28">
        <f t="shared" si="770"/>
        <v>2</v>
      </c>
      <c r="IU92" s="35" t="str">
        <f t="shared" si="771"/>
        <v>2.0</v>
      </c>
      <c r="IV92" s="53">
        <v>2</v>
      </c>
      <c r="IW92" s="63">
        <v>2</v>
      </c>
      <c r="IX92" s="19">
        <v>5.8</v>
      </c>
      <c r="IY92" s="22">
        <v>6</v>
      </c>
      <c r="IZ92" s="23"/>
      <c r="JA92" s="25">
        <f t="shared" si="772"/>
        <v>5.9</v>
      </c>
      <c r="JB92" s="26">
        <f t="shared" si="773"/>
        <v>5.9</v>
      </c>
      <c r="JC92" s="26" t="str">
        <f t="shared" si="1251"/>
        <v>5.9</v>
      </c>
      <c r="JD92" s="30" t="str">
        <f t="shared" si="774"/>
        <v>C</v>
      </c>
      <c r="JE92" s="28">
        <f t="shared" si="775"/>
        <v>2</v>
      </c>
      <c r="JF92" s="35" t="str">
        <f t="shared" si="776"/>
        <v>2.0</v>
      </c>
      <c r="JG92" s="53">
        <v>2</v>
      </c>
      <c r="JH92" s="63">
        <v>2</v>
      </c>
      <c r="JI92" s="19">
        <v>8.4</v>
      </c>
      <c r="JJ92" s="22">
        <v>7</v>
      </c>
      <c r="JK92" s="23"/>
      <c r="JL92" s="25">
        <f t="shared" si="1122"/>
        <v>7.6</v>
      </c>
      <c r="JM92" s="26">
        <f t="shared" si="1123"/>
        <v>7.6</v>
      </c>
      <c r="JN92" s="26" t="str">
        <f t="shared" si="1252"/>
        <v>7.6</v>
      </c>
      <c r="JO92" s="30" t="str">
        <f t="shared" si="1281"/>
        <v>B</v>
      </c>
      <c r="JP92" s="28">
        <f t="shared" si="1126"/>
        <v>3</v>
      </c>
      <c r="JQ92" s="35" t="str">
        <f t="shared" si="1127"/>
        <v>3.0</v>
      </c>
      <c r="JR92" s="53">
        <v>2</v>
      </c>
      <c r="JS92" s="63">
        <v>2</v>
      </c>
      <c r="JT92" s="19">
        <v>7.4</v>
      </c>
      <c r="JU92" s="22">
        <v>1</v>
      </c>
      <c r="JV92" s="23">
        <v>2</v>
      </c>
      <c r="JW92" s="25">
        <f t="shared" si="781"/>
        <v>3.6</v>
      </c>
      <c r="JX92" s="26">
        <f t="shared" si="782"/>
        <v>4.2</v>
      </c>
      <c r="JY92" s="26" t="str">
        <f t="shared" si="1253"/>
        <v>4.2</v>
      </c>
      <c r="JZ92" s="30" t="str">
        <f t="shared" si="1282"/>
        <v>D</v>
      </c>
      <c r="KA92" s="28">
        <f t="shared" si="783"/>
        <v>1</v>
      </c>
      <c r="KB92" s="35" t="str">
        <f t="shared" si="784"/>
        <v>1.0</v>
      </c>
      <c r="KC92" s="53">
        <v>1</v>
      </c>
      <c r="KD92" s="63">
        <v>1</v>
      </c>
      <c r="KE92" s="19">
        <v>7.3</v>
      </c>
      <c r="KF92" s="22">
        <v>5</v>
      </c>
      <c r="KG92" s="23"/>
      <c r="KH92" s="25">
        <f t="shared" si="1134"/>
        <v>5.9</v>
      </c>
      <c r="KI92" s="26">
        <f t="shared" si="1135"/>
        <v>5.9</v>
      </c>
      <c r="KJ92" s="26" t="str">
        <f t="shared" si="1254"/>
        <v>5.9</v>
      </c>
      <c r="KK92" s="30" t="str">
        <f t="shared" si="1137"/>
        <v>C</v>
      </c>
      <c r="KL92" s="28">
        <f t="shared" si="1138"/>
        <v>2</v>
      </c>
      <c r="KM92" s="35" t="str">
        <f t="shared" si="1139"/>
        <v>2.0</v>
      </c>
      <c r="KN92" s="53">
        <v>2</v>
      </c>
      <c r="KO92" s="63">
        <v>2</v>
      </c>
      <c r="KP92" s="181">
        <f t="shared" si="1255"/>
        <v>18</v>
      </c>
      <c r="KQ92" s="217">
        <f t="shared" si="1256"/>
        <v>6.7055555555555548</v>
      </c>
      <c r="KR92" s="182">
        <f t="shared" si="1257"/>
        <v>2.4722222222222223</v>
      </c>
      <c r="KS92" s="183" t="str">
        <f t="shared" si="1258"/>
        <v>2.47</v>
      </c>
      <c r="KT92" s="135" t="str">
        <f t="shared" si="1259"/>
        <v>Lên lớp</v>
      </c>
      <c r="KU92" s="136">
        <f t="shared" si="1260"/>
        <v>18</v>
      </c>
      <c r="KV92" s="217">
        <f t="shared" si="1261"/>
        <v>6.7055555555555548</v>
      </c>
      <c r="KW92" s="236">
        <f t="shared" si="1262"/>
        <v>2.4722222222222223</v>
      </c>
      <c r="KX92" s="192">
        <f t="shared" si="1263"/>
        <v>55</v>
      </c>
      <c r="KY92" s="193">
        <f t="shared" si="1264"/>
        <v>55</v>
      </c>
      <c r="KZ92" s="183">
        <f t="shared" si="1265"/>
        <v>7.0999999999999988</v>
      </c>
      <c r="LA92" s="182">
        <f t="shared" si="1266"/>
        <v>2.7636363636363637</v>
      </c>
      <c r="LB92" s="183" t="str">
        <f t="shared" si="1267"/>
        <v>2.76</v>
      </c>
      <c r="LC92" s="135" t="str">
        <f t="shared" si="1268"/>
        <v>Lên lớp</v>
      </c>
      <c r="LD92" s="135" t="s">
        <v>648</v>
      </c>
      <c r="LE92" s="185">
        <v>6.3</v>
      </c>
      <c r="LF92" s="121">
        <v>6</v>
      </c>
      <c r="LG92" s="122"/>
      <c r="LH92" s="129">
        <f t="shared" si="790"/>
        <v>6.1</v>
      </c>
      <c r="LI92" s="130">
        <f t="shared" si="791"/>
        <v>6.1</v>
      </c>
      <c r="LJ92" s="130" t="str">
        <f t="shared" si="1269"/>
        <v>6.1</v>
      </c>
      <c r="LK92" s="125" t="str">
        <f t="shared" si="792"/>
        <v>C</v>
      </c>
      <c r="LL92" s="126">
        <f t="shared" si="793"/>
        <v>2</v>
      </c>
      <c r="LM92" s="127" t="str">
        <f t="shared" si="794"/>
        <v>2.0</v>
      </c>
      <c r="LN92" s="144">
        <v>1</v>
      </c>
      <c r="LO92" s="145">
        <v>1</v>
      </c>
      <c r="LP92" s="19">
        <v>5</v>
      </c>
      <c r="LQ92" s="22">
        <v>7</v>
      </c>
      <c r="LR92" s="23"/>
      <c r="LS92" s="25">
        <f t="shared" si="795"/>
        <v>6.2</v>
      </c>
      <c r="LT92" s="147">
        <f t="shared" si="1270"/>
        <v>6.2</v>
      </c>
      <c r="LU92" s="26" t="str">
        <f t="shared" si="1271"/>
        <v>6.2</v>
      </c>
      <c r="LV92" s="148" t="str">
        <f t="shared" si="797"/>
        <v>C</v>
      </c>
      <c r="LW92" s="149">
        <f t="shared" si="798"/>
        <v>2</v>
      </c>
      <c r="LX92" s="40" t="str">
        <f t="shared" si="799"/>
        <v>2.0</v>
      </c>
      <c r="LY92" s="53">
        <v>1</v>
      </c>
      <c r="LZ92" s="63">
        <v>1</v>
      </c>
      <c r="MA92" s="19">
        <v>8</v>
      </c>
      <c r="MB92" s="22">
        <v>7</v>
      </c>
      <c r="MC92" s="23"/>
      <c r="MD92" s="25">
        <f t="shared" si="800"/>
        <v>7.4</v>
      </c>
      <c r="ME92" s="26">
        <f t="shared" si="801"/>
        <v>7.4</v>
      </c>
      <c r="MF92" s="26" t="str">
        <f t="shared" si="1272"/>
        <v>7.4</v>
      </c>
      <c r="MG92" s="30" t="str">
        <f t="shared" si="1273"/>
        <v>B</v>
      </c>
      <c r="MH92" s="28">
        <f t="shared" si="802"/>
        <v>3</v>
      </c>
      <c r="MI92" s="35" t="str">
        <f t="shared" si="803"/>
        <v>3.0</v>
      </c>
      <c r="MJ92" s="53">
        <v>1</v>
      </c>
      <c r="MK92" s="70">
        <v>1</v>
      </c>
      <c r="ML92" s="19">
        <v>7</v>
      </c>
      <c r="MM92" s="51">
        <v>6.7</v>
      </c>
      <c r="MN92" s="23"/>
      <c r="MO92" s="25">
        <f t="shared" si="1150"/>
        <v>6.8</v>
      </c>
      <c r="MP92" s="26">
        <f t="shared" si="1151"/>
        <v>6.8</v>
      </c>
      <c r="MQ92" s="26" t="str">
        <f t="shared" si="1274"/>
        <v>6.8</v>
      </c>
      <c r="MR92" s="30" t="str">
        <f t="shared" si="1283"/>
        <v>C+</v>
      </c>
      <c r="MS92" s="28">
        <f t="shared" si="1152"/>
        <v>2.5</v>
      </c>
      <c r="MT92" s="35" t="str">
        <f t="shared" si="1153"/>
        <v>2.5</v>
      </c>
      <c r="MU92" s="53">
        <v>1</v>
      </c>
      <c r="MV92" s="63">
        <v>1</v>
      </c>
      <c r="MW92" s="19">
        <v>8</v>
      </c>
      <c r="MX92" s="51">
        <v>7.3</v>
      </c>
      <c r="MY92" s="23"/>
      <c r="MZ92" s="25">
        <f t="shared" si="1154"/>
        <v>7.6</v>
      </c>
      <c r="NA92" s="26">
        <f t="shared" si="1155"/>
        <v>7.6</v>
      </c>
      <c r="NB92" s="26" t="str">
        <f t="shared" si="1275"/>
        <v>7.6</v>
      </c>
      <c r="NC92" s="30" t="str">
        <f t="shared" si="1284"/>
        <v>B</v>
      </c>
      <c r="ND92" s="28">
        <f t="shared" si="1156"/>
        <v>3</v>
      </c>
      <c r="NE92" s="35" t="str">
        <f t="shared" si="1157"/>
        <v>3.0</v>
      </c>
      <c r="NF92" s="53">
        <v>1</v>
      </c>
      <c r="NG92" s="63">
        <v>1</v>
      </c>
      <c r="NH92" s="19">
        <v>8</v>
      </c>
      <c r="NI92" s="51">
        <v>7.4</v>
      </c>
      <c r="NJ92" s="23"/>
      <c r="NK92" s="25">
        <f t="shared" si="1158"/>
        <v>7.6</v>
      </c>
      <c r="NL92" s="26">
        <f t="shared" si="1159"/>
        <v>7.6</v>
      </c>
      <c r="NM92" s="26" t="str">
        <f t="shared" si="1276"/>
        <v>7.6</v>
      </c>
      <c r="NN92" s="30" t="str">
        <f t="shared" si="1285"/>
        <v>B</v>
      </c>
      <c r="NO92" s="28">
        <f t="shared" si="1160"/>
        <v>3</v>
      </c>
      <c r="NP92" s="35" t="str">
        <f t="shared" si="1161"/>
        <v>3.0</v>
      </c>
      <c r="NQ92" s="53">
        <v>2</v>
      </c>
      <c r="NR92" s="63">
        <v>2</v>
      </c>
      <c r="NS92" s="19">
        <v>8</v>
      </c>
      <c r="NT92" s="51">
        <v>7.5</v>
      </c>
      <c r="NU92" s="23"/>
      <c r="NV92" s="25">
        <f t="shared" si="1162"/>
        <v>7.7</v>
      </c>
      <c r="NW92" s="26">
        <f t="shared" si="1163"/>
        <v>7.7</v>
      </c>
      <c r="NX92" s="26" t="str">
        <f t="shared" si="1277"/>
        <v>7.7</v>
      </c>
      <c r="NY92" s="30" t="str">
        <f t="shared" si="1286"/>
        <v>B</v>
      </c>
      <c r="NZ92" s="28">
        <f t="shared" si="1164"/>
        <v>3</v>
      </c>
      <c r="OA92" s="35" t="str">
        <f t="shared" si="1165"/>
        <v>3.0</v>
      </c>
      <c r="OB92" s="53">
        <v>1</v>
      </c>
      <c r="OC92" s="63">
        <v>1</v>
      </c>
      <c r="OD92" s="57">
        <v>7.6</v>
      </c>
      <c r="OE92" s="51">
        <v>7.6</v>
      </c>
      <c r="OF92" s="23"/>
      <c r="OG92" s="25">
        <f t="shared" si="1297"/>
        <v>7.6</v>
      </c>
      <c r="OH92" s="26">
        <f t="shared" si="1298"/>
        <v>7.6</v>
      </c>
      <c r="OI92" s="26" t="str">
        <f t="shared" si="1299"/>
        <v>7.6</v>
      </c>
      <c r="OJ92" s="30" t="str">
        <f t="shared" si="1300"/>
        <v>B</v>
      </c>
      <c r="OK92" s="28">
        <f t="shared" si="1301"/>
        <v>3</v>
      </c>
      <c r="OL92" s="35" t="str">
        <f t="shared" si="1302"/>
        <v>3.0</v>
      </c>
      <c r="OM92" s="53">
        <v>4</v>
      </c>
      <c r="ON92" s="70">
        <v>4</v>
      </c>
      <c r="OO92" s="264">
        <f t="shared" si="804"/>
        <v>12</v>
      </c>
      <c r="OP92" s="217">
        <f t="shared" si="805"/>
        <v>7.2833333333333341</v>
      </c>
      <c r="OQ92" s="182">
        <f t="shared" si="806"/>
        <v>2.7916666666666665</v>
      </c>
      <c r="OR92" s="183" t="str">
        <f t="shared" si="807"/>
        <v>2.79</v>
      </c>
      <c r="OS92" s="135" t="str">
        <f t="shared" si="808"/>
        <v>Lên lớp</v>
      </c>
      <c r="OT92" s="136">
        <f t="shared" si="809"/>
        <v>12</v>
      </c>
      <c r="OU92" s="217">
        <f t="shared" si="810"/>
        <v>7.2833333333333341</v>
      </c>
      <c r="OV92" s="236">
        <f t="shared" si="811"/>
        <v>2.7916666666666665</v>
      </c>
      <c r="OW92" s="192">
        <f t="shared" si="812"/>
        <v>67</v>
      </c>
      <c r="OX92" s="193">
        <f t="shared" si="813"/>
        <v>67</v>
      </c>
      <c r="OY92" s="183">
        <f t="shared" si="814"/>
        <v>7.1328358208955223</v>
      </c>
      <c r="OZ92" s="182">
        <f t="shared" si="815"/>
        <v>2.7686567164179103</v>
      </c>
      <c r="PA92" s="183" t="str">
        <f t="shared" si="816"/>
        <v>2.77</v>
      </c>
      <c r="PB92" s="135" t="str">
        <f t="shared" si="817"/>
        <v>Lên lớp</v>
      </c>
      <c r="PC92" s="135" t="s">
        <v>648</v>
      </c>
      <c r="PD92" s="57">
        <v>8</v>
      </c>
      <c r="PE92" s="22">
        <v>7</v>
      </c>
      <c r="PF92" s="23"/>
      <c r="PG92" s="25">
        <f t="shared" si="866"/>
        <v>7.4</v>
      </c>
      <c r="PH92" s="26">
        <f t="shared" si="867"/>
        <v>7.4</v>
      </c>
      <c r="PI92" s="26" t="str">
        <f t="shared" si="868"/>
        <v>7.4</v>
      </c>
      <c r="PJ92" s="30" t="str">
        <f t="shared" si="869"/>
        <v>B</v>
      </c>
      <c r="PK92" s="28">
        <f t="shared" si="870"/>
        <v>3</v>
      </c>
      <c r="PL92" s="35" t="str">
        <f t="shared" si="871"/>
        <v>3.0</v>
      </c>
      <c r="PM92" s="53">
        <v>6</v>
      </c>
      <c r="PN92" s="63">
        <v>6</v>
      </c>
      <c r="PO92" s="19">
        <v>7</v>
      </c>
      <c r="PP92" s="51">
        <v>7.5</v>
      </c>
      <c r="PQ92" s="23"/>
      <c r="PR92" s="25">
        <f t="shared" si="1170"/>
        <v>7.3</v>
      </c>
      <c r="PS92" s="26">
        <f t="shared" si="1171"/>
        <v>7.3</v>
      </c>
      <c r="PT92" s="26" t="str">
        <f t="shared" si="1279"/>
        <v>7.3</v>
      </c>
      <c r="PU92" s="30" t="str">
        <f t="shared" si="1288"/>
        <v>B</v>
      </c>
      <c r="PV92" s="28">
        <f t="shared" si="1172"/>
        <v>3</v>
      </c>
      <c r="PW92" s="35" t="str">
        <f t="shared" si="1173"/>
        <v>3.0</v>
      </c>
      <c r="PX92" s="53">
        <v>6</v>
      </c>
      <c r="PY92" s="63">
        <v>6</v>
      </c>
      <c r="PZ92" s="59"/>
      <c r="QA92" s="259"/>
      <c r="QB92" s="129">
        <f t="shared" si="848"/>
        <v>0</v>
      </c>
      <c r="QC92" s="24" t="str">
        <f t="shared" si="876"/>
        <v>0.0</v>
      </c>
      <c r="QD92" s="30" t="str">
        <f t="shared" si="877"/>
        <v>F</v>
      </c>
      <c r="QE92" s="28">
        <f t="shared" si="878"/>
        <v>0</v>
      </c>
      <c r="QF92" s="35" t="str">
        <f t="shared" si="879"/>
        <v>0.0</v>
      </c>
      <c r="QG92" s="260"/>
      <c r="QH92" s="261"/>
      <c r="QI92" s="262">
        <f t="shared" si="818"/>
        <v>12</v>
      </c>
      <c r="QJ92" s="217">
        <f t="shared" si="819"/>
        <v>7.3500000000000005</v>
      </c>
      <c r="QK92" s="182">
        <f t="shared" si="820"/>
        <v>3</v>
      </c>
      <c r="QL92" s="183" t="str">
        <f t="shared" si="880"/>
        <v>3.00</v>
      </c>
      <c r="QM92" s="135" t="str">
        <f t="shared" si="881"/>
        <v>Lên lớp</v>
      </c>
    </row>
    <row r="93" spans="1:455" ht="18">
      <c r="A93" s="10">
        <v>15</v>
      </c>
      <c r="B93" s="10">
        <v>98</v>
      </c>
      <c r="C93" s="90" t="s">
        <v>631</v>
      </c>
      <c r="D93" s="91" t="s">
        <v>621</v>
      </c>
      <c r="E93" s="93" t="s">
        <v>624</v>
      </c>
      <c r="F93" s="307" t="s">
        <v>625</v>
      </c>
      <c r="G93" s="42"/>
      <c r="H93" s="42" t="s">
        <v>628</v>
      </c>
      <c r="I93" s="42" t="s">
        <v>18</v>
      </c>
      <c r="J93" s="103" t="s">
        <v>123</v>
      </c>
      <c r="K93" s="12">
        <v>6</v>
      </c>
      <c r="L93" s="24" t="str">
        <f t="shared" si="1174"/>
        <v>6.0</v>
      </c>
      <c r="M93" s="30" t="str">
        <f t="shared" si="882"/>
        <v>C</v>
      </c>
      <c r="N93" s="37">
        <f t="shared" si="883"/>
        <v>2</v>
      </c>
      <c r="O93" s="35" t="str">
        <f t="shared" si="884"/>
        <v>2.0</v>
      </c>
      <c r="P93" s="11">
        <v>2</v>
      </c>
      <c r="Q93" s="14"/>
      <c r="R93" s="24" t="str">
        <f t="shared" si="1175"/>
        <v>0.0</v>
      </c>
      <c r="S93" s="30" t="str">
        <f t="shared" si="885"/>
        <v>F</v>
      </c>
      <c r="T93" s="37">
        <f t="shared" si="886"/>
        <v>0</v>
      </c>
      <c r="U93" s="35" t="str">
        <f t="shared" si="887"/>
        <v>0.0</v>
      </c>
      <c r="V93" s="11"/>
      <c r="W93" s="19">
        <v>8.1999999999999993</v>
      </c>
      <c r="X93" s="22">
        <v>9</v>
      </c>
      <c r="Y93" s="23"/>
      <c r="Z93" s="25">
        <f t="shared" si="888"/>
        <v>8.6999999999999993</v>
      </c>
      <c r="AA93" s="26">
        <f t="shared" si="889"/>
        <v>8.6999999999999993</v>
      </c>
      <c r="AB93" s="24" t="str">
        <f t="shared" si="1176"/>
        <v>8.7</v>
      </c>
      <c r="AC93" s="30" t="str">
        <f t="shared" si="890"/>
        <v>A</v>
      </c>
      <c r="AD93" s="28">
        <f t="shared" si="891"/>
        <v>4</v>
      </c>
      <c r="AE93" s="35" t="str">
        <f t="shared" si="892"/>
        <v>4.0</v>
      </c>
      <c r="AF93" s="53">
        <v>4</v>
      </c>
      <c r="AG93" s="63">
        <v>4</v>
      </c>
      <c r="AH93" s="19">
        <v>8</v>
      </c>
      <c r="AI93" s="22">
        <v>8</v>
      </c>
      <c r="AJ93" s="23"/>
      <c r="AK93" s="25">
        <f t="shared" si="1177"/>
        <v>8</v>
      </c>
      <c r="AL93" s="26">
        <f t="shared" si="1178"/>
        <v>8</v>
      </c>
      <c r="AM93" s="24" t="str">
        <f t="shared" si="1179"/>
        <v>8.0</v>
      </c>
      <c r="AN93" s="30" t="str">
        <f t="shared" si="895"/>
        <v>B+</v>
      </c>
      <c r="AO93" s="28">
        <f t="shared" si="896"/>
        <v>3.5</v>
      </c>
      <c r="AP93" s="35" t="str">
        <f t="shared" si="897"/>
        <v>3.5</v>
      </c>
      <c r="AQ93" s="66">
        <v>2</v>
      </c>
      <c r="AR93" s="68">
        <v>2</v>
      </c>
      <c r="AS93" s="19">
        <v>8.5</v>
      </c>
      <c r="AT93" s="22">
        <v>3</v>
      </c>
      <c r="AU93" s="23"/>
      <c r="AV93" s="25">
        <f t="shared" si="1180"/>
        <v>5.2</v>
      </c>
      <c r="AW93" s="26">
        <f t="shared" si="1181"/>
        <v>5.2</v>
      </c>
      <c r="AX93" s="24" t="str">
        <f t="shared" si="1182"/>
        <v>5.2</v>
      </c>
      <c r="AY93" s="30" t="str">
        <f t="shared" si="900"/>
        <v>D+</v>
      </c>
      <c r="AZ93" s="28">
        <f t="shared" si="901"/>
        <v>1.5</v>
      </c>
      <c r="BA93" s="35" t="str">
        <f t="shared" si="902"/>
        <v>1.5</v>
      </c>
      <c r="BB93" s="53">
        <v>3</v>
      </c>
      <c r="BC93" s="63">
        <v>3</v>
      </c>
      <c r="BD93" s="19">
        <v>5.4</v>
      </c>
      <c r="BE93" s="22">
        <v>4</v>
      </c>
      <c r="BF93" s="23"/>
      <c r="BG93" s="25">
        <f t="shared" si="903"/>
        <v>4.5999999999999996</v>
      </c>
      <c r="BH93" s="26">
        <f t="shared" si="904"/>
        <v>4.5999999999999996</v>
      </c>
      <c r="BI93" s="24" t="str">
        <f t="shared" si="1183"/>
        <v>4.6</v>
      </c>
      <c r="BJ93" s="30" t="str">
        <f t="shared" si="905"/>
        <v>D</v>
      </c>
      <c r="BK93" s="28">
        <f t="shared" si="906"/>
        <v>1</v>
      </c>
      <c r="BL93" s="35" t="str">
        <f t="shared" si="907"/>
        <v>1.0</v>
      </c>
      <c r="BM93" s="53">
        <v>3</v>
      </c>
      <c r="BN93" s="63">
        <v>3</v>
      </c>
      <c r="BO93" s="185">
        <v>7.7</v>
      </c>
      <c r="BP93" s="121">
        <v>4</v>
      </c>
      <c r="BQ93" s="122"/>
      <c r="BR93" s="129">
        <f t="shared" si="908"/>
        <v>5.5</v>
      </c>
      <c r="BS93" s="130">
        <f t="shared" si="909"/>
        <v>5.5</v>
      </c>
      <c r="BT93" s="124" t="str">
        <f t="shared" si="1184"/>
        <v>5.5</v>
      </c>
      <c r="BU93" s="125" t="str">
        <f t="shared" si="910"/>
        <v>C</v>
      </c>
      <c r="BV93" s="126">
        <f t="shared" si="911"/>
        <v>2</v>
      </c>
      <c r="BW93" s="127" t="str">
        <f t="shared" si="912"/>
        <v>2.0</v>
      </c>
      <c r="BX93" s="144">
        <v>2</v>
      </c>
      <c r="BY93" s="305">
        <v>2</v>
      </c>
      <c r="BZ93" s="185">
        <v>6.8</v>
      </c>
      <c r="CA93" s="121">
        <v>6</v>
      </c>
      <c r="CB93" s="122"/>
      <c r="CC93" s="129">
        <f t="shared" si="1185"/>
        <v>6.3</v>
      </c>
      <c r="CD93" s="130">
        <f t="shared" si="1186"/>
        <v>6.3</v>
      </c>
      <c r="CE93" s="24" t="str">
        <f t="shared" si="1187"/>
        <v>6.3</v>
      </c>
      <c r="CF93" s="125" t="str">
        <f t="shared" si="1188"/>
        <v>C</v>
      </c>
      <c r="CG93" s="126">
        <f t="shared" si="916"/>
        <v>2</v>
      </c>
      <c r="CH93" s="127" t="str">
        <f t="shared" si="917"/>
        <v>2.0</v>
      </c>
      <c r="CI93" s="144">
        <v>3</v>
      </c>
      <c r="CJ93" s="145">
        <v>3</v>
      </c>
      <c r="CK93" s="193">
        <f t="shared" si="918"/>
        <v>17</v>
      </c>
      <c r="CL93" s="217">
        <f t="shared" si="1189"/>
        <v>6.4764705882352942</v>
      </c>
      <c r="CM93" s="182">
        <f t="shared" si="919"/>
        <v>2.3823529411764706</v>
      </c>
      <c r="CN93" s="183" t="str">
        <f t="shared" si="920"/>
        <v>2.38</v>
      </c>
      <c r="CO93" s="135" t="str">
        <f t="shared" si="1190"/>
        <v>Lên lớp</v>
      </c>
      <c r="CP93" s="136">
        <f t="shared" si="1191"/>
        <v>17</v>
      </c>
      <c r="CQ93" s="241">
        <f t="shared" si="1192"/>
        <v>6.4764705882352942</v>
      </c>
      <c r="CR93" s="137">
        <f t="shared" si="1193"/>
        <v>2.3823529411764706</v>
      </c>
      <c r="CS93" s="140" t="str">
        <f t="shared" si="1194"/>
        <v>2.38</v>
      </c>
      <c r="CT93" s="135" t="str">
        <f t="shared" si="1195"/>
        <v>Lên lớp</v>
      </c>
      <c r="CU93" s="138" t="s">
        <v>648</v>
      </c>
      <c r="CV93" s="19">
        <v>5</v>
      </c>
      <c r="CW93" s="22">
        <v>4</v>
      </c>
      <c r="CX93" s="23"/>
      <c r="CY93" s="25">
        <f t="shared" si="1196"/>
        <v>4.4000000000000004</v>
      </c>
      <c r="CZ93" s="26">
        <f t="shared" si="1197"/>
        <v>4.4000000000000004</v>
      </c>
      <c r="DA93" s="26" t="str">
        <f t="shared" si="1198"/>
        <v>4.4</v>
      </c>
      <c r="DB93" s="30" t="str">
        <f t="shared" si="1199"/>
        <v>D</v>
      </c>
      <c r="DC93" s="56">
        <f t="shared" si="1200"/>
        <v>1</v>
      </c>
      <c r="DD93" s="35" t="str">
        <f t="shared" si="1201"/>
        <v>1.0</v>
      </c>
      <c r="DE93" s="53">
        <v>3</v>
      </c>
      <c r="DF93" s="63">
        <v>3</v>
      </c>
      <c r="DG93" s="19">
        <v>5.9</v>
      </c>
      <c r="DH93" s="22">
        <v>4</v>
      </c>
      <c r="DI93" s="23"/>
      <c r="DJ93" s="25">
        <f t="shared" si="1202"/>
        <v>4.8</v>
      </c>
      <c r="DK93" s="26">
        <f t="shared" si="1203"/>
        <v>4.8</v>
      </c>
      <c r="DL93" s="26" t="str">
        <f t="shared" si="1204"/>
        <v>4.8</v>
      </c>
      <c r="DM93" s="30" t="str">
        <f t="shared" si="1205"/>
        <v>D</v>
      </c>
      <c r="DN93" s="56">
        <f t="shared" si="1206"/>
        <v>1</v>
      </c>
      <c r="DO93" s="35" t="str">
        <f t="shared" si="1207"/>
        <v>1.0</v>
      </c>
      <c r="DP93" s="53">
        <v>3</v>
      </c>
      <c r="DQ93" s="63">
        <v>3</v>
      </c>
      <c r="DR93" s="19">
        <v>7.4</v>
      </c>
      <c r="DS93" s="22">
        <v>6</v>
      </c>
      <c r="DT93" s="23"/>
      <c r="DU93" s="25">
        <f t="shared" si="1208"/>
        <v>6.6</v>
      </c>
      <c r="DV93" s="26">
        <f t="shared" si="1209"/>
        <v>6.6</v>
      </c>
      <c r="DW93" s="26" t="str">
        <f t="shared" si="1210"/>
        <v>6.6</v>
      </c>
      <c r="DX93" s="30" t="str">
        <f t="shared" si="1211"/>
        <v>C+</v>
      </c>
      <c r="DY93" s="28">
        <f t="shared" si="1212"/>
        <v>2.5</v>
      </c>
      <c r="DZ93" s="35" t="str">
        <f t="shared" si="1213"/>
        <v>2.5</v>
      </c>
      <c r="EA93" s="53">
        <v>3</v>
      </c>
      <c r="EB93" s="63">
        <v>3</v>
      </c>
      <c r="EC93" s="19">
        <v>7.3</v>
      </c>
      <c r="ED93" s="22">
        <v>6</v>
      </c>
      <c r="EE93" s="23"/>
      <c r="EF93" s="25">
        <f t="shared" si="1214"/>
        <v>6.5</v>
      </c>
      <c r="EG93" s="26">
        <f t="shared" si="1215"/>
        <v>6.5</v>
      </c>
      <c r="EH93" s="26" t="str">
        <f t="shared" si="1289"/>
        <v>6.5</v>
      </c>
      <c r="EI93" s="30" t="str">
        <f t="shared" si="1217"/>
        <v>C+</v>
      </c>
      <c r="EJ93" s="28">
        <f t="shared" si="1218"/>
        <v>2.5</v>
      </c>
      <c r="EK93" s="35" t="str">
        <f t="shared" si="1219"/>
        <v>2.5</v>
      </c>
      <c r="EL93" s="53">
        <v>2</v>
      </c>
      <c r="EM93" s="63">
        <v>2</v>
      </c>
      <c r="EN93" s="43">
        <v>0.6</v>
      </c>
      <c r="EO93" s="22"/>
      <c r="EP93" s="23"/>
      <c r="EQ93" s="25">
        <f t="shared" si="1220"/>
        <v>0.2</v>
      </c>
      <c r="ER93" s="26">
        <f t="shared" si="1221"/>
        <v>0.2</v>
      </c>
      <c r="ES93" s="26" t="str">
        <f t="shared" si="1222"/>
        <v>0.2</v>
      </c>
      <c r="ET93" s="30" t="str">
        <f t="shared" si="1223"/>
        <v>F</v>
      </c>
      <c r="EU93" s="28">
        <f t="shared" si="1224"/>
        <v>0</v>
      </c>
      <c r="EV93" s="35" t="str">
        <f t="shared" si="1225"/>
        <v>0.0</v>
      </c>
      <c r="EW93" s="53">
        <v>2</v>
      </c>
      <c r="EX93" s="63"/>
      <c r="EY93" s="43">
        <v>0</v>
      </c>
      <c r="EZ93" s="22"/>
      <c r="FA93" s="23"/>
      <c r="FB93" s="25">
        <f t="shared" si="1148"/>
        <v>0</v>
      </c>
      <c r="FC93" s="26">
        <f t="shared" si="1290"/>
        <v>0</v>
      </c>
      <c r="FD93" s="26" t="str">
        <f t="shared" si="1291"/>
        <v>0.0</v>
      </c>
      <c r="FE93" s="30" t="str">
        <f t="shared" si="1292"/>
        <v>F</v>
      </c>
      <c r="FF93" s="28">
        <f t="shared" si="1293"/>
        <v>0</v>
      </c>
      <c r="FG93" s="35" t="str">
        <f t="shared" si="1294"/>
        <v>0.0</v>
      </c>
      <c r="FH93" s="53">
        <v>3</v>
      </c>
      <c r="FI93" s="63"/>
      <c r="FJ93" s="19">
        <v>6.7</v>
      </c>
      <c r="FK93" s="22">
        <v>8</v>
      </c>
      <c r="FL93" s="23"/>
      <c r="FM93" s="25">
        <f t="shared" si="958"/>
        <v>7.5</v>
      </c>
      <c r="FN93" s="26">
        <f t="shared" si="959"/>
        <v>7.5</v>
      </c>
      <c r="FO93" s="26" t="str">
        <f t="shared" si="1226"/>
        <v>7.5</v>
      </c>
      <c r="FP93" s="30" t="str">
        <f t="shared" si="961"/>
        <v>B</v>
      </c>
      <c r="FQ93" s="28">
        <f t="shared" si="962"/>
        <v>3</v>
      </c>
      <c r="FR93" s="35" t="str">
        <f t="shared" si="963"/>
        <v>3.0</v>
      </c>
      <c r="FS93" s="53">
        <v>2</v>
      </c>
      <c r="FT93" s="63">
        <v>2</v>
      </c>
      <c r="FU93" s="185">
        <v>6.6</v>
      </c>
      <c r="FV93" s="121">
        <v>3</v>
      </c>
      <c r="FW93" s="122"/>
      <c r="FX93" s="129">
        <f t="shared" si="964"/>
        <v>4.4000000000000004</v>
      </c>
      <c r="FY93" s="130">
        <f t="shared" si="965"/>
        <v>4.4000000000000004</v>
      </c>
      <c r="FZ93" s="130" t="str">
        <f t="shared" si="1227"/>
        <v>4.4</v>
      </c>
      <c r="GA93" s="125" t="str">
        <f t="shared" si="967"/>
        <v>D</v>
      </c>
      <c r="GB93" s="126">
        <f t="shared" si="968"/>
        <v>1</v>
      </c>
      <c r="GC93" s="127" t="str">
        <f t="shared" si="969"/>
        <v>1.0</v>
      </c>
      <c r="GD93" s="144">
        <v>2</v>
      </c>
      <c r="GE93" s="145">
        <v>2</v>
      </c>
      <c r="GF93" s="181">
        <f t="shared" si="1228"/>
        <v>20</v>
      </c>
      <c r="GG93" s="217">
        <f t="shared" si="1229"/>
        <v>4.2299999999999995</v>
      </c>
      <c r="GH93" s="182">
        <f t="shared" si="1230"/>
        <v>1.325</v>
      </c>
      <c r="GI93" s="183" t="str">
        <f t="shared" si="1149"/>
        <v>1.33</v>
      </c>
      <c r="GJ93" s="135" t="str">
        <f t="shared" si="1231"/>
        <v>Lên lớp</v>
      </c>
      <c r="GK93" s="136">
        <f t="shared" si="1232"/>
        <v>15</v>
      </c>
      <c r="GL93" s="239">
        <f t="shared" si="1233"/>
        <v>5.6133333333333333</v>
      </c>
      <c r="GM93" s="137">
        <f t="shared" si="1234"/>
        <v>1.7666666666666666</v>
      </c>
      <c r="GN93" s="192">
        <f t="shared" si="1235"/>
        <v>37</v>
      </c>
      <c r="GO93" s="193">
        <f t="shared" si="1236"/>
        <v>32</v>
      </c>
      <c r="GP93" s="183">
        <f t="shared" si="1237"/>
        <v>6.0718750000000004</v>
      </c>
      <c r="GQ93" s="182">
        <f t="shared" si="1238"/>
        <v>2.09375</v>
      </c>
      <c r="GR93" s="183" t="str">
        <f t="shared" si="1239"/>
        <v>2.09</v>
      </c>
      <c r="GS93" s="135" t="str">
        <f t="shared" si="1240"/>
        <v>Lên lớp</v>
      </c>
      <c r="GT93" s="135" t="s">
        <v>648</v>
      </c>
      <c r="GU93" s="19">
        <v>6.6</v>
      </c>
      <c r="GV93" s="22">
        <v>5</v>
      </c>
      <c r="GW93" s="23"/>
      <c r="GX93" s="17">
        <f t="shared" si="1241"/>
        <v>5.6</v>
      </c>
      <c r="GY93" s="24">
        <f t="shared" si="1242"/>
        <v>5.6</v>
      </c>
      <c r="GZ93" s="24" t="str">
        <f t="shared" si="1243"/>
        <v>5.6</v>
      </c>
      <c r="HA93" s="30" t="str">
        <f t="shared" si="1244"/>
        <v>C</v>
      </c>
      <c r="HB93" s="28">
        <f t="shared" si="1245"/>
        <v>2</v>
      </c>
      <c r="HC93" s="35" t="str">
        <f t="shared" si="1246"/>
        <v>2.0</v>
      </c>
      <c r="HD93" s="53">
        <v>3</v>
      </c>
      <c r="HE93" s="63">
        <v>3</v>
      </c>
      <c r="HF93" s="19">
        <v>6.8</v>
      </c>
      <c r="HG93" s="22">
        <v>8</v>
      </c>
      <c r="HH93" s="23"/>
      <c r="HI93" s="25">
        <f t="shared" si="753"/>
        <v>7.5</v>
      </c>
      <c r="HJ93" s="26">
        <f t="shared" si="754"/>
        <v>7.5</v>
      </c>
      <c r="HK93" s="24" t="str">
        <f t="shared" si="1247"/>
        <v>7.5</v>
      </c>
      <c r="HL93" s="30" t="str">
        <f t="shared" si="755"/>
        <v>B</v>
      </c>
      <c r="HM93" s="28">
        <f t="shared" si="756"/>
        <v>3</v>
      </c>
      <c r="HN93" s="35" t="str">
        <f t="shared" si="757"/>
        <v>3.0</v>
      </c>
      <c r="HO93" s="53">
        <v>2</v>
      </c>
      <c r="HP93" s="63">
        <v>2</v>
      </c>
      <c r="HQ93" s="19">
        <v>5.7</v>
      </c>
      <c r="HR93" s="22">
        <v>5</v>
      </c>
      <c r="HS93" s="23"/>
      <c r="HT93" s="25">
        <f t="shared" si="758"/>
        <v>5.3</v>
      </c>
      <c r="HU93" s="147">
        <f t="shared" si="759"/>
        <v>5.3</v>
      </c>
      <c r="HV93" s="24" t="str">
        <f t="shared" si="1295"/>
        <v>5.3</v>
      </c>
      <c r="HW93" s="218" t="str">
        <f t="shared" si="760"/>
        <v>D+</v>
      </c>
      <c r="HX93" s="149">
        <f t="shared" si="761"/>
        <v>1.5</v>
      </c>
      <c r="HY93" s="40" t="str">
        <f t="shared" si="762"/>
        <v>1.5</v>
      </c>
      <c r="HZ93" s="53">
        <v>3</v>
      </c>
      <c r="IA93" s="63">
        <v>3</v>
      </c>
      <c r="IB93" s="19">
        <v>5.3</v>
      </c>
      <c r="IC93" s="22">
        <v>4</v>
      </c>
      <c r="ID93" s="23"/>
      <c r="IE93" s="25">
        <f t="shared" si="763"/>
        <v>4.5</v>
      </c>
      <c r="IF93" s="147">
        <f t="shared" si="764"/>
        <v>4.5</v>
      </c>
      <c r="IG93" s="24" t="str">
        <f t="shared" si="1296"/>
        <v>4.5</v>
      </c>
      <c r="IH93" s="218" t="str">
        <f t="shared" si="765"/>
        <v>D</v>
      </c>
      <c r="II93" s="149">
        <f t="shared" si="766"/>
        <v>1</v>
      </c>
      <c r="IJ93" s="40" t="str">
        <f t="shared" si="767"/>
        <v>1.0</v>
      </c>
      <c r="IK93" s="53">
        <v>1</v>
      </c>
      <c r="IL93" s="63">
        <v>1</v>
      </c>
      <c r="IM93" s="19">
        <v>7.4</v>
      </c>
      <c r="IN93" s="22">
        <v>8</v>
      </c>
      <c r="IO93" s="23"/>
      <c r="IP93" s="25">
        <f t="shared" si="768"/>
        <v>7.8</v>
      </c>
      <c r="IQ93" s="26">
        <f t="shared" si="769"/>
        <v>7.8</v>
      </c>
      <c r="IR93" s="24" t="str">
        <f t="shared" si="1250"/>
        <v>7.8</v>
      </c>
      <c r="IS93" s="30" t="str">
        <f t="shared" si="1280"/>
        <v>B</v>
      </c>
      <c r="IT93" s="28">
        <f t="shared" si="770"/>
        <v>3</v>
      </c>
      <c r="IU93" s="35" t="str">
        <f t="shared" si="771"/>
        <v>3.0</v>
      </c>
      <c r="IV93" s="53">
        <v>2</v>
      </c>
      <c r="IW93" s="63">
        <v>2</v>
      </c>
      <c r="IX93" s="19">
        <v>6.6</v>
      </c>
      <c r="IY93" s="22">
        <v>5</v>
      </c>
      <c r="IZ93" s="23"/>
      <c r="JA93" s="25">
        <f t="shared" si="772"/>
        <v>5.6</v>
      </c>
      <c r="JB93" s="26">
        <f t="shared" si="773"/>
        <v>5.6</v>
      </c>
      <c r="JC93" s="24" t="str">
        <f t="shared" si="1251"/>
        <v>5.6</v>
      </c>
      <c r="JD93" s="30" t="str">
        <f t="shared" si="774"/>
        <v>C</v>
      </c>
      <c r="JE93" s="28">
        <f t="shared" si="775"/>
        <v>2</v>
      </c>
      <c r="JF93" s="35" t="str">
        <f t="shared" si="776"/>
        <v>2.0</v>
      </c>
      <c r="JG93" s="53">
        <v>2</v>
      </c>
      <c r="JH93" s="63">
        <v>2</v>
      </c>
      <c r="JI93" s="19">
        <v>6.4</v>
      </c>
      <c r="JJ93" s="22">
        <v>8</v>
      </c>
      <c r="JK93" s="23"/>
      <c r="JL93" s="17">
        <f t="shared" si="1122"/>
        <v>7.4</v>
      </c>
      <c r="JM93" s="24">
        <f t="shared" si="1123"/>
        <v>7.4</v>
      </c>
      <c r="JN93" s="24" t="str">
        <f t="shared" si="1252"/>
        <v>7.4</v>
      </c>
      <c r="JO93" s="30" t="str">
        <f t="shared" si="1281"/>
        <v>B</v>
      </c>
      <c r="JP93" s="28">
        <f t="shared" si="1126"/>
        <v>3</v>
      </c>
      <c r="JQ93" s="35" t="str">
        <f t="shared" si="1127"/>
        <v>3.0</v>
      </c>
      <c r="JR93" s="53">
        <v>2</v>
      </c>
      <c r="JS93" s="63">
        <v>2</v>
      </c>
      <c r="JT93" s="19">
        <v>5</v>
      </c>
      <c r="JU93" s="22">
        <v>4</v>
      </c>
      <c r="JV93" s="23"/>
      <c r="JW93" s="17">
        <f t="shared" si="781"/>
        <v>4.4000000000000004</v>
      </c>
      <c r="JX93" s="24">
        <f t="shared" si="782"/>
        <v>4.4000000000000004</v>
      </c>
      <c r="JY93" s="24" t="str">
        <f t="shared" si="1253"/>
        <v>4.4</v>
      </c>
      <c r="JZ93" s="30" t="str">
        <f t="shared" si="1282"/>
        <v>D</v>
      </c>
      <c r="KA93" s="28">
        <f t="shared" si="783"/>
        <v>1</v>
      </c>
      <c r="KB93" s="35" t="str">
        <f t="shared" si="784"/>
        <v>1.0</v>
      </c>
      <c r="KC93" s="53">
        <v>1</v>
      </c>
      <c r="KD93" s="63">
        <v>1</v>
      </c>
      <c r="KE93" s="19">
        <v>7.7</v>
      </c>
      <c r="KF93" s="22">
        <v>7</v>
      </c>
      <c r="KG93" s="23"/>
      <c r="KH93" s="17">
        <f t="shared" si="1134"/>
        <v>7.3</v>
      </c>
      <c r="KI93" s="24">
        <f t="shared" si="1135"/>
        <v>7.3</v>
      </c>
      <c r="KJ93" s="24" t="str">
        <f t="shared" si="1254"/>
        <v>7.3</v>
      </c>
      <c r="KK93" s="30" t="str">
        <f t="shared" si="1137"/>
        <v>B</v>
      </c>
      <c r="KL93" s="28">
        <f t="shared" si="1138"/>
        <v>3</v>
      </c>
      <c r="KM93" s="35" t="str">
        <f t="shared" si="1139"/>
        <v>3.0</v>
      </c>
      <c r="KN93" s="53">
        <v>2</v>
      </c>
      <c r="KO93" s="63">
        <v>2</v>
      </c>
      <c r="KP93" s="181">
        <f t="shared" si="1255"/>
        <v>18</v>
      </c>
      <c r="KQ93" s="217">
        <f t="shared" si="1256"/>
        <v>6.2666666666666666</v>
      </c>
      <c r="KR93" s="182">
        <f t="shared" si="1257"/>
        <v>2.25</v>
      </c>
      <c r="KS93" s="183" t="str">
        <f t="shared" si="1258"/>
        <v>2.25</v>
      </c>
      <c r="KT93" s="135" t="str">
        <f t="shared" si="1259"/>
        <v>Lên lớp</v>
      </c>
      <c r="KU93" s="136">
        <f t="shared" si="1260"/>
        <v>18</v>
      </c>
      <c r="KV93" s="217">
        <f t="shared" si="1261"/>
        <v>6.2666666666666666</v>
      </c>
      <c r="KW93" s="236">
        <f t="shared" si="1262"/>
        <v>2.25</v>
      </c>
      <c r="KX93" s="192">
        <f t="shared" si="1263"/>
        <v>55</v>
      </c>
      <c r="KY93" s="193">
        <f t="shared" si="1264"/>
        <v>50</v>
      </c>
      <c r="KZ93" s="183">
        <f t="shared" si="1265"/>
        <v>6.1420000000000003</v>
      </c>
      <c r="LA93" s="182">
        <f t="shared" si="1266"/>
        <v>2.15</v>
      </c>
      <c r="LB93" s="183" t="str">
        <f t="shared" si="1267"/>
        <v>2.15</v>
      </c>
      <c r="LC93" s="135" t="str">
        <f t="shared" si="1268"/>
        <v>Lên lớp</v>
      </c>
      <c r="LD93" s="135" t="s">
        <v>648</v>
      </c>
      <c r="LE93" s="43">
        <v>1.1000000000000001</v>
      </c>
      <c r="LF93" s="22"/>
      <c r="LG93" s="23"/>
      <c r="LH93" s="25">
        <f t="shared" si="790"/>
        <v>0.4</v>
      </c>
      <c r="LI93" s="147">
        <f t="shared" si="791"/>
        <v>0.4</v>
      </c>
      <c r="LJ93" s="26" t="str">
        <f t="shared" si="1269"/>
        <v>0.4</v>
      </c>
      <c r="LK93" s="148" t="str">
        <f t="shared" si="792"/>
        <v>F</v>
      </c>
      <c r="LL93" s="149">
        <f t="shared" si="793"/>
        <v>0</v>
      </c>
      <c r="LM93" s="40" t="str">
        <f t="shared" si="794"/>
        <v>0.0</v>
      </c>
      <c r="LN93" s="53">
        <v>1</v>
      </c>
      <c r="LO93" s="63"/>
      <c r="LP93" s="43">
        <v>1.1000000000000001</v>
      </c>
      <c r="LQ93" s="22"/>
      <c r="LR93" s="23"/>
      <c r="LS93" s="25">
        <f t="shared" si="795"/>
        <v>0.4</v>
      </c>
      <c r="LT93" s="147">
        <f t="shared" si="1270"/>
        <v>0.4</v>
      </c>
      <c r="LU93" s="26" t="str">
        <f t="shared" si="1271"/>
        <v>0.4</v>
      </c>
      <c r="LV93" s="148" t="str">
        <f t="shared" si="797"/>
        <v>F</v>
      </c>
      <c r="LW93" s="149">
        <f t="shared" si="798"/>
        <v>0</v>
      </c>
      <c r="LX93" s="40" t="str">
        <f t="shared" si="799"/>
        <v>0.0</v>
      </c>
      <c r="LY93" s="53">
        <v>1</v>
      </c>
      <c r="LZ93" s="63"/>
      <c r="MA93" s="43">
        <v>0</v>
      </c>
      <c r="MB93" s="22"/>
      <c r="MC93" s="23"/>
      <c r="MD93" s="25">
        <f t="shared" si="800"/>
        <v>0</v>
      </c>
      <c r="ME93" s="26">
        <f t="shared" si="801"/>
        <v>0</v>
      </c>
      <c r="MF93" s="26" t="str">
        <f t="shared" si="1272"/>
        <v>0.0</v>
      </c>
      <c r="MG93" s="30" t="str">
        <f t="shared" si="1273"/>
        <v>F</v>
      </c>
      <c r="MH93" s="28">
        <f t="shared" si="802"/>
        <v>0</v>
      </c>
      <c r="MI93" s="35" t="str">
        <f t="shared" si="803"/>
        <v>0.0</v>
      </c>
      <c r="MJ93" s="53">
        <v>1</v>
      </c>
      <c r="MK93" s="70"/>
      <c r="ML93" s="43">
        <v>0</v>
      </c>
      <c r="MM93" s="51"/>
      <c r="MN93" s="23"/>
      <c r="MO93" s="25">
        <f t="shared" si="1150"/>
        <v>0</v>
      </c>
      <c r="MP93" s="26">
        <f t="shared" si="1151"/>
        <v>0</v>
      </c>
      <c r="MQ93" s="26" t="str">
        <f t="shared" si="1274"/>
        <v>0.0</v>
      </c>
      <c r="MR93" s="30" t="str">
        <f t="shared" si="1283"/>
        <v>F</v>
      </c>
      <c r="MS93" s="28">
        <f t="shared" si="1152"/>
        <v>0</v>
      </c>
      <c r="MT93" s="35" t="str">
        <f t="shared" si="1153"/>
        <v>0.0</v>
      </c>
      <c r="MU93" s="53">
        <v>1</v>
      </c>
      <c r="MV93" s="63"/>
      <c r="MW93" s="43">
        <v>0</v>
      </c>
      <c r="MX93" s="51"/>
      <c r="MY93" s="23"/>
      <c r="MZ93" s="25">
        <f t="shared" si="1154"/>
        <v>0</v>
      </c>
      <c r="NA93" s="26">
        <f t="shared" si="1155"/>
        <v>0</v>
      </c>
      <c r="NB93" s="26" t="str">
        <f t="shared" si="1275"/>
        <v>0.0</v>
      </c>
      <c r="NC93" s="30" t="str">
        <f t="shared" si="1284"/>
        <v>F</v>
      </c>
      <c r="ND93" s="28">
        <f t="shared" si="1156"/>
        <v>0</v>
      </c>
      <c r="NE93" s="35" t="str">
        <f t="shared" si="1157"/>
        <v>0.0</v>
      </c>
      <c r="NF93" s="53">
        <v>1</v>
      </c>
      <c r="NG93" s="63"/>
      <c r="NH93" s="43">
        <v>0</v>
      </c>
      <c r="NI93" s="51"/>
      <c r="NJ93" s="23"/>
      <c r="NK93" s="25">
        <f t="shared" si="1158"/>
        <v>0</v>
      </c>
      <c r="NL93" s="26">
        <f t="shared" si="1159"/>
        <v>0</v>
      </c>
      <c r="NM93" s="26" t="str">
        <f t="shared" si="1276"/>
        <v>0.0</v>
      </c>
      <c r="NN93" s="30" t="str">
        <f t="shared" si="1285"/>
        <v>F</v>
      </c>
      <c r="NO93" s="28">
        <f t="shared" si="1160"/>
        <v>0</v>
      </c>
      <c r="NP93" s="35" t="str">
        <f t="shared" si="1161"/>
        <v>0.0</v>
      </c>
      <c r="NQ93" s="53">
        <v>2</v>
      </c>
      <c r="NR93" s="63"/>
      <c r="NS93" s="43">
        <v>0</v>
      </c>
      <c r="NT93" s="51"/>
      <c r="NU93" s="23"/>
      <c r="NV93" s="25">
        <f t="shared" si="1162"/>
        <v>0</v>
      </c>
      <c r="NW93" s="26">
        <f t="shared" si="1163"/>
        <v>0</v>
      </c>
      <c r="NX93" s="26" t="str">
        <f t="shared" si="1277"/>
        <v>0.0</v>
      </c>
      <c r="NY93" s="30" t="str">
        <f t="shared" si="1286"/>
        <v>F</v>
      </c>
      <c r="NZ93" s="28">
        <f t="shared" si="1164"/>
        <v>0</v>
      </c>
      <c r="OA93" s="35" t="str">
        <f t="shared" si="1165"/>
        <v>0.0</v>
      </c>
      <c r="OB93" s="53">
        <v>1</v>
      </c>
      <c r="OC93" s="63"/>
      <c r="OD93" s="57"/>
      <c r="OE93" s="51"/>
      <c r="OF93" s="23"/>
      <c r="OG93" s="25">
        <f t="shared" si="1297"/>
        <v>0</v>
      </c>
      <c r="OH93" s="26">
        <f t="shared" si="1298"/>
        <v>0</v>
      </c>
      <c r="OI93" s="26" t="str">
        <f t="shared" si="1299"/>
        <v>0.0</v>
      </c>
      <c r="OJ93" s="30" t="str">
        <f t="shared" si="1300"/>
        <v>F</v>
      </c>
      <c r="OK93" s="28">
        <f t="shared" si="1301"/>
        <v>0</v>
      </c>
      <c r="OL93" s="35" t="str">
        <f t="shared" si="1302"/>
        <v>0.0</v>
      </c>
      <c r="OM93" s="53"/>
      <c r="ON93" s="70"/>
      <c r="OO93" s="264">
        <f t="shared" si="804"/>
        <v>8</v>
      </c>
      <c r="OP93" s="217">
        <f t="shared" si="805"/>
        <v>0.1</v>
      </c>
      <c r="OQ93" s="182">
        <f t="shared" si="806"/>
        <v>0</v>
      </c>
      <c r="OR93" s="183" t="str">
        <f t="shared" si="807"/>
        <v>0.00</v>
      </c>
      <c r="OS93" s="135" t="str">
        <f t="shared" si="808"/>
        <v>Cảnh báo KQHT</v>
      </c>
      <c r="OT93" s="136">
        <f t="shared" si="809"/>
        <v>0</v>
      </c>
      <c r="OU93" s="217" t="e">
        <f t="shared" si="810"/>
        <v>#DIV/0!</v>
      </c>
      <c r="OV93" s="236" t="e">
        <f t="shared" si="811"/>
        <v>#DIV/0!</v>
      </c>
      <c r="OW93" s="192">
        <f t="shared" si="812"/>
        <v>63</v>
      </c>
      <c r="OX93" s="193">
        <f t="shared" si="813"/>
        <v>50</v>
      </c>
      <c r="OY93" s="183" t="e">
        <f t="shared" si="814"/>
        <v>#DIV/0!</v>
      </c>
      <c r="OZ93" s="182" t="e">
        <f t="shared" si="815"/>
        <v>#DIV/0!</v>
      </c>
      <c r="PA93" s="183" t="e">
        <f t="shared" si="816"/>
        <v>#DIV/0!</v>
      </c>
      <c r="PB93" s="135" t="e">
        <f t="shared" si="817"/>
        <v>#DIV/0!</v>
      </c>
      <c r="PC93" s="215" t="s">
        <v>644</v>
      </c>
      <c r="PD93" s="57"/>
      <c r="PE93" s="22"/>
      <c r="PF93" s="23"/>
      <c r="PG93" s="25">
        <f t="shared" si="866"/>
        <v>0</v>
      </c>
      <c r="PH93" s="26">
        <f t="shared" si="867"/>
        <v>0</v>
      </c>
      <c r="PI93" s="26" t="str">
        <f t="shared" si="868"/>
        <v>0.0</v>
      </c>
      <c r="PJ93" s="30" t="str">
        <f t="shared" si="869"/>
        <v>F</v>
      </c>
      <c r="PK93" s="28">
        <f t="shared" si="870"/>
        <v>0</v>
      </c>
      <c r="PL93" s="35" t="str">
        <f t="shared" si="871"/>
        <v>0.0</v>
      </c>
      <c r="PM93" s="53"/>
      <c r="PN93" s="63"/>
      <c r="PO93" s="19"/>
      <c r="PP93" s="22"/>
      <c r="PQ93" s="23"/>
      <c r="PR93" s="25">
        <f t="shared" si="1170"/>
        <v>0</v>
      </c>
      <c r="PS93" s="26">
        <f t="shared" si="1171"/>
        <v>0</v>
      </c>
      <c r="PT93" s="26" t="str">
        <f t="shared" si="1279"/>
        <v>0.0</v>
      </c>
      <c r="PU93" s="30" t="str">
        <f t="shared" si="1288"/>
        <v>F</v>
      </c>
      <c r="PV93" s="28">
        <f t="shared" si="1172"/>
        <v>0</v>
      </c>
      <c r="PW93" s="35" t="str">
        <f t="shared" si="1173"/>
        <v>0.0</v>
      </c>
      <c r="PX93" s="53">
        <v>6</v>
      </c>
      <c r="PY93" s="63"/>
      <c r="PZ93" s="59"/>
      <c r="QA93" s="259"/>
      <c r="QB93" s="129">
        <f t="shared" si="848"/>
        <v>0</v>
      </c>
      <c r="QC93" s="24" t="str">
        <f t="shared" si="876"/>
        <v>0.0</v>
      </c>
      <c r="QD93" s="30" t="str">
        <f t="shared" si="877"/>
        <v>F</v>
      </c>
      <c r="QE93" s="28">
        <f t="shared" si="878"/>
        <v>0</v>
      </c>
      <c r="QF93" s="35" t="str">
        <f t="shared" si="879"/>
        <v>0.0</v>
      </c>
      <c r="QG93" s="260"/>
      <c r="QH93" s="261"/>
      <c r="QI93" s="262">
        <f t="shared" si="818"/>
        <v>6</v>
      </c>
      <c r="QJ93" s="217">
        <f t="shared" si="819"/>
        <v>0</v>
      </c>
      <c r="QK93" s="182">
        <f t="shared" si="820"/>
        <v>0</v>
      </c>
      <c r="QL93" s="183" t="str">
        <f t="shared" si="880"/>
        <v>0.00</v>
      </c>
      <c r="QM93" s="135" t="str">
        <f t="shared" si="881"/>
        <v>Cảnh báo KQHT</v>
      </c>
    </row>
    <row r="94" spans="1:455" ht="18">
      <c r="A94" s="10">
        <v>16</v>
      </c>
      <c r="B94" s="10">
        <v>99</v>
      </c>
      <c r="C94" s="90" t="s">
        <v>631</v>
      </c>
      <c r="D94" s="91" t="s">
        <v>718</v>
      </c>
      <c r="E94" s="93" t="s">
        <v>329</v>
      </c>
      <c r="F94" s="307" t="s">
        <v>169</v>
      </c>
      <c r="G94" s="113" t="s">
        <v>719</v>
      </c>
      <c r="H94" s="101" t="s">
        <v>558</v>
      </c>
      <c r="I94" s="42" t="s">
        <v>18</v>
      </c>
      <c r="J94" s="103" t="s">
        <v>578</v>
      </c>
      <c r="K94" s="12">
        <v>8</v>
      </c>
      <c r="L94" s="24" t="str">
        <f t="shared" si="1174"/>
        <v>8.0</v>
      </c>
      <c r="M94" s="30" t="str">
        <f t="shared" si="882"/>
        <v>B+</v>
      </c>
      <c r="N94" s="37">
        <f t="shared" si="883"/>
        <v>3.5</v>
      </c>
      <c r="O94" s="35" t="str">
        <f t="shared" si="884"/>
        <v>3.5</v>
      </c>
      <c r="P94" s="11">
        <v>2</v>
      </c>
      <c r="Q94" s="14">
        <v>6.4</v>
      </c>
      <c r="R94" s="24" t="str">
        <f t="shared" si="1175"/>
        <v>6.4</v>
      </c>
      <c r="S94" s="30" t="str">
        <f t="shared" si="885"/>
        <v>C</v>
      </c>
      <c r="T94" s="37">
        <f t="shared" si="886"/>
        <v>2</v>
      </c>
      <c r="U94" s="35" t="str">
        <f t="shared" si="887"/>
        <v>2.0</v>
      </c>
      <c r="V94" s="11">
        <v>3</v>
      </c>
      <c r="W94" s="19">
        <v>5.6</v>
      </c>
      <c r="X94" s="22">
        <v>7</v>
      </c>
      <c r="Y94" s="23"/>
      <c r="Z94" s="25">
        <f t="shared" si="888"/>
        <v>6.4</v>
      </c>
      <c r="AA94" s="26">
        <f t="shared" si="889"/>
        <v>6.4</v>
      </c>
      <c r="AB94" s="24" t="str">
        <f t="shared" si="1176"/>
        <v>6.4</v>
      </c>
      <c r="AC94" s="30" t="str">
        <f t="shared" si="890"/>
        <v>C</v>
      </c>
      <c r="AD94" s="28">
        <f t="shared" si="891"/>
        <v>2</v>
      </c>
      <c r="AE94" s="35" t="str">
        <f t="shared" si="892"/>
        <v>2.0</v>
      </c>
      <c r="AF94" s="53">
        <v>4</v>
      </c>
      <c r="AG94" s="63">
        <v>4</v>
      </c>
      <c r="AH94" s="19">
        <v>7.7</v>
      </c>
      <c r="AI94" s="22">
        <v>9</v>
      </c>
      <c r="AJ94" s="23"/>
      <c r="AK94" s="25">
        <f t="shared" si="1177"/>
        <v>8.5</v>
      </c>
      <c r="AL94" s="26">
        <f t="shared" si="1178"/>
        <v>8.5</v>
      </c>
      <c r="AM94" s="24" t="str">
        <f t="shared" si="1179"/>
        <v>8.5</v>
      </c>
      <c r="AN94" s="30" t="str">
        <f t="shared" si="895"/>
        <v>A</v>
      </c>
      <c r="AO94" s="28">
        <f t="shared" si="896"/>
        <v>4</v>
      </c>
      <c r="AP94" s="35" t="str">
        <f t="shared" si="897"/>
        <v>4.0</v>
      </c>
      <c r="AQ94" s="66">
        <v>2</v>
      </c>
      <c r="AR94" s="68">
        <v>2</v>
      </c>
      <c r="AS94" s="19"/>
      <c r="AT94" s="22"/>
      <c r="AU94" s="23"/>
      <c r="AV94" s="25">
        <f t="shared" si="1180"/>
        <v>0</v>
      </c>
      <c r="AW94" s="26">
        <f t="shared" si="1181"/>
        <v>0</v>
      </c>
      <c r="AX94" s="24" t="str">
        <f t="shared" si="1182"/>
        <v>0.0</v>
      </c>
      <c r="AY94" s="30" t="str">
        <f t="shared" si="900"/>
        <v>F</v>
      </c>
      <c r="AZ94" s="28">
        <f t="shared" si="901"/>
        <v>0</v>
      </c>
      <c r="BA94" s="35" t="str">
        <f t="shared" si="902"/>
        <v>0.0</v>
      </c>
      <c r="BB94" s="53">
        <v>3</v>
      </c>
      <c r="BC94" s="63"/>
      <c r="BD94" s="19">
        <v>5.7</v>
      </c>
      <c r="BE94" s="22">
        <v>4</v>
      </c>
      <c r="BF94" s="23"/>
      <c r="BG94" s="25">
        <f t="shared" si="903"/>
        <v>4.7</v>
      </c>
      <c r="BH94" s="26">
        <f t="shared" si="904"/>
        <v>4.7</v>
      </c>
      <c r="BI94" s="24" t="str">
        <f t="shared" si="1183"/>
        <v>4.7</v>
      </c>
      <c r="BJ94" s="30" t="str">
        <f t="shared" si="905"/>
        <v>D</v>
      </c>
      <c r="BK94" s="28">
        <f t="shared" si="906"/>
        <v>1</v>
      </c>
      <c r="BL94" s="35" t="str">
        <f t="shared" si="907"/>
        <v>1.0</v>
      </c>
      <c r="BM94" s="53">
        <v>3</v>
      </c>
      <c r="BN94" s="63">
        <v>3</v>
      </c>
      <c r="BO94" s="19"/>
      <c r="BP94" s="22"/>
      <c r="BQ94" s="23"/>
      <c r="BR94" s="25">
        <f t="shared" si="908"/>
        <v>0</v>
      </c>
      <c r="BS94" s="26">
        <f t="shared" si="909"/>
        <v>0</v>
      </c>
      <c r="BT94" s="24" t="str">
        <f t="shared" si="1184"/>
        <v>0.0</v>
      </c>
      <c r="BU94" s="30" t="str">
        <f t="shared" si="910"/>
        <v>F</v>
      </c>
      <c r="BV94" s="56">
        <f t="shared" si="911"/>
        <v>0</v>
      </c>
      <c r="BW94" s="35" t="str">
        <f t="shared" si="912"/>
        <v>0.0</v>
      </c>
      <c r="BX94" s="53">
        <v>2</v>
      </c>
      <c r="BY94" s="70"/>
      <c r="BZ94" s="19">
        <v>6</v>
      </c>
      <c r="CA94" s="22">
        <v>2</v>
      </c>
      <c r="CB94" s="23">
        <v>7</v>
      </c>
      <c r="CC94" s="25">
        <f t="shared" si="1185"/>
        <v>3.6</v>
      </c>
      <c r="CD94" s="26">
        <f t="shared" si="1186"/>
        <v>6.6</v>
      </c>
      <c r="CE94" s="24" t="str">
        <f t="shared" si="1187"/>
        <v>6.6</v>
      </c>
      <c r="CF94" s="30" t="str">
        <f t="shared" si="1188"/>
        <v>C+</v>
      </c>
      <c r="CG94" s="28">
        <f t="shared" si="916"/>
        <v>2.5</v>
      </c>
      <c r="CH94" s="35" t="str">
        <f t="shared" si="917"/>
        <v>2.5</v>
      </c>
      <c r="CI94" s="53">
        <v>3</v>
      </c>
      <c r="CJ94" s="63">
        <v>3</v>
      </c>
      <c r="CK94" s="193">
        <f t="shared" si="918"/>
        <v>17</v>
      </c>
      <c r="CL94" s="217">
        <f t="shared" si="1189"/>
        <v>4.5</v>
      </c>
      <c r="CM94" s="182">
        <f t="shared" si="919"/>
        <v>1.5588235294117647</v>
      </c>
      <c r="CN94" s="183" t="str">
        <f t="shared" si="920"/>
        <v>1.56</v>
      </c>
      <c r="CO94" s="135" t="str">
        <f t="shared" si="1190"/>
        <v>Lên lớp</v>
      </c>
      <c r="CP94" s="136">
        <f t="shared" si="1191"/>
        <v>12</v>
      </c>
      <c r="CQ94" s="241">
        <f t="shared" si="1192"/>
        <v>6.375</v>
      </c>
      <c r="CR94" s="137">
        <f t="shared" si="1193"/>
        <v>2.2083333333333335</v>
      </c>
      <c r="CS94" s="140" t="str">
        <f t="shared" si="1194"/>
        <v>2.21</v>
      </c>
      <c r="CT94" s="135" t="str">
        <f t="shared" si="1195"/>
        <v>Lên lớp</v>
      </c>
      <c r="CU94" s="184" t="s">
        <v>648</v>
      </c>
      <c r="CV94" s="19">
        <v>5.2</v>
      </c>
      <c r="CW94" s="22">
        <v>4</v>
      </c>
      <c r="CX94" s="23"/>
      <c r="CY94" s="25">
        <f t="shared" si="1196"/>
        <v>4.5</v>
      </c>
      <c r="CZ94" s="26">
        <f t="shared" si="1197"/>
        <v>4.5</v>
      </c>
      <c r="DA94" s="26" t="str">
        <f t="shared" si="1198"/>
        <v>4.5</v>
      </c>
      <c r="DB94" s="30" t="str">
        <f t="shared" si="1199"/>
        <v>D</v>
      </c>
      <c r="DC94" s="56">
        <f t="shared" si="1200"/>
        <v>1</v>
      </c>
      <c r="DD94" s="35" t="str">
        <f t="shared" si="1201"/>
        <v>1.0</v>
      </c>
      <c r="DE94" s="53">
        <v>3</v>
      </c>
      <c r="DF94" s="63">
        <v>3</v>
      </c>
      <c r="DG94" s="19"/>
      <c r="DH94" s="22"/>
      <c r="DI94" s="23"/>
      <c r="DJ94" s="25">
        <f t="shared" si="1202"/>
        <v>0</v>
      </c>
      <c r="DK94" s="26">
        <f t="shared" si="1203"/>
        <v>0</v>
      </c>
      <c r="DL94" s="26" t="str">
        <f t="shared" si="1204"/>
        <v>0.0</v>
      </c>
      <c r="DM94" s="30" t="str">
        <f t="shared" si="1205"/>
        <v>F</v>
      </c>
      <c r="DN94" s="56">
        <f t="shared" si="1206"/>
        <v>0</v>
      </c>
      <c r="DO94" s="35" t="str">
        <f t="shared" si="1207"/>
        <v>0.0</v>
      </c>
      <c r="DP94" s="53">
        <v>3</v>
      </c>
      <c r="DQ94" s="63"/>
      <c r="DR94" s="19"/>
      <c r="DS94" s="22"/>
      <c r="DT94" s="23"/>
      <c r="DU94" s="25">
        <f t="shared" si="1208"/>
        <v>0</v>
      </c>
      <c r="DV94" s="26">
        <f t="shared" si="1209"/>
        <v>0</v>
      </c>
      <c r="DW94" s="26" t="str">
        <f t="shared" si="1210"/>
        <v>0.0</v>
      </c>
      <c r="DX94" s="30" t="str">
        <f t="shared" si="1211"/>
        <v>F</v>
      </c>
      <c r="DY94" s="28">
        <f t="shared" si="1212"/>
        <v>0</v>
      </c>
      <c r="DZ94" s="35" t="str">
        <f t="shared" si="1213"/>
        <v>0.0</v>
      </c>
      <c r="EA94" s="53">
        <v>3</v>
      </c>
      <c r="EB94" s="63"/>
      <c r="EC94" s="19"/>
      <c r="ED94" s="22"/>
      <c r="EE94" s="23"/>
      <c r="EF94" s="25">
        <f t="shared" si="1214"/>
        <v>0</v>
      </c>
      <c r="EG94" s="26">
        <f t="shared" si="1215"/>
        <v>0</v>
      </c>
      <c r="EH94" s="26" t="str">
        <f t="shared" si="1289"/>
        <v>0.0</v>
      </c>
      <c r="EI94" s="30" t="str">
        <f t="shared" si="1217"/>
        <v>F</v>
      </c>
      <c r="EJ94" s="28">
        <f t="shared" si="1218"/>
        <v>0</v>
      </c>
      <c r="EK94" s="35" t="str">
        <f t="shared" si="1219"/>
        <v>0.0</v>
      </c>
      <c r="EL94" s="53">
        <v>2</v>
      </c>
      <c r="EM94" s="63"/>
      <c r="EN94" s="19"/>
      <c r="EO94" s="22"/>
      <c r="EP94" s="23"/>
      <c r="EQ94" s="25">
        <f t="shared" si="1220"/>
        <v>0</v>
      </c>
      <c r="ER94" s="26">
        <f t="shared" si="1221"/>
        <v>0</v>
      </c>
      <c r="ES94" s="26" t="str">
        <f t="shared" si="1222"/>
        <v>0.0</v>
      </c>
      <c r="ET94" s="30" t="str">
        <f t="shared" si="1223"/>
        <v>F</v>
      </c>
      <c r="EU94" s="28">
        <f t="shared" si="1224"/>
        <v>0</v>
      </c>
      <c r="EV94" s="35" t="str">
        <f t="shared" si="1225"/>
        <v>0.0</v>
      </c>
      <c r="EW94" s="53">
        <v>2</v>
      </c>
      <c r="EX94" s="63"/>
      <c r="EY94" s="19"/>
      <c r="EZ94" s="22"/>
      <c r="FA94" s="23"/>
      <c r="FB94" s="25">
        <v>5.5</v>
      </c>
      <c r="FC94" s="26">
        <v>5.5</v>
      </c>
      <c r="FD94" s="26" t="str">
        <f t="shared" si="1291"/>
        <v>5.5</v>
      </c>
      <c r="FE94" s="30" t="str">
        <f t="shared" si="1292"/>
        <v>C</v>
      </c>
      <c r="FF94" s="28">
        <f t="shared" si="1293"/>
        <v>2</v>
      </c>
      <c r="FG94" s="35" t="str">
        <f t="shared" si="1294"/>
        <v>2.0</v>
      </c>
      <c r="FH94" s="53">
        <v>3</v>
      </c>
      <c r="FI94" s="63">
        <v>3</v>
      </c>
      <c r="FJ94" s="19">
        <v>7</v>
      </c>
      <c r="FK94" s="22">
        <v>7</v>
      </c>
      <c r="FL94" s="23"/>
      <c r="FM94" s="25">
        <f t="shared" si="958"/>
        <v>7</v>
      </c>
      <c r="FN94" s="26">
        <f t="shared" si="959"/>
        <v>7</v>
      </c>
      <c r="FO94" s="26" t="str">
        <f t="shared" si="1226"/>
        <v>7.0</v>
      </c>
      <c r="FP94" s="30" t="str">
        <f t="shared" si="961"/>
        <v>B</v>
      </c>
      <c r="FQ94" s="28">
        <f t="shared" si="962"/>
        <v>3</v>
      </c>
      <c r="FR94" s="35" t="str">
        <f t="shared" si="963"/>
        <v>3.0</v>
      </c>
      <c r="FS94" s="53">
        <v>2</v>
      </c>
      <c r="FT94" s="63">
        <v>2</v>
      </c>
      <c r="FU94" s="19">
        <v>6</v>
      </c>
      <c r="FV94" s="22">
        <v>4</v>
      </c>
      <c r="FW94" s="23"/>
      <c r="FX94" s="25">
        <f t="shared" si="964"/>
        <v>4.8</v>
      </c>
      <c r="FY94" s="26">
        <f t="shared" si="965"/>
        <v>4.8</v>
      </c>
      <c r="FZ94" s="26" t="str">
        <f t="shared" si="1227"/>
        <v>4.8</v>
      </c>
      <c r="GA94" s="30" t="str">
        <f t="shared" si="967"/>
        <v>D</v>
      </c>
      <c r="GB94" s="28">
        <f t="shared" si="968"/>
        <v>1</v>
      </c>
      <c r="GC94" s="35" t="str">
        <f t="shared" si="969"/>
        <v>1.0</v>
      </c>
      <c r="GD94" s="53">
        <v>2</v>
      </c>
      <c r="GE94" s="63">
        <v>2</v>
      </c>
      <c r="GF94" s="181">
        <f t="shared" si="1228"/>
        <v>20</v>
      </c>
      <c r="GG94" s="217">
        <f t="shared" si="1229"/>
        <v>2.68</v>
      </c>
      <c r="GH94" s="182">
        <f t="shared" si="1230"/>
        <v>0.85</v>
      </c>
      <c r="GI94" s="183" t="str">
        <f t="shared" si="1149"/>
        <v>0.85</v>
      </c>
      <c r="GJ94" s="135" t="str">
        <f t="shared" si="1231"/>
        <v>Cảnh báo KQHT</v>
      </c>
      <c r="GK94" s="136">
        <f t="shared" si="1232"/>
        <v>10</v>
      </c>
      <c r="GL94" s="239">
        <f t="shared" si="1233"/>
        <v>5.36</v>
      </c>
      <c r="GM94" s="137">
        <f t="shared" si="1234"/>
        <v>1.7</v>
      </c>
      <c r="GN94" s="192">
        <f t="shared" si="1235"/>
        <v>37</v>
      </c>
      <c r="GO94" s="193">
        <f t="shared" si="1236"/>
        <v>22</v>
      </c>
      <c r="GP94" s="183">
        <f t="shared" si="1237"/>
        <v>5.9136363636363631</v>
      </c>
      <c r="GQ94" s="182">
        <f t="shared" si="1238"/>
        <v>1.9772727272727273</v>
      </c>
      <c r="GR94" s="183" t="str">
        <f t="shared" si="1239"/>
        <v>1.98</v>
      </c>
      <c r="GS94" s="135" t="str">
        <f t="shared" si="1240"/>
        <v>Lên lớp</v>
      </c>
      <c r="GT94" s="135"/>
      <c r="GU94" s="19">
        <v>5.5</v>
      </c>
      <c r="GV94" s="22">
        <v>4</v>
      </c>
      <c r="GW94" s="23"/>
      <c r="GX94" s="17">
        <f t="shared" si="1241"/>
        <v>4.5999999999999996</v>
      </c>
      <c r="GY94" s="24">
        <f t="shared" si="1242"/>
        <v>4.5999999999999996</v>
      </c>
      <c r="GZ94" s="24" t="str">
        <f t="shared" si="1243"/>
        <v>4.6</v>
      </c>
      <c r="HA94" s="30" t="str">
        <f t="shared" si="1244"/>
        <v>D</v>
      </c>
      <c r="HB94" s="28">
        <f t="shared" si="1245"/>
        <v>1</v>
      </c>
      <c r="HC94" s="35" t="str">
        <f t="shared" si="1246"/>
        <v>1.0</v>
      </c>
      <c r="HD94" s="53">
        <v>3</v>
      </c>
      <c r="HE94" s="63">
        <v>3</v>
      </c>
      <c r="HF94" s="19">
        <v>6.3</v>
      </c>
      <c r="HG94" s="22">
        <v>7</v>
      </c>
      <c r="HH94" s="23"/>
      <c r="HI94" s="25">
        <f t="shared" si="753"/>
        <v>6.7</v>
      </c>
      <c r="HJ94" s="26">
        <f t="shared" si="754"/>
        <v>6.7</v>
      </c>
      <c r="HK94" s="24" t="str">
        <f t="shared" si="1247"/>
        <v>6.7</v>
      </c>
      <c r="HL94" s="30" t="str">
        <f t="shared" si="755"/>
        <v>C+</v>
      </c>
      <c r="HM94" s="28">
        <f t="shared" si="756"/>
        <v>2.5</v>
      </c>
      <c r="HN94" s="35" t="str">
        <f t="shared" si="757"/>
        <v>2.5</v>
      </c>
      <c r="HO94" s="53">
        <v>2</v>
      </c>
      <c r="HP94" s="63">
        <v>2</v>
      </c>
      <c r="HQ94" s="19">
        <v>6</v>
      </c>
      <c r="HR94" s="22">
        <v>1</v>
      </c>
      <c r="HS94" s="23">
        <v>3</v>
      </c>
      <c r="HT94" s="25">
        <f t="shared" si="758"/>
        <v>3</v>
      </c>
      <c r="HU94" s="147">
        <f t="shared" si="759"/>
        <v>4.2</v>
      </c>
      <c r="HV94" s="24" t="str">
        <f t="shared" si="1295"/>
        <v>4.2</v>
      </c>
      <c r="HW94" s="218" t="str">
        <f t="shared" si="760"/>
        <v>D</v>
      </c>
      <c r="HX94" s="149">
        <f t="shared" si="761"/>
        <v>1</v>
      </c>
      <c r="HY94" s="40" t="str">
        <f t="shared" si="762"/>
        <v>1.0</v>
      </c>
      <c r="HZ94" s="53">
        <v>3</v>
      </c>
      <c r="IA94" s="63">
        <v>3</v>
      </c>
      <c r="IB94" s="19">
        <v>5.8</v>
      </c>
      <c r="IC94" s="22"/>
      <c r="ID94" s="23">
        <v>5</v>
      </c>
      <c r="IE94" s="25">
        <f t="shared" si="763"/>
        <v>2.2999999999999998</v>
      </c>
      <c r="IF94" s="147">
        <f t="shared" si="764"/>
        <v>5.3</v>
      </c>
      <c r="IG94" s="26" t="str">
        <f t="shared" si="1296"/>
        <v>5.3</v>
      </c>
      <c r="IH94" s="218" t="str">
        <f t="shared" si="765"/>
        <v>D+</v>
      </c>
      <c r="II94" s="149">
        <f t="shared" si="766"/>
        <v>1.5</v>
      </c>
      <c r="IJ94" s="40" t="str">
        <f t="shared" si="767"/>
        <v>1.5</v>
      </c>
      <c r="IK94" s="53">
        <v>1</v>
      </c>
      <c r="IL94" s="63">
        <v>1</v>
      </c>
      <c r="IM94" s="19">
        <v>5.7</v>
      </c>
      <c r="IN94" s="22">
        <v>6</v>
      </c>
      <c r="IO94" s="23"/>
      <c r="IP94" s="17">
        <f t="shared" si="768"/>
        <v>5.9</v>
      </c>
      <c r="IQ94" s="24">
        <f t="shared" si="769"/>
        <v>5.9</v>
      </c>
      <c r="IR94" s="24" t="str">
        <f t="shared" si="1250"/>
        <v>5.9</v>
      </c>
      <c r="IS94" s="30" t="str">
        <f t="shared" si="1280"/>
        <v>C</v>
      </c>
      <c r="IT94" s="28">
        <f t="shared" si="770"/>
        <v>2</v>
      </c>
      <c r="IU94" s="35" t="str">
        <f t="shared" si="771"/>
        <v>2.0</v>
      </c>
      <c r="IV94" s="53">
        <v>2</v>
      </c>
      <c r="IW94" s="63">
        <v>2</v>
      </c>
      <c r="IX94" s="19">
        <v>5</v>
      </c>
      <c r="IY94" s="22">
        <v>5</v>
      </c>
      <c r="IZ94" s="23"/>
      <c r="JA94" s="25">
        <f t="shared" si="772"/>
        <v>5</v>
      </c>
      <c r="JB94" s="26">
        <f t="shared" si="773"/>
        <v>5</v>
      </c>
      <c r="JC94" s="24" t="str">
        <f t="shared" si="1251"/>
        <v>5.0</v>
      </c>
      <c r="JD94" s="30" t="str">
        <f t="shared" si="774"/>
        <v>D+</v>
      </c>
      <c r="JE94" s="28">
        <f t="shared" si="775"/>
        <v>1.5</v>
      </c>
      <c r="JF94" s="35" t="str">
        <f t="shared" si="776"/>
        <v>1.5</v>
      </c>
      <c r="JG94" s="53">
        <v>2</v>
      </c>
      <c r="JH94" s="63">
        <v>2</v>
      </c>
      <c r="JI94" s="19">
        <v>7.2</v>
      </c>
      <c r="JJ94" s="22">
        <v>6</v>
      </c>
      <c r="JK94" s="23"/>
      <c r="JL94" s="25">
        <f t="shared" si="1122"/>
        <v>6.5</v>
      </c>
      <c r="JM94" s="26">
        <f t="shared" si="1123"/>
        <v>6.5</v>
      </c>
      <c r="JN94" s="26" t="str">
        <f t="shared" si="1252"/>
        <v>6.5</v>
      </c>
      <c r="JO94" s="30" t="str">
        <f t="shared" si="1281"/>
        <v>C+</v>
      </c>
      <c r="JP94" s="28">
        <f t="shared" si="1126"/>
        <v>2.5</v>
      </c>
      <c r="JQ94" s="35" t="str">
        <f t="shared" si="1127"/>
        <v>2.5</v>
      </c>
      <c r="JR94" s="53">
        <v>2</v>
      </c>
      <c r="JS94" s="63">
        <v>2</v>
      </c>
      <c r="JT94" s="19"/>
      <c r="JU94" s="22"/>
      <c r="JV94" s="23"/>
      <c r="JW94" s="25">
        <f t="shared" si="781"/>
        <v>0</v>
      </c>
      <c r="JX94" s="26">
        <f t="shared" si="782"/>
        <v>0</v>
      </c>
      <c r="JY94" s="26" t="str">
        <f t="shared" si="1253"/>
        <v>0.0</v>
      </c>
      <c r="JZ94" s="30" t="str">
        <f t="shared" si="1282"/>
        <v>F</v>
      </c>
      <c r="KA94" s="28">
        <f t="shared" si="783"/>
        <v>0</v>
      </c>
      <c r="KB94" s="35" t="str">
        <f t="shared" si="784"/>
        <v>0.0</v>
      </c>
      <c r="KC94" s="53">
        <v>1</v>
      </c>
      <c r="KD94" s="63"/>
      <c r="KE94" s="19">
        <v>6.5</v>
      </c>
      <c r="KF94" s="22">
        <v>6</v>
      </c>
      <c r="KG94" s="23"/>
      <c r="KH94" s="25">
        <f t="shared" si="1134"/>
        <v>6.2</v>
      </c>
      <c r="KI94" s="26">
        <f t="shared" si="1135"/>
        <v>6.2</v>
      </c>
      <c r="KJ94" s="26" t="str">
        <f t="shared" si="1254"/>
        <v>6.2</v>
      </c>
      <c r="KK94" s="30" t="str">
        <f t="shared" si="1137"/>
        <v>C</v>
      </c>
      <c r="KL94" s="28">
        <f t="shared" si="1138"/>
        <v>2</v>
      </c>
      <c r="KM94" s="35" t="str">
        <f t="shared" si="1139"/>
        <v>2.0</v>
      </c>
      <c r="KN94" s="53">
        <v>2</v>
      </c>
      <c r="KO94" s="63">
        <v>2</v>
      </c>
      <c r="KP94" s="181">
        <f>HD94+HO94+HZ94+IK94+IV94+JG94+JR94+KC94+KN94</f>
        <v>18</v>
      </c>
      <c r="KQ94" s="217">
        <f>(GY94*HD94+HJ94*HO94+HU94*HZ94+IF94*IK94+IQ94*IV94+JB94*JG94+JM94*JR94+JX94*KC94+KI94*KN94)/KP94</f>
        <v>5.1277777777777773</v>
      </c>
      <c r="KR94" s="182">
        <f>(HB94*HD94+HM94*HO94+HX94*HZ94+II94*IK94+IT94*IV94+JE94*JG94+JP94*JR94+KA94*KC94+KL94*KN94)/KP94</f>
        <v>1.5833333333333333</v>
      </c>
      <c r="KS94" s="183" t="str">
        <f>TEXT(KR94,"0.00")</f>
        <v>1.58</v>
      </c>
      <c r="KT94" s="135" t="str">
        <f>IF(AND(KR94&lt;1),"Cảnh báo KQHT","Lên lớp")</f>
        <v>Lên lớp</v>
      </c>
      <c r="KU94" s="136">
        <f t="shared" si="1260"/>
        <v>17</v>
      </c>
      <c r="KV94" s="217">
        <f t="shared" si="1261"/>
        <v>5.4294117647058826</v>
      </c>
      <c r="KW94" s="236">
        <f t="shared" si="1262"/>
        <v>1.6764705882352942</v>
      </c>
      <c r="KX94" s="192">
        <f>GN94+KP94</f>
        <v>55</v>
      </c>
      <c r="KY94" s="193">
        <f t="shared" si="1264"/>
        <v>39</v>
      </c>
      <c r="KZ94" s="183">
        <f t="shared" si="1265"/>
        <v>5.7025641025641027</v>
      </c>
      <c r="LA94" s="182">
        <f t="shared" si="1266"/>
        <v>1.8461538461538463</v>
      </c>
      <c r="LB94" s="183" t="str">
        <f t="shared" si="1267"/>
        <v>1.85</v>
      </c>
      <c r="LC94" s="135" t="str">
        <f t="shared" si="1268"/>
        <v>Lên lớp</v>
      </c>
      <c r="LD94" s="135" t="s">
        <v>648</v>
      </c>
      <c r="LE94" s="19"/>
      <c r="LF94" s="22"/>
      <c r="LG94" s="23"/>
      <c r="LH94" s="25">
        <f t="shared" si="790"/>
        <v>0</v>
      </c>
      <c r="LI94" s="147">
        <f t="shared" si="791"/>
        <v>0</v>
      </c>
      <c r="LJ94" s="26" t="str">
        <f t="shared" si="1269"/>
        <v>0.0</v>
      </c>
      <c r="LK94" s="148" t="str">
        <f t="shared" si="792"/>
        <v>F</v>
      </c>
      <c r="LL94" s="149">
        <f t="shared" si="793"/>
        <v>0</v>
      </c>
      <c r="LM94" s="40" t="str">
        <f t="shared" si="794"/>
        <v>0.0</v>
      </c>
      <c r="LN94" s="53"/>
      <c r="LO94" s="63"/>
      <c r="LP94" s="19"/>
      <c r="LQ94" s="22"/>
      <c r="LR94" s="23"/>
      <c r="LS94" s="25">
        <f t="shared" si="795"/>
        <v>0</v>
      </c>
      <c r="LT94" s="147">
        <f t="shared" si="1270"/>
        <v>0</v>
      </c>
      <c r="LU94" s="26" t="str">
        <f t="shared" si="1271"/>
        <v>0.0</v>
      </c>
      <c r="LV94" s="148" t="str">
        <f t="shared" si="797"/>
        <v>F</v>
      </c>
      <c r="LW94" s="149">
        <f t="shared" si="798"/>
        <v>0</v>
      </c>
      <c r="LX94" s="40" t="str">
        <f t="shared" si="799"/>
        <v>0.0</v>
      </c>
      <c r="LY94" s="53">
        <v>1</v>
      </c>
      <c r="LZ94" s="63"/>
      <c r="MA94" s="19"/>
      <c r="MB94" s="22"/>
      <c r="MC94" s="23"/>
      <c r="MD94" s="25">
        <f t="shared" si="800"/>
        <v>0</v>
      </c>
      <c r="ME94" s="26">
        <f t="shared" si="801"/>
        <v>0</v>
      </c>
      <c r="MF94" s="26" t="str">
        <f t="shared" si="1272"/>
        <v>0.0</v>
      </c>
      <c r="MG94" s="30" t="str">
        <f t="shared" si="1273"/>
        <v>F</v>
      </c>
      <c r="MH94" s="28">
        <f t="shared" si="802"/>
        <v>0</v>
      </c>
      <c r="MI94" s="35" t="str">
        <f t="shared" si="803"/>
        <v>0.0</v>
      </c>
      <c r="MJ94" s="53">
        <v>1</v>
      </c>
      <c r="MK94" s="70"/>
      <c r="ML94" s="19">
        <v>7</v>
      </c>
      <c r="MM94" s="51">
        <v>6.1</v>
      </c>
      <c r="MN94" s="23"/>
      <c r="MO94" s="25">
        <f t="shared" si="1150"/>
        <v>6.5</v>
      </c>
      <c r="MP94" s="26">
        <f t="shared" si="1151"/>
        <v>6.5</v>
      </c>
      <c r="MQ94" s="26" t="str">
        <f t="shared" si="1274"/>
        <v>6.5</v>
      </c>
      <c r="MR94" s="30" t="str">
        <f t="shared" si="1283"/>
        <v>C+</v>
      </c>
      <c r="MS94" s="28">
        <f t="shared" si="1152"/>
        <v>2.5</v>
      </c>
      <c r="MT94" s="35" t="str">
        <f t="shared" si="1153"/>
        <v>2.5</v>
      </c>
      <c r="MU94" s="53">
        <v>1</v>
      </c>
      <c r="MV94" s="63">
        <v>1</v>
      </c>
      <c r="MW94" s="19">
        <v>7</v>
      </c>
      <c r="MX94" s="51">
        <v>6.1</v>
      </c>
      <c r="MY94" s="23"/>
      <c r="MZ94" s="25">
        <f t="shared" si="1154"/>
        <v>6.5</v>
      </c>
      <c r="NA94" s="26">
        <f t="shared" si="1155"/>
        <v>6.5</v>
      </c>
      <c r="NB94" s="26" t="str">
        <f t="shared" si="1275"/>
        <v>6.5</v>
      </c>
      <c r="NC94" s="30" t="str">
        <f t="shared" si="1284"/>
        <v>C+</v>
      </c>
      <c r="ND94" s="28">
        <f t="shared" si="1156"/>
        <v>2.5</v>
      </c>
      <c r="NE94" s="35" t="str">
        <f t="shared" si="1157"/>
        <v>2.5</v>
      </c>
      <c r="NF94" s="53">
        <v>1</v>
      </c>
      <c r="NG94" s="63">
        <v>1</v>
      </c>
      <c r="NH94" s="19">
        <v>8</v>
      </c>
      <c r="NI94" s="51">
        <v>8.1</v>
      </c>
      <c r="NJ94" s="23"/>
      <c r="NK94" s="25">
        <f t="shared" si="1158"/>
        <v>8.1</v>
      </c>
      <c r="NL94" s="26">
        <f t="shared" si="1159"/>
        <v>8.1</v>
      </c>
      <c r="NM94" s="26" t="str">
        <f t="shared" si="1276"/>
        <v>8.1</v>
      </c>
      <c r="NN94" s="30" t="str">
        <f t="shared" si="1285"/>
        <v>B+</v>
      </c>
      <c r="NO94" s="28">
        <f t="shared" si="1160"/>
        <v>3.5</v>
      </c>
      <c r="NP94" s="35" t="str">
        <f t="shared" si="1161"/>
        <v>3.5</v>
      </c>
      <c r="NQ94" s="53">
        <v>2</v>
      </c>
      <c r="NR94" s="63">
        <v>2</v>
      </c>
      <c r="NS94" s="19">
        <v>8</v>
      </c>
      <c r="NT94" s="51">
        <v>7.3</v>
      </c>
      <c r="NU94" s="23"/>
      <c r="NV94" s="25">
        <f t="shared" si="1162"/>
        <v>7.6</v>
      </c>
      <c r="NW94" s="26">
        <f t="shared" si="1163"/>
        <v>7.6</v>
      </c>
      <c r="NX94" s="26" t="str">
        <f t="shared" si="1277"/>
        <v>7.6</v>
      </c>
      <c r="NY94" s="30" t="str">
        <f t="shared" si="1286"/>
        <v>B</v>
      </c>
      <c r="NZ94" s="28">
        <f t="shared" si="1164"/>
        <v>3</v>
      </c>
      <c r="OA94" s="35" t="str">
        <f t="shared" si="1165"/>
        <v>3.0</v>
      </c>
      <c r="OB94" s="53">
        <v>1</v>
      </c>
      <c r="OC94" s="63">
        <v>1</v>
      </c>
      <c r="OD94" s="57"/>
      <c r="OE94" s="51"/>
      <c r="OF94" s="23"/>
      <c r="OG94" s="25">
        <f t="shared" si="1297"/>
        <v>0</v>
      </c>
      <c r="OH94" s="26">
        <f t="shared" si="1298"/>
        <v>0</v>
      </c>
      <c r="OI94" s="26" t="str">
        <f t="shared" si="1299"/>
        <v>0.0</v>
      </c>
      <c r="OJ94" s="30" t="str">
        <f t="shared" si="1300"/>
        <v>F</v>
      </c>
      <c r="OK94" s="28">
        <f t="shared" si="1301"/>
        <v>0</v>
      </c>
      <c r="OL94" s="35" t="str">
        <f t="shared" si="1302"/>
        <v>0.0</v>
      </c>
      <c r="OM94" s="53"/>
      <c r="ON94" s="70"/>
      <c r="OO94" s="264">
        <f t="shared" si="804"/>
        <v>7</v>
      </c>
      <c r="OP94" s="217">
        <f t="shared" si="805"/>
        <v>5.2571428571428571</v>
      </c>
      <c r="OQ94" s="182">
        <f t="shared" si="806"/>
        <v>2.1428571428571428</v>
      </c>
      <c r="OR94" s="183" t="str">
        <f t="shared" si="807"/>
        <v>2.14</v>
      </c>
      <c r="OS94" s="135" t="str">
        <f t="shared" si="808"/>
        <v>Lên lớp</v>
      </c>
      <c r="OT94" s="136">
        <f t="shared" si="809"/>
        <v>5</v>
      </c>
      <c r="OU94" s="217">
        <f t="shared" si="810"/>
        <v>7.3599999999999994</v>
      </c>
      <c r="OV94" s="236">
        <f t="shared" si="811"/>
        <v>3</v>
      </c>
      <c r="OW94" s="192">
        <f t="shared" si="812"/>
        <v>62</v>
      </c>
      <c r="OX94" s="193">
        <f t="shared" si="813"/>
        <v>44</v>
      </c>
      <c r="OY94" s="183">
        <f t="shared" si="814"/>
        <v>5.8909090909090907</v>
      </c>
      <c r="OZ94" s="182">
        <f t="shared" si="815"/>
        <v>1.9772727272727273</v>
      </c>
      <c r="PA94" s="183" t="str">
        <f t="shared" si="816"/>
        <v>1.98</v>
      </c>
      <c r="PB94" s="135" t="str">
        <f t="shared" si="817"/>
        <v>Lên lớp</v>
      </c>
      <c r="PC94" s="135" t="s">
        <v>648</v>
      </c>
      <c r="PD94" s="57"/>
      <c r="PE94" s="22"/>
      <c r="PF94" s="23"/>
      <c r="PG94" s="25">
        <f t="shared" si="866"/>
        <v>0</v>
      </c>
      <c r="PH94" s="26">
        <f t="shared" si="867"/>
        <v>0</v>
      </c>
      <c r="PI94" s="26" t="str">
        <f t="shared" si="868"/>
        <v>0.0</v>
      </c>
      <c r="PJ94" s="30" t="str">
        <f t="shared" si="869"/>
        <v>F</v>
      </c>
      <c r="PK94" s="28">
        <f t="shared" si="870"/>
        <v>0</v>
      </c>
      <c r="PL94" s="35" t="str">
        <f t="shared" si="871"/>
        <v>0.0</v>
      </c>
      <c r="PM94" s="53"/>
      <c r="PN94" s="63"/>
      <c r="PO94" s="19"/>
      <c r="PP94" s="22"/>
      <c r="PQ94" s="23"/>
      <c r="PR94" s="25">
        <f t="shared" si="1170"/>
        <v>0</v>
      </c>
      <c r="PS94" s="26">
        <f t="shared" si="1171"/>
        <v>0</v>
      </c>
      <c r="PT94" s="26" t="str">
        <f t="shared" si="1279"/>
        <v>0.0</v>
      </c>
      <c r="PU94" s="30" t="str">
        <f t="shared" si="1288"/>
        <v>F</v>
      </c>
      <c r="PV94" s="28">
        <f t="shared" si="1172"/>
        <v>0</v>
      </c>
      <c r="PW94" s="35" t="str">
        <f t="shared" si="1173"/>
        <v>0.0</v>
      </c>
      <c r="PX94" s="53"/>
      <c r="PY94" s="63"/>
      <c r="PZ94" s="59"/>
      <c r="QA94" s="259"/>
      <c r="QB94" s="129">
        <f t="shared" si="848"/>
        <v>0</v>
      </c>
      <c r="QC94" s="24" t="str">
        <f t="shared" si="876"/>
        <v>0.0</v>
      </c>
      <c r="QD94" s="30" t="str">
        <f t="shared" si="877"/>
        <v>F</v>
      </c>
      <c r="QE94" s="28">
        <f t="shared" si="878"/>
        <v>0</v>
      </c>
      <c r="QF94" s="35" t="str">
        <f t="shared" si="879"/>
        <v>0.0</v>
      </c>
      <c r="QG94" s="260"/>
      <c r="QH94" s="261"/>
      <c r="QI94" s="262">
        <f t="shared" si="818"/>
        <v>0</v>
      </c>
      <c r="QJ94" s="217" t="e">
        <f t="shared" si="819"/>
        <v>#DIV/0!</v>
      </c>
      <c r="QK94" s="182" t="e">
        <f t="shared" si="820"/>
        <v>#DIV/0!</v>
      </c>
      <c r="QL94" s="183" t="e">
        <f t="shared" si="880"/>
        <v>#DIV/0!</v>
      </c>
      <c r="QM94" s="135" t="e">
        <f t="shared" si="881"/>
        <v>#DIV/0!</v>
      </c>
    </row>
    <row r="95" spans="1:455" ht="18">
      <c r="A95" s="10">
        <v>17</v>
      </c>
      <c r="B95" s="10">
        <v>100</v>
      </c>
      <c r="C95" s="90" t="s">
        <v>631</v>
      </c>
      <c r="D95" s="91" t="s">
        <v>899</v>
      </c>
      <c r="E95" s="93" t="s">
        <v>66</v>
      </c>
      <c r="F95" s="307" t="s">
        <v>219</v>
      </c>
      <c r="G95" s="113" t="s">
        <v>900</v>
      </c>
      <c r="H95" s="101" t="s">
        <v>1043</v>
      </c>
      <c r="I95" s="42" t="s">
        <v>18</v>
      </c>
      <c r="J95" s="103" t="s">
        <v>599</v>
      </c>
      <c r="K95" s="12">
        <v>5</v>
      </c>
      <c r="L95" s="24" t="str">
        <f t="shared" si="1174"/>
        <v>5.0</v>
      </c>
      <c r="M95" s="30" t="str">
        <f t="shared" si="882"/>
        <v>D+</v>
      </c>
      <c r="N95" s="37">
        <f t="shared" si="883"/>
        <v>1.5</v>
      </c>
      <c r="O95" s="35" t="str">
        <f t="shared" si="884"/>
        <v>1.5</v>
      </c>
      <c r="P95" s="11">
        <v>2</v>
      </c>
      <c r="Q95" s="14">
        <v>6.7</v>
      </c>
      <c r="R95" s="24" t="str">
        <f t="shared" si="1175"/>
        <v>6.7</v>
      </c>
      <c r="S95" s="30" t="str">
        <f t="shared" si="885"/>
        <v>C+</v>
      </c>
      <c r="T95" s="37">
        <f t="shared" si="886"/>
        <v>2.5</v>
      </c>
      <c r="U95" s="35" t="str">
        <f t="shared" si="887"/>
        <v>2.5</v>
      </c>
      <c r="V95" s="11">
        <v>3</v>
      </c>
      <c r="W95" s="19">
        <v>6.4</v>
      </c>
      <c r="X95" s="22">
        <v>8</v>
      </c>
      <c r="Y95" s="23"/>
      <c r="Z95" s="25">
        <f t="shared" si="888"/>
        <v>7.4</v>
      </c>
      <c r="AA95" s="26">
        <f t="shared" si="889"/>
        <v>7.4</v>
      </c>
      <c r="AB95" s="24" t="str">
        <f t="shared" si="1176"/>
        <v>7.4</v>
      </c>
      <c r="AC95" s="30" t="str">
        <f t="shared" si="890"/>
        <v>B</v>
      </c>
      <c r="AD95" s="28">
        <f t="shared" si="891"/>
        <v>3</v>
      </c>
      <c r="AE95" s="35" t="str">
        <f t="shared" si="892"/>
        <v>3.0</v>
      </c>
      <c r="AF95" s="53">
        <v>4</v>
      </c>
      <c r="AG95" s="63">
        <v>4</v>
      </c>
      <c r="AH95" s="19">
        <v>7.3</v>
      </c>
      <c r="AI95" s="22">
        <v>7</v>
      </c>
      <c r="AJ95" s="23"/>
      <c r="AK95" s="25">
        <f t="shared" ref="AK95:AK96" si="1303">ROUND((AH95*0.4+AI95*0.6),1)</f>
        <v>7.1</v>
      </c>
      <c r="AL95" s="26">
        <f t="shared" ref="AL95:AL96" si="1304">ROUND(MAX((AH95*0.4+AI95*0.6),(AH95*0.4+AJ95*0.6)),1)</f>
        <v>7.1</v>
      </c>
      <c r="AM95" s="24" t="str">
        <f t="shared" ref="AM95:AM96" si="1305">TEXT(AL95,"0.0")</f>
        <v>7.1</v>
      </c>
      <c r="AN95" s="30" t="str">
        <f t="shared" ref="AN95:AN96" si="1306">IF(AL95&gt;=8.5,"A",IF(AL95&gt;=8,"B+",IF(AL95&gt;=7,"B",IF(AL95&gt;=6.5,"C+",IF(AL95&gt;=5.5,"C",IF(AL95&gt;=5,"D+",IF(AL95&gt;=4,"D","F")))))))</f>
        <v>B</v>
      </c>
      <c r="AO95" s="28">
        <f t="shared" ref="AO95:AO96" si="1307">IF(AN95="A",4,IF(AN95="B+",3.5,IF(AN95="B",3,IF(AN95="C+",2.5,IF(AN95="C",2,IF(AN95="D+",1.5,IF(AN95="D",1,0)))))))</f>
        <v>3</v>
      </c>
      <c r="AP95" s="35" t="str">
        <f t="shared" ref="AP95:AP96" si="1308">TEXT(AO95,"0.0")</f>
        <v>3.0</v>
      </c>
      <c r="AQ95" s="66">
        <v>2</v>
      </c>
      <c r="AR95" s="68">
        <v>2</v>
      </c>
      <c r="AS95" s="19">
        <v>5.6</v>
      </c>
      <c r="AT95" s="112"/>
      <c r="AU95" s="23">
        <v>4</v>
      </c>
      <c r="AV95" s="25">
        <f t="shared" ref="AV95:AV96" si="1309">ROUND((AS95*0.4+AT95*0.6),1)</f>
        <v>2.2000000000000002</v>
      </c>
      <c r="AW95" s="26">
        <f t="shared" ref="AW95:AW96" si="1310">ROUND(MAX((AS95*0.4+AT95*0.6),(AS95*0.4+AU95*0.6)),1)</f>
        <v>4.5999999999999996</v>
      </c>
      <c r="AX95" s="24" t="str">
        <f t="shared" ref="AX95:AX96" si="1311">TEXT(AW95,"0.0")</f>
        <v>4.6</v>
      </c>
      <c r="AY95" s="30" t="str">
        <f t="shared" ref="AY95:AY96" si="1312">IF(AW95&gt;=8.5,"A",IF(AW95&gt;=8,"B+",IF(AW95&gt;=7,"B",IF(AW95&gt;=6.5,"C+",IF(AW95&gt;=5.5,"C",IF(AW95&gt;=5,"D+",IF(AW95&gt;=4,"D","F")))))))</f>
        <v>D</v>
      </c>
      <c r="AZ95" s="28">
        <f t="shared" ref="AZ95:AZ96" si="1313">IF(AY95="A",4,IF(AY95="B+",3.5,IF(AY95="B",3,IF(AY95="C+",2.5,IF(AY95="C",2,IF(AY95="D+",1.5,IF(AY95="D",1,0)))))))</f>
        <v>1</v>
      </c>
      <c r="BA95" s="35" t="str">
        <f t="shared" ref="BA95:BA96" si="1314">TEXT(AZ95,"0.0")</f>
        <v>1.0</v>
      </c>
      <c r="BB95" s="53">
        <v>3</v>
      </c>
      <c r="BC95" s="63">
        <v>3</v>
      </c>
      <c r="BD95" s="19">
        <v>5.3</v>
      </c>
      <c r="BE95" s="112"/>
      <c r="BF95" s="23">
        <v>5</v>
      </c>
      <c r="BG95" s="25">
        <f t="shared" ref="BG95:BG96" si="1315">ROUND((BD95*0.4+BE95*0.6),1)</f>
        <v>2.1</v>
      </c>
      <c r="BH95" s="26">
        <f t="shared" ref="BH95:BH96" si="1316">ROUND(MAX((BD95*0.4+BE95*0.6),(BD95*0.4+BF95*0.6)),1)</f>
        <v>5.0999999999999996</v>
      </c>
      <c r="BI95" s="24" t="str">
        <f t="shared" ref="BI95:BI96" si="1317">TEXT(BH95,"0.0")</f>
        <v>5.1</v>
      </c>
      <c r="BJ95" s="30" t="str">
        <f t="shared" ref="BJ95:BJ96" si="1318">IF(BH95&gt;=8.5,"A",IF(BH95&gt;=8,"B+",IF(BH95&gt;=7,"B",IF(BH95&gt;=6.5,"C+",IF(BH95&gt;=5.5,"C",IF(BH95&gt;=5,"D+",IF(BH95&gt;=4,"D","F")))))))</f>
        <v>D+</v>
      </c>
      <c r="BK95" s="28">
        <f t="shared" ref="BK95:BK96" si="1319">IF(BJ95="A",4,IF(BJ95="B+",3.5,IF(BJ95="B",3,IF(BJ95="C+",2.5,IF(BJ95="C",2,IF(BJ95="D+",1.5,IF(BJ95="D",1,0)))))))</f>
        <v>1.5</v>
      </c>
      <c r="BL95" s="35" t="str">
        <f t="shared" ref="BL95:BL96" si="1320">TEXT(BK95,"0.0")</f>
        <v>1.5</v>
      </c>
      <c r="BM95" s="53">
        <v>3</v>
      </c>
      <c r="BN95" s="63">
        <v>3</v>
      </c>
      <c r="BO95" s="19">
        <v>5.0999999999999996</v>
      </c>
      <c r="BP95" s="22">
        <v>4</v>
      </c>
      <c r="BQ95" s="23"/>
      <c r="BR95" s="25">
        <f t="shared" ref="BR95:BR96" si="1321">ROUND((BO95*0.4+BP95*0.6),1)</f>
        <v>4.4000000000000004</v>
      </c>
      <c r="BS95" s="26">
        <f t="shared" ref="BS95:BS96" si="1322">ROUND(MAX((BO95*0.4+BP95*0.6),(BO95*0.4+BQ95*0.6)),1)</f>
        <v>4.4000000000000004</v>
      </c>
      <c r="BT95" s="24" t="str">
        <f t="shared" ref="BT95:BT96" si="1323">TEXT(BS95,"0.0")</f>
        <v>4.4</v>
      </c>
      <c r="BU95" s="30" t="str">
        <f t="shared" ref="BU95:BU96" si="1324">IF(BS95&gt;=8.5,"A",IF(BS95&gt;=8,"B+",IF(BS95&gt;=7,"B",IF(BS95&gt;=6.5,"C+",IF(BS95&gt;=5.5,"C",IF(BS95&gt;=5,"D+",IF(BS95&gt;=4,"D","F")))))))</f>
        <v>D</v>
      </c>
      <c r="BV95" s="56">
        <f t="shared" ref="BV95:BV96" si="1325">IF(BU95="A",4,IF(BU95="B+",3.5,IF(BU95="B",3,IF(BU95="C+",2.5,IF(BU95="C",2,IF(BU95="D+",1.5,IF(BU95="D",1,0)))))))</f>
        <v>1</v>
      </c>
      <c r="BW95" s="35" t="str">
        <f t="shared" ref="BW95:BW96" si="1326">TEXT(BV95,"0.0")</f>
        <v>1.0</v>
      </c>
      <c r="BX95" s="53">
        <v>2</v>
      </c>
      <c r="BY95" s="70">
        <v>2</v>
      </c>
      <c r="BZ95" s="19">
        <v>5.3</v>
      </c>
      <c r="CA95" s="22">
        <v>3</v>
      </c>
      <c r="CB95" s="23">
        <v>5</v>
      </c>
      <c r="CC95" s="25">
        <f t="shared" ref="CC95:CC96" si="1327">ROUND((BZ95*0.4+CA95*0.6),1)</f>
        <v>3.9</v>
      </c>
      <c r="CD95" s="26">
        <f t="shared" ref="CD95:CD96" si="1328">ROUND(MAX((BZ95*0.4+CA95*0.6),(BZ95*0.4+CB95*0.6)),1)</f>
        <v>5.0999999999999996</v>
      </c>
      <c r="CE95" s="24" t="str">
        <f t="shared" ref="CE95:CE96" si="1329">TEXT(CD95,"0.0")</f>
        <v>5.1</v>
      </c>
      <c r="CF95" s="30" t="str">
        <f t="shared" ref="CF95:CF96" si="1330">IF(CD95&gt;=8.5,"A",IF(CD95&gt;=8,"B+",IF(CD95&gt;=7,"B",IF(CD95&gt;=6.5,"C+",IF(CD95&gt;=5.5,"C",IF(CD95&gt;=5,"D+",IF(CD95&gt;=4,"D","F")))))))</f>
        <v>D+</v>
      </c>
      <c r="CG95" s="28">
        <f t="shared" ref="CG95:CG96" si="1331">IF(CF95="A",4,IF(CF95="B+",3.5,IF(CF95="B",3,IF(CF95="C+",2.5,IF(CF95="C",2,IF(CF95="D+",1.5,IF(CF95="D",1,0)))))))</f>
        <v>1.5</v>
      </c>
      <c r="CH95" s="35" t="str">
        <f t="shared" ref="CH95:CH96" si="1332">TEXT(CG95,"0.0")</f>
        <v>1.5</v>
      </c>
      <c r="CI95" s="53">
        <v>3</v>
      </c>
      <c r="CJ95" s="63">
        <v>3</v>
      </c>
      <c r="CK95" s="193">
        <f t="shared" ref="CK95:CK96" si="1333">AF95+AQ95+BB95+BM95+BX95+CI95</f>
        <v>17</v>
      </c>
      <c r="CL95" s="217">
        <f t="shared" si="1189"/>
        <v>5.7058823529411757</v>
      </c>
      <c r="CM95" s="182">
        <f t="shared" ref="CM95:CM96" si="1334">(AD95*AF95+AO95*AQ95+AZ95*BB95+BK95*BM95+BV95*BX95+CG95*CI95)/CK95</f>
        <v>1.8823529411764706</v>
      </c>
      <c r="CN95" s="183" t="str">
        <f t="shared" ref="CN95:CN96" si="1335">TEXT(CM95,"0.00")</f>
        <v>1.88</v>
      </c>
      <c r="CO95" s="135" t="str">
        <f t="shared" ref="CO95:CO96" si="1336">IF(AND(CM95&lt;0.8),"Cảnh báo KQHT","Lên lớp")</f>
        <v>Lên lớp</v>
      </c>
      <c r="CP95" s="136">
        <f t="shared" ref="CP95:CP96" si="1337">AG95+AR95+BC95+BN95+BY95+CJ95</f>
        <v>17</v>
      </c>
      <c r="CQ95" s="241">
        <f t="shared" ref="CQ95:CQ96" si="1338" xml:space="preserve"> (AA95*AG95+AL95*AR95+AW95*BC95+BH95*BN95+BS95*BY95+CD95*CJ95)/CP95</f>
        <v>5.7058823529411757</v>
      </c>
      <c r="CR95" s="137">
        <f t="shared" ref="CR95:CR96" si="1339" xml:space="preserve"> (AD95*AG95+AO95*AR95+AZ95*BC95+BK95*BN95+BV95*BY95+CG95*CJ95)/CP95</f>
        <v>1.8823529411764706</v>
      </c>
      <c r="CS95" s="140" t="str">
        <f t="shared" ref="CS95:CS96" si="1340">TEXT(CR95,"0.00")</f>
        <v>1.88</v>
      </c>
      <c r="CT95" s="135" t="str">
        <f t="shared" si="1195"/>
        <v>Lên lớp</v>
      </c>
      <c r="CU95" s="184"/>
      <c r="CV95" s="19">
        <v>6.3</v>
      </c>
      <c r="CW95" s="22">
        <v>7</v>
      </c>
      <c r="CX95" s="23"/>
      <c r="CY95" s="25">
        <f t="shared" ref="CY95:CY96" si="1341">ROUND((CV95*0.4+CW95*0.6),1)</f>
        <v>6.7</v>
      </c>
      <c r="CZ95" s="26">
        <f t="shared" ref="CZ95:CZ96" si="1342">ROUND(MAX((CV95*0.4+CW95*0.6),(CV95*0.4+CX95*0.6)),1)</f>
        <v>6.7</v>
      </c>
      <c r="DA95" s="26" t="str">
        <f t="shared" ref="DA95:DA96" si="1343">TEXT(CZ95,"0.0")</f>
        <v>6.7</v>
      </c>
      <c r="DB95" s="30" t="str">
        <f t="shared" ref="DB95:DB96" si="1344">IF(CZ95&gt;=8.5,"A",IF(CZ95&gt;=8,"B+",IF(CZ95&gt;=7,"B",IF(CZ95&gt;=6.5,"C+",IF(CZ95&gt;=5.5,"C",IF(CZ95&gt;=5,"D+",IF(CZ95&gt;=4,"D","F")))))))</f>
        <v>C+</v>
      </c>
      <c r="DC95" s="56">
        <f t="shared" ref="DC95:DC96" si="1345">IF(DB95="A",4,IF(DB95="B+",3.5,IF(DB95="B",3,IF(DB95="C+",2.5,IF(DB95="C",2,IF(DB95="D+",1.5,IF(DB95="D",1,0)))))))</f>
        <v>2.5</v>
      </c>
      <c r="DD95" s="35" t="str">
        <f t="shared" ref="DD95:DD96" si="1346">TEXT(DC95,"0.0")</f>
        <v>2.5</v>
      </c>
      <c r="DE95" s="53">
        <v>3</v>
      </c>
      <c r="DF95" s="63">
        <v>3</v>
      </c>
      <c r="DG95" s="19"/>
      <c r="DH95" s="22"/>
      <c r="DI95" s="23"/>
      <c r="DJ95" s="25">
        <v>5.6</v>
      </c>
      <c r="DK95" s="26">
        <v>5.6</v>
      </c>
      <c r="DL95" s="26" t="str">
        <f t="shared" ref="DL95:DL96" si="1347">TEXT(DK95,"0.0")</f>
        <v>5.6</v>
      </c>
      <c r="DM95" s="30" t="str">
        <f t="shared" ref="DM95:DM96" si="1348">IF(DK95&gt;=8.5,"A",IF(DK95&gt;=8,"B+",IF(DK95&gt;=7,"B",IF(DK95&gt;=6.5,"C+",IF(DK95&gt;=5.5,"C",IF(DK95&gt;=5,"D+",IF(DK95&gt;=4,"D","F")))))))</f>
        <v>C</v>
      </c>
      <c r="DN95" s="56">
        <f t="shared" ref="DN95:DN96" si="1349">IF(DM95="A",4,IF(DM95="B+",3.5,IF(DM95="B",3,IF(DM95="C+",2.5,IF(DM95="C",2,IF(DM95="D+",1.5,IF(DM95="D",1,0)))))))</f>
        <v>2</v>
      </c>
      <c r="DO95" s="35" t="str">
        <f t="shared" ref="DO95:DO96" si="1350">TEXT(DN95,"0.0")</f>
        <v>2.0</v>
      </c>
      <c r="DP95" s="53">
        <v>3</v>
      </c>
      <c r="DQ95" s="63">
        <v>3</v>
      </c>
      <c r="DR95" s="19"/>
      <c r="DS95" s="22"/>
      <c r="DT95" s="23"/>
      <c r="DU95" s="25">
        <v>7.4</v>
      </c>
      <c r="DV95" s="26">
        <v>7.4</v>
      </c>
      <c r="DW95" s="26" t="str">
        <f t="shared" ref="DW95:DW96" si="1351">TEXT(DV95,"0.0")</f>
        <v>7.4</v>
      </c>
      <c r="DX95" s="30" t="str">
        <f t="shared" ref="DX95:DX96" si="1352">IF(DV95&gt;=8.5,"A",IF(DV95&gt;=8,"B+",IF(DV95&gt;=7,"B",IF(DV95&gt;=6.5,"C+",IF(DV95&gt;=5.5,"C",IF(DV95&gt;=5,"D+",IF(DV95&gt;=4,"D","F")))))))</f>
        <v>B</v>
      </c>
      <c r="DY95" s="28">
        <f t="shared" ref="DY95:DY96" si="1353">IF(DX95="A",4,IF(DX95="B+",3.5,IF(DX95="B",3,IF(DX95="C+",2.5,IF(DX95="C",2,IF(DX95="D+",1.5,IF(DX95="D",1,0)))))))</f>
        <v>3</v>
      </c>
      <c r="DZ95" s="35" t="str">
        <f t="shared" ref="DZ95:DZ96" si="1354">TEXT(DY95,"0.0")</f>
        <v>3.0</v>
      </c>
      <c r="EA95" s="53">
        <v>3</v>
      </c>
      <c r="EB95" s="63">
        <v>3</v>
      </c>
      <c r="EC95" s="19"/>
      <c r="ED95" s="22"/>
      <c r="EE95" s="23"/>
      <c r="EF95" s="25">
        <v>5.2</v>
      </c>
      <c r="EG95" s="26">
        <v>5.2</v>
      </c>
      <c r="EH95" s="26" t="str">
        <f t="shared" ref="EH95:EH96" si="1355">TEXT(EG95,"0.0")</f>
        <v>5.2</v>
      </c>
      <c r="EI95" s="30" t="str">
        <f t="shared" ref="EI95:EI96" si="1356">IF(EG95&gt;=8.5,"A",IF(EG95&gt;=8,"B+",IF(EG95&gt;=7,"B",IF(EG95&gt;=6.5,"C+",IF(EG95&gt;=5.5,"C",IF(EG95&gt;=5,"D+",IF(EG95&gt;=4,"D","F")))))))</f>
        <v>D+</v>
      </c>
      <c r="EJ95" s="28">
        <f t="shared" ref="EJ95:EJ96" si="1357">IF(EI95="A",4,IF(EI95="B+",3.5,IF(EI95="B",3,IF(EI95="C+",2.5,IF(EI95="C",2,IF(EI95="D+",1.5,IF(EI95="D",1,0)))))))</f>
        <v>1.5</v>
      </c>
      <c r="EK95" s="35" t="str">
        <f t="shared" ref="EK95:EK96" si="1358">TEXT(EJ95,"0.0")</f>
        <v>1.5</v>
      </c>
      <c r="EL95" s="53">
        <v>2</v>
      </c>
      <c r="EM95" s="63">
        <v>2</v>
      </c>
      <c r="EN95" s="19">
        <v>6.5</v>
      </c>
      <c r="EO95" s="22">
        <v>5</v>
      </c>
      <c r="EP95" s="23"/>
      <c r="EQ95" s="25">
        <f t="shared" ref="EQ95:EQ96" si="1359">ROUND((EN95*0.4+EO95*0.6),1)</f>
        <v>5.6</v>
      </c>
      <c r="ER95" s="26">
        <f t="shared" ref="ER95:ER96" si="1360">ROUND(MAX((EN95*0.4+EO95*0.6),(EN95*0.4+EP95*0.6)),1)</f>
        <v>5.6</v>
      </c>
      <c r="ES95" s="26" t="str">
        <f t="shared" ref="ES95:ES96" si="1361">TEXT(ER95,"0.0")</f>
        <v>5.6</v>
      </c>
      <c r="ET95" s="30" t="str">
        <f t="shared" ref="ET95:ET96" si="1362">IF(ER95&gt;=8.5,"A",IF(ER95&gt;=8,"B+",IF(ER95&gt;=7,"B",IF(ER95&gt;=6.5,"C+",IF(ER95&gt;=5.5,"C",IF(ER95&gt;=5,"D+",IF(ER95&gt;=4,"D","F")))))))</f>
        <v>C</v>
      </c>
      <c r="EU95" s="28">
        <f t="shared" ref="EU95:EU96" si="1363">IF(ET95="A",4,IF(ET95="B+",3.5,IF(ET95="B",3,IF(ET95="C+",2.5,IF(ET95="C",2,IF(ET95="D+",1.5,IF(ET95="D",1,0)))))))</f>
        <v>2</v>
      </c>
      <c r="EV95" s="35" t="str">
        <f t="shared" ref="EV95:EV96" si="1364">TEXT(EU95,"0.0")</f>
        <v>2.0</v>
      </c>
      <c r="EW95" s="53">
        <v>2</v>
      </c>
      <c r="EX95" s="63">
        <v>2</v>
      </c>
      <c r="EY95" s="19"/>
      <c r="EZ95" s="22"/>
      <c r="FA95" s="23"/>
      <c r="FB95" s="25">
        <v>6.5</v>
      </c>
      <c r="FC95" s="26">
        <v>6.5</v>
      </c>
      <c r="FD95" s="26" t="str">
        <f t="shared" ref="FD95" si="1365">TEXT(FC95,"0.0")</f>
        <v>6.5</v>
      </c>
      <c r="FE95" s="30" t="str">
        <f t="shared" ref="FE95:FE96" si="1366">IF(FC95&gt;=8.5,"A",IF(FC95&gt;=8,"B+",IF(FC95&gt;=7,"B",IF(FC95&gt;=6.5,"C+",IF(FC95&gt;=5.5,"C",IF(FC95&gt;=5,"D+",IF(FC95&gt;=4,"D","F")))))))</f>
        <v>C+</v>
      </c>
      <c r="FF95" s="28">
        <f t="shared" ref="FF95:FF96" si="1367">IF(FE95="A",4,IF(FE95="B+",3.5,IF(FE95="B",3,IF(FE95="C+",2.5,IF(FE95="C",2,IF(FE95="D+",1.5,IF(FE95="D",1,0)))))))</f>
        <v>2.5</v>
      </c>
      <c r="FG95" s="35" t="str">
        <f t="shared" ref="FG95:FG96" si="1368">TEXT(FF95,"0.0")</f>
        <v>2.5</v>
      </c>
      <c r="FH95" s="53">
        <v>3</v>
      </c>
      <c r="FI95" s="63">
        <v>3</v>
      </c>
      <c r="FJ95" s="19">
        <v>7.7</v>
      </c>
      <c r="FK95" s="22">
        <v>6</v>
      </c>
      <c r="FL95" s="23"/>
      <c r="FM95" s="25">
        <f t="shared" ref="FM95:FM96" si="1369">ROUND((FJ95*0.4+FK95*0.6),1)</f>
        <v>6.7</v>
      </c>
      <c r="FN95" s="26">
        <f t="shared" ref="FN95:FN96" si="1370">ROUND(MAX((FJ95*0.4+FK95*0.6),(FJ95*0.4+FL95*0.6)),1)</f>
        <v>6.7</v>
      </c>
      <c r="FO95" s="26" t="str">
        <f t="shared" ref="FO95:FO96" si="1371">TEXT(FN95,"0.0")</f>
        <v>6.7</v>
      </c>
      <c r="FP95" s="30" t="str">
        <f t="shared" ref="FP95:FP96" si="1372">IF(FN95&gt;=8.5,"A",IF(FN95&gt;=8,"B+",IF(FN95&gt;=7,"B",IF(FN95&gt;=6.5,"C+",IF(FN95&gt;=5.5,"C",IF(FN95&gt;=5,"D+",IF(FN95&gt;=4,"D","F")))))))</f>
        <v>C+</v>
      </c>
      <c r="FQ95" s="28">
        <f t="shared" ref="FQ95:FQ96" si="1373">IF(FP95="A",4,IF(FP95="B+",3.5,IF(FP95="B",3,IF(FP95="C+",2.5,IF(FP95="C",2,IF(FP95="D+",1.5,IF(FP95="D",1,0)))))))</f>
        <v>2.5</v>
      </c>
      <c r="FR95" s="35" t="str">
        <f t="shared" ref="FR95:FR96" si="1374">TEXT(FQ95,"0.0")</f>
        <v>2.5</v>
      </c>
      <c r="FS95" s="53">
        <v>2</v>
      </c>
      <c r="FT95" s="63">
        <v>2</v>
      </c>
      <c r="FU95" s="19">
        <v>6.4</v>
      </c>
      <c r="FV95" s="22">
        <v>5</v>
      </c>
      <c r="FW95" s="23"/>
      <c r="FX95" s="25">
        <f t="shared" ref="FX95:FX96" si="1375">ROUND((FU95*0.4+FV95*0.6),1)</f>
        <v>5.6</v>
      </c>
      <c r="FY95" s="26">
        <f t="shared" ref="FY95:FY96" si="1376">ROUND(MAX((FU95*0.4+FV95*0.6),(FU95*0.4+FW95*0.6)),1)</f>
        <v>5.6</v>
      </c>
      <c r="FZ95" s="26" t="str">
        <f t="shared" ref="FZ95:FZ96" si="1377">TEXT(FY95,"0.0")</f>
        <v>5.6</v>
      </c>
      <c r="GA95" s="30" t="str">
        <f t="shared" ref="GA95:GA96" si="1378">IF(FY95&gt;=8.5,"A",IF(FY95&gt;=8,"B+",IF(FY95&gt;=7,"B",IF(FY95&gt;=6.5,"C+",IF(FY95&gt;=5.5,"C",IF(FY95&gt;=5,"D+",IF(FY95&gt;=4,"D","F")))))))</f>
        <v>C</v>
      </c>
      <c r="GB95" s="28">
        <f t="shared" ref="GB95:GB96" si="1379">IF(GA95="A",4,IF(GA95="B+",3.5,IF(GA95="B",3,IF(GA95="C+",2.5,IF(GA95="C",2,IF(GA95="D+",1.5,IF(GA95="D",1,0)))))))</f>
        <v>2</v>
      </c>
      <c r="GC95" s="35" t="str">
        <f t="shared" ref="GC95:GC96" si="1380">TEXT(GB95,"0.0")</f>
        <v>2.0</v>
      </c>
      <c r="GD95" s="53">
        <v>2</v>
      </c>
      <c r="GE95" s="63">
        <v>2</v>
      </c>
      <c r="GF95" s="181">
        <f t="shared" ref="GF95:GF96" si="1381">DE95+DP95+EA95+EL95+EW95+FH95+FS95+GD95</f>
        <v>20</v>
      </c>
      <c r="GG95" s="217">
        <f t="shared" ref="GG95:GG96" si="1382">(CZ95*DE95+DK95*DP95+DV95*EA95+EG95*EL95+ER95*EW95+FC95*FH95+FN95*FS95+FY95*GD95)/GF95</f>
        <v>6.24</v>
      </c>
      <c r="GH95" s="182">
        <f t="shared" ref="GH95:GH96" si="1383">(DC95*DE95+DN95*DP95+DY95*EA95+EJ95*EL95+EU95*EW95+FF95*FH95+FQ95*FS95+GB95*GD95)/GF95</f>
        <v>2.2999999999999998</v>
      </c>
      <c r="GI95" s="183" t="str">
        <f t="shared" ref="GI95:GI96" si="1384">TEXT(GH95,"0.00")</f>
        <v>2.30</v>
      </c>
      <c r="GJ95" s="135" t="str">
        <f t="shared" ref="GJ95:GJ96" si="1385">IF(AND(GH95&lt;1),"Cảnh báo KQHT","Lên lớp")</f>
        <v>Lên lớp</v>
      </c>
      <c r="GK95" s="136">
        <f t="shared" ref="GK95:GK96" si="1386">DF95+DQ95+EB95+EM95+EX95+FI95+FT95+GE95</f>
        <v>20</v>
      </c>
      <c r="GL95" s="239">
        <f t="shared" ref="GL95:GL96" si="1387" xml:space="preserve"> (CZ95*DF95+DK95*DQ95+DV95*EB95+EG95*EM95+ER95*EX95+FC95*FI95+FN95*FT95+FY95*GE95)/GK95</f>
        <v>6.24</v>
      </c>
      <c r="GM95" s="137">
        <f t="shared" ref="GM95:GM96" si="1388" xml:space="preserve"> (DC95*DF95+DN95*DQ95+DY95*EB95+EJ95*EM95+EU95*EX95+FF95*FI95+FQ95*FT95+GB95*GE95)/GK95</f>
        <v>2.2999999999999998</v>
      </c>
      <c r="GN95" s="192">
        <f t="shared" ref="GN95:GN96" si="1389">CK95+GF95</f>
        <v>37</v>
      </c>
      <c r="GO95" s="193">
        <f t="shared" ref="GO95:GO96" si="1390">CP95+GK95</f>
        <v>37</v>
      </c>
      <c r="GP95" s="183">
        <f t="shared" ref="GP95:GP96" si="1391">(CQ95*CP95+GL95*GK95)/GO95</f>
        <v>5.9945945945945951</v>
      </c>
      <c r="GQ95" s="182">
        <f t="shared" ref="GQ95:GQ96" si="1392">(CR95*CP95+GM95*GK95)/GO95</f>
        <v>2.1081081081081079</v>
      </c>
      <c r="GR95" s="183" t="str">
        <f t="shared" ref="GR95:GR96" si="1393">TEXT(GQ95,"0.00")</f>
        <v>2.11</v>
      </c>
      <c r="GS95" s="135" t="str">
        <f t="shared" ref="GS95:GS96" si="1394">IF(AND(GQ95&lt;1.2),"Cảnh báo KQHT","Lên lớp")</f>
        <v>Lên lớp</v>
      </c>
      <c r="GT95" s="135"/>
      <c r="GU95" s="19">
        <v>6.5</v>
      </c>
      <c r="GV95" s="22">
        <v>4</v>
      </c>
      <c r="GW95" s="23"/>
      <c r="GX95" s="17">
        <f t="shared" ref="GX95:GX96" si="1395">ROUND((GU95*0.4+GV95*0.6),1)</f>
        <v>5</v>
      </c>
      <c r="GY95" s="24">
        <f t="shared" ref="GY95:GY96" si="1396">ROUND(MAX((GU95*0.4+GV95*0.6),(GU95*0.4+GW95*0.6)),1)</f>
        <v>5</v>
      </c>
      <c r="GZ95" s="24" t="str">
        <f t="shared" ref="GZ95:GZ96" si="1397">TEXT(GY95,"0.0")</f>
        <v>5.0</v>
      </c>
      <c r="HA95" s="30" t="str">
        <f t="shared" ref="HA95:HA96" si="1398">IF(GY95&gt;=8.5,"A",IF(GY95&gt;=8,"B+",IF(GY95&gt;=7,"B",IF(GY95&gt;=6.5,"C+",IF(GY95&gt;=5.5,"C",IF(GY95&gt;=5,"D+",IF(GY95&gt;=4,"D","F")))))))</f>
        <v>D+</v>
      </c>
      <c r="HB95" s="28">
        <f t="shared" ref="HB95:HB96" si="1399">IF(HA95="A",4,IF(HA95="B+",3.5,IF(HA95="B",3,IF(HA95="C+",2.5,IF(HA95="C",2,IF(HA95="D+",1.5,IF(HA95="D",1,0)))))))</f>
        <v>1.5</v>
      </c>
      <c r="HC95" s="35" t="str">
        <f t="shared" ref="HC95:HC96" si="1400">TEXT(HB95,"0.0")</f>
        <v>1.5</v>
      </c>
      <c r="HD95" s="53">
        <v>3</v>
      </c>
      <c r="HE95" s="63">
        <v>3</v>
      </c>
      <c r="HF95" s="19">
        <v>7.7</v>
      </c>
      <c r="HG95" s="22">
        <v>3</v>
      </c>
      <c r="HH95" s="23"/>
      <c r="HI95" s="25">
        <f t="shared" ref="HI95:HI96" si="1401">ROUND((HF95*0.4+HG95*0.6),1)</f>
        <v>4.9000000000000004</v>
      </c>
      <c r="HJ95" s="26">
        <f t="shared" ref="HJ95:HJ96" si="1402">ROUND(MAX((HF95*0.4+HG95*0.6),(HF95*0.4+HH95*0.6)),1)</f>
        <v>4.9000000000000004</v>
      </c>
      <c r="HK95" s="24" t="str">
        <f t="shared" ref="HK95:HK96" si="1403">TEXT(HJ95,"0.0")</f>
        <v>4.9</v>
      </c>
      <c r="HL95" s="30" t="str">
        <f t="shared" ref="HL95:HL96" si="1404">IF(HJ95&gt;=8.5,"A",IF(HJ95&gt;=8,"B+",IF(HJ95&gt;=7,"B",IF(HJ95&gt;=6.5,"C+",IF(HJ95&gt;=5.5,"C",IF(HJ95&gt;=5,"D+",IF(HJ95&gt;=4,"D","F")))))))</f>
        <v>D</v>
      </c>
      <c r="HM95" s="28">
        <f t="shared" ref="HM95:HM96" si="1405">IF(HL95="A",4,IF(HL95="B+",3.5,IF(HL95="B",3,IF(HL95="C+",2.5,IF(HL95="C",2,IF(HL95="D+",1.5,IF(HL95="D",1,0)))))))</f>
        <v>1</v>
      </c>
      <c r="HN95" s="35" t="str">
        <f t="shared" ref="HN95:HN96" si="1406">TEXT(HM95,"0.0")</f>
        <v>1.0</v>
      </c>
      <c r="HO95" s="53">
        <v>2</v>
      </c>
      <c r="HP95" s="63">
        <v>2</v>
      </c>
      <c r="HQ95" s="19">
        <v>5.0999999999999996</v>
      </c>
      <c r="HR95" s="22">
        <v>5</v>
      </c>
      <c r="HS95" s="23"/>
      <c r="HT95" s="25">
        <f t="shared" ref="HT95:HT96" si="1407">ROUND((HQ95*0.4+HR95*0.6),1)</f>
        <v>5</v>
      </c>
      <c r="HU95" s="147">
        <f t="shared" ref="HU95:HU96" si="1408">ROUND(MAX((HQ95*0.4+HR95*0.6),(HQ95*0.4+HS95*0.6)),1)</f>
        <v>5</v>
      </c>
      <c r="HV95" s="24" t="str">
        <f t="shared" ref="HV95:HV96" si="1409">TEXT(HU95,"0.0")</f>
        <v>5.0</v>
      </c>
      <c r="HW95" s="218" t="str">
        <f t="shared" ref="HW95:HW96" si="1410">IF(HU95&gt;=8.5,"A",IF(HU95&gt;=8,"B+",IF(HU95&gt;=7,"B",IF(HU95&gt;=6.5,"C+",IF(HU95&gt;=5.5,"C",IF(HU95&gt;=5,"D+",IF(HU95&gt;=4,"D","F")))))))</f>
        <v>D+</v>
      </c>
      <c r="HX95" s="149">
        <f t="shared" ref="HX95:HX96" si="1411">IF(HW95="A",4,IF(HW95="B+",3.5,IF(HW95="B",3,IF(HW95="C+",2.5,IF(HW95="C",2,IF(HW95="D+",1.5,IF(HW95="D",1,0)))))))</f>
        <v>1.5</v>
      </c>
      <c r="HY95" s="40" t="str">
        <f t="shared" ref="HY95:HY96" si="1412">TEXT(HX95,"0.0")</f>
        <v>1.5</v>
      </c>
      <c r="HZ95" s="53">
        <v>3</v>
      </c>
      <c r="IA95" s="63">
        <v>3</v>
      </c>
      <c r="IB95" s="19">
        <v>7.3</v>
      </c>
      <c r="IC95" s="112"/>
      <c r="ID95" s="23">
        <v>8</v>
      </c>
      <c r="IE95" s="25">
        <f t="shared" ref="IE95:IE96" si="1413">ROUND((IB95*0.4+IC95*0.6),1)</f>
        <v>2.9</v>
      </c>
      <c r="IF95" s="147">
        <f t="shared" ref="IF95:IF96" si="1414">ROUND(MAX((IB95*0.4+IC95*0.6),(IB95*0.4+ID95*0.6)),1)</f>
        <v>7.7</v>
      </c>
      <c r="IG95" s="26" t="str">
        <f t="shared" ref="IG95:IG96" si="1415">TEXT(IF95,"0.0")</f>
        <v>7.7</v>
      </c>
      <c r="IH95" s="218" t="str">
        <f t="shared" ref="IH95:IH96" si="1416">IF(IF95&gt;=8.5,"A",IF(IF95&gt;=8,"B+",IF(IF95&gt;=7,"B",IF(IF95&gt;=6.5,"C+",IF(IF95&gt;=5.5,"C",IF(IF95&gt;=5,"D+",IF(IF95&gt;=4,"D","F")))))))</f>
        <v>B</v>
      </c>
      <c r="II95" s="149">
        <f t="shared" ref="II95:II96" si="1417">IF(IH95="A",4,IF(IH95="B+",3.5,IF(IH95="B",3,IF(IH95="C+",2.5,IF(IH95="C",2,IF(IH95="D+",1.5,IF(IH95="D",1,0)))))))</f>
        <v>3</v>
      </c>
      <c r="IJ95" s="40" t="str">
        <f t="shared" ref="IJ95:IJ96" si="1418">TEXT(II95,"0.0")</f>
        <v>3.0</v>
      </c>
      <c r="IK95" s="53">
        <v>1</v>
      </c>
      <c r="IL95" s="63">
        <v>1</v>
      </c>
      <c r="IM95" s="185">
        <v>5.8</v>
      </c>
      <c r="IN95" s="146"/>
      <c r="IO95" s="122">
        <v>7</v>
      </c>
      <c r="IP95" s="123">
        <f t="shared" ref="IP95:IP96" si="1419">ROUND((IM95*0.4+IN95*0.6),1)</f>
        <v>2.2999999999999998</v>
      </c>
      <c r="IQ95" s="124">
        <f t="shared" ref="IQ95:IQ96" si="1420">ROUND(MAX((IM95*0.4+IN95*0.6),(IM95*0.4+IO95*0.6)),1)</f>
        <v>6.5</v>
      </c>
      <c r="IR95" s="124" t="str">
        <f t="shared" ref="IR95:IR96" si="1421">TEXT(IQ95,"0.0")</f>
        <v>6.5</v>
      </c>
      <c r="IS95" s="125" t="str">
        <f t="shared" ref="IS95:IS96" si="1422">IF(IQ95&gt;=8.5,"A",IF(IQ95&gt;=8,"B+",IF(IQ95&gt;=7,"B",IF(IQ95&gt;=6.5,"C+",IF(IQ95&gt;=5.5,"C",IF(IQ95&gt;=5,"D+",IF(IQ95&gt;=4,"D","F")))))))</f>
        <v>C+</v>
      </c>
      <c r="IT95" s="126">
        <f t="shared" ref="IT95:IT96" si="1423">IF(IS95="A",4,IF(IS95="B+",3.5,IF(IS95="B",3,IF(IS95="C+",2.5,IF(IS95="C",2,IF(IS95="D+",1.5,IF(IS95="D",1,0)))))))</f>
        <v>2.5</v>
      </c>
      <c r="IU95" s="127" t="str">
        <f t="shared" ref="IU95:IU96" si="1424">TEXT(IT95,"0.0")</f>
        <v>2.5</v>
      </c>
      <c r="IV95" s="144">
        <v>2</v>
      </c>
      <c r="IW95" s="145">
        <v>2</v>
      </c>
      <c r="IX95" s="19">
        <v>6.6</v>
      </c>
      <c r="IY95" s="112"/>
      <c r="IZ95" s="23">
        <v>5</v>
      </c>
      <c r="JA95" s="25">
        <f t="shared" ref="JA95:JA96" si="1425">ROUND((IX95*0.4+IY95*0.6),1)</f>
        <v>2.6</v>
      </c>
      <c r="JB95" s="26">
        <f t="shared" ref="JB95:JB96" si="1426">ROUND(MAX((IX95*0.4+IY95*0.6),(IX95*0.4+IZ95*0.6)),1)</f>
        <v>5.6</v>
      </c>
      <c r="JC95" s="24" t="str">
        <f t="shared" ref="JC95:JC96" si="1427">TEXT(JB95,"0.0")</f>
        <v>5.6</v>
      </c>
      <c r="JD95" s="30" t="str">
        <f t="shared" ref="JD95:JD96" si="1428">IF(JB95&gt;=8.5,"A",IF(JB95&gt;=8,"B+",IF(JB95&gt;=7,"B",IF(JB95&gt;=6.5,"C+",IF(JB95&gt;=5.5,"C",IF(JB95&gt;=5,"D+",IF(JB95&gt;=4,"D","F")))))))</f>
        <v>C</v>
      </c>
      <c r="JE95" s="28">
        <f t="shared" ref="JE95:JE96" si="1429">IF(JD95="A",4,IF(JD95="B+",3.5,IF(JD95="B",3,IF(JD95="C+",2.5,IF(JD95="C",2,IF(JD95="D+",1.5,IF(JD95="D",1,0)))))))</f>
        <v>2</v>
      </c>
      <c r="JF95" s="35" t="str">
        <f t="shared" ref="JF95:JF96" si="1430">TEXT(JE95,"0.0")</f>
        <v>2.0</v>
      </c>
      <c r="JG95" s="53">
        <v>2</v>
      </c>
      <c r="JH95" s="63">
        <v>2</v>
      </c>
      <c r="JI95" s="19">
        <v>5.0999999999999996</v>
      </c>
      <c r="JJ95" s="22">
        <v>5</v>
      </c>
      <c r="JK95" s="23"/>
      <c r="JL95" s="25">
        <f t="shared" ref="JL95:JL96" si="1431">ROUND((JI95*0.4+JJ95*0.6),1)</f>
        <v>5</v>
      </c>
      <c r="JM95" s="26">
        <f t="shared" ref="JM95:JM96" si="1432">ROUND(MAX((JI95*0.4+JJ95*0.6),(JI95*0.4+JK95*0.6)),1)</f>
        <v>5</v>
      </c>
      <c r="JN95" s="26" t="str">
        <f t="shared" ref="JN95:JN96" si="1433">TEXT(JM95,"0.0")</f>
        <v>5.0</v>
      </c>
      <c r="JO95" s="30" t="str">
        <f t="shared" ref="JO95:JO96" si="1434">IF(JM95&gt;=8.5,"A",IF(JM95&gt;=8,"B+",IF(JM95&gt;=7,"B",IF(JM95&gt;=6.5,"C+",IF(JM95&gt;=5.5,"C",IF(JM95&gt;=5,"D+",IF(JM95&gt;=4,"D","F")))))))</f>
        <v>D+</v>
      </c>
      <c r="JP95" s="28">
        <f t="shared" ref="JP95:JP96" si="1435">IF(JO95="A",4,IF(JO95="B+",3.5,IF(JO95="B",3,IF(JO95="C+",2.5,IF(JO95="C",2,IF(JO95="D+",1.5,IF(JO95="D",1,0)))))))</f>
        <v>1.5</v>
      </c>
      <c r="JQ95" s="35" t="str">
        <f t="shared" ref="JQ95:JQ96" si="1436">TEXT(JP95,"0.0")</f>
        <v>1.5</v>
      </c>
      <c r="JR95" s="53">
        <v>2</v>
      </c>
      <c r="JS95" s="63">
        <v>2</v>
      </c>
      <c r="JT95" s="19">
        <v>5</v>
      </c>
      <c r="JU95" s="22">
        <v>6</v>
      </c>
      <c r="JV95" s="23"/>
      <c r="JW95" s="25">
        <f t="shared" ref="JW95:JW96" si="1437">ROUND((JT95*0.4+JU95*0.6),1)</f>
        <v>5.6</v>
      </c>
      <c r="JX95" s="26">
        <f t="shared" ref="JX95:JX96" si="1438">ROUND(MAX((JT95*0.4+JU95*0.6),(JT95*0.4+JV95*0.6)),1)</f>
        <v>5.6</v>
      </c>
      <c r="JY95" s="26" t="str">
        <f t="shared" ref="JY95:JY96" si="1439">TEXT(JX95,"0.0")</f>
        <v>5.6</v>
      </c>
      <c r="JZ95" s="30" t="str">
        <f t="shared" ref="JZ95:JZ96" si="1440">IF(JX95&gt;=8.5,"A",IF(JX95&gt;=8,"B+",IF(JX95&gt;=7,"B",IF(JX95&gt;=6.5,"C+",IF(JX95&gt;=5.5,"C",IF(JX95&gt;=5,"D+",IF(JX95&gt;=4,"D","F")))))))</f>
        <v>C</v>
      </c>
      <c r="KA95" s="28">
        <f t="shared" ref="KA95:KA96" si="1441">IF(JZ95="A",4,IF(JZ95="B+",3.5,IF(JZ95="B",3,IF(JZ95="C+",2.5,IF(JZ95="C",2,IF(JZ95="D+",1.5,IF(JZ95="D",1,0)))))))</f>
        <v>2</v>
      </c>
      <c r="KB95" s="35" t="str">
        <f t="shared" ref="KB95:KB96" si="1442">TEXT(KA95,"0.0")</f>
        <v>2.0</v>
      </c>
      <c r="KC95" s="53">
        <v>1</v>
      </c>
      <c r="KD95" s="63">
        <v>1</v>
      </c>
      <c r="KE95" s="19">
        <v>7.2</v>
      </c>
      <c r="KF95" s="22">
        <v>6</v>
      </c>
      <c r="KG95" s="23"/>
      <c r="KH95" s="25">
        <f t="shared" ref="KH95:KH96" si="1443">ROUND((KE95*0.4+KF95*0.6),1)</f>
        <v>6.5</v>
      </c>
      <c r="KI95" s="26">
        <f t="shared" ref="KI95:KI96" si="1444">ROUND(MAX((KE95*0.4+KF95*0.6),(KE95*0.4+KG95*0.6)),1)</f>
        <v>6.5</v>
      </c>
      <c r="KJ95" s="26" t="str">
        <f t="shared" ref="KJ95:KJ96" si="1445">TEXT(KI95,"0.0")</f>
        <v>6.5</v>
      </c>
      <c r="KK95" s="30" t="str">
        <f t="shared" ref="KK95:KK96" si="1446">IF(KI95&gt;=8.5,"A",IF(KI95&gt;=8,"B+",IF(KI95&gt;=7,"B",IF(KI95&gt;=6.5,"C+",IF(KI95&gt;=5.5,"C",IF(KI95&gt;=5,"D+",IF(KI95&gt;=4,"D","F")))))))</f>
        <v>C+</v>
      </c>
      <c r="KL95" s="28">
        <f t="shared" ref="KL95:KL96" si="1447">IF(KK95="A",4,IF(KK95="B+",3.5,IF(KK95="B",3,IF(KK95="C+",2.5,IF(KK95="C",2,IF(KK95="D+",1.5,IF(KK95="D",1,0)))))))</f>
        <v>2.5</v>
      </c>
      <c r="KM95" s="35" t="str">
        <f t="shared" ref="KM95:KM96" si="1448">TEXT(KL95,"0.0")</f>
        <v>2.5</v>
      </c>
      <c r="KN95" s="53">
        <v>2</v>
      </c>
      <c r="KO95" s="63">
        <v>2</v>
      </c>
      <c r="KP95" s="181">
        <f t="shared" ref="KP95:KP96" si="1449">HD95+HO95+HZ95+IK95+IV95+JG95+JR95+KC95+KN95</f>
        <v>18</v>
      </c>
      <c r="KQ95" s="217">
        <f t="shared" ref="KQ95:KQ96" si="1450">(GY95*HD95+HJ95*HO95+HU95*HZ95+IF95*IK95+IQ95*IV95+JB95*JG95+JM95*JR95+JX95*KC95+KI95*KN95)/KP95</f>
        <v>5.572222222222222</v>
      </c>
      <c r="KR95" s="182">
        <f t="shared" ref="KR95:KR96" si="1451">(HB95*HD95+HM95*HO95+HX95*HZ95+II95*IK95+IT95*IV95+JE95*JG95+JP95*JR95+KA95*KC95+KL95*KN95)/KP95</f>
        <v>1.8333333333333333</v>
      </c>
      <c r="KS95" s="183" t="str">
        <f t="shared" ref="KS95:KS96" si="1452">TEXT(KR95,"0.00")</f>
        <v>1.83</v>
      </c>
      <c r="KT95" s="135" t="str">
        <f t="shared" ref="KT95:KT96" si="1453">IF(AND(KR95&lt;1),"Cảnh báo KQHT","Lên lớp")</f>
        <v>Lên lớp</v>
      </c>
      <c r="KU95" s="136">
        <f t="shared" ref="KU95:KU96" si="1454">HE95+HP95+IA95+IL95+IW95+JH95+JS95+KD95+KO95</f>
        <v>18</v>
      </c>
      <c r="KV95" s="217">
        <f t="shared" ref="KV95:KV96" si="1455">(GY95*HE95+HJ95*HP95+HU95*IA95+IF95*IL95+IQ95*IW95+JB95*JH95+JM95*JS95+JX95*KD95+KI95*KO95)/KU95</f>
        <v>5.572222222222222</v>
      </c>
      <c r="KW95" s="236">
        <f t="shared" ref="KW95:KW96" si="1456" xml:space="preserve"> (HB95*HE95+HM95*HP95+HX95*IA95+II95*IL95+IT95*IW95+JE95*JH95+JP95*JS95+KA95*KD95+KL95*KO95)/KU95</f>
        <v>1.8333333333333333</v>
      </c>
      <c r="KX95" s="192">
        <f t="shared" ref="KX95:KX96" si="1457">GN95+KP95</f>
        <v>55</v>
      </c>
      <c r="KY95" s="193">
        <f t="shared" ref="KY95:KY96" si="1458">GO95+KU95</f>
        <v>55</v>
      </c>
      <c r="KZ95" s="183">
        <f t="shared" ref="KZ95:KZ96" si="1459">(GP95*GO95+KV95*KU95)/KY95</f>
        <v>5.8563636363636364</v>
      </c>
      <c r="LA95" s="182">
        <f t="shared" ref="LA95:LA96" si="1460">(GQ95*GO95+KW95*KU95)/KY95</f>
        <v>2.0181818181818181</v>
      </c>
      <c r="LB95" s="183" t="str">
        <f t="shared" ref="LB95:LB96" si="1461">TEXT(LA95,"0.00")</f>
        <v>2.02</v>
      </c>
      <c r="LC95" s="135" t="str">
        <f t="shared" si="1268"/>
        <v>Lên lớp</v>
      </c>
      <c r="LD95" s="135" t="s">
        <v>648</v>
      </c>
      <c r="LE95" s="19"/>
      <c r="LF95" s="22"/>
      <c r="LG95" s="23"/>
      <c r="LH95" s="25">
        <f t="shared" ref="LH95:LH96" si="1462">ROUND((LE95*0.4+LF95*0.6),1)</f>
        <v>0</v>
      </c>
      <c r="LI95" s="147">
        <f t="shared" ref="LI95:LI96" si="1463">ROUND(MAX((LE95*0.4+LF95*0.6),(LE95*0.4+LG95*0.6)),1)</f>
        <v>0</v>
      </c>
      <c r="LJ95" s="26" t="str">
        <f t="shared" ref="LJ95:LJ96" si="1464">TEXT(LI95,"0.0")</f>
        <v>0.0</v>
      </c>
      <c r="LK95" s="148" t="str">
        <f t="shared" ref="LK95:LK96" si="1465">IF(LI95&gt;=8.5,"A",IF(LI95&gt;=8,"B+",IF(LI95&gt;=7,"B",IF(LI95&gt;=6.5,"C+",IF(LI95&gt;=5.5,"C",IF(LI95&gt;=5,"D+",IF(LI95&gt;=4,"D","F")))))))</f>
        <v>F</v>
      </c>
      <c r="LL95" s="149">
        <f t="shared" ref="LL95:LL96" si="1466">IF(LK95="A",4,IF(LK95="B+",3.5,IF(LK95="B",3,IF(LK95="C+",2.5,IF(LK95="C",2,IF(LK95="D+",1.5,IF(LK95="D",1,0)))))))</f>
        <v>0</v>
      </c>
      <c r="LM95" s="40" t="str">
        <f t="shared" ref="LM95:LM96" si="1467">TEXT(LL95,"0.0")</f>
        <v>0.0</v>
      </c>
      <c r="LN95" s="53">
        <v>1</v>
      </c>
      <c r="LO95" s="63"/>
      <c r="LP95" s="19"/>
      <c r="LQ95" s="22"/>
      <c r="LR95" s="23"/>
      <c r="LS95" s="25">
        <f t="shared" ref="LS95:LS96" si="1468">ROUND((LP95*0.4+LQ95*0.6),1)</f>
        <v>0</v>
      </c>
      <c r="LT95" s="147">
        <f t="shared" ref="LT95:LT96" si="1469">ROUND(MAX((LP95*0.4+LQ95*0.6),(LP95*0.4+LR95*0.6)),1)</f>
        <v>0</v>
      </c>
      <c r="LU95" s="26" t="str">
        <f t="shared" ref="LU95:LU96" si="1470">TEXT(LT95,"0.0")</f>
        <v>0.0</v>
      </c>
      <c r="LV95" s="148" t="str">
        <f t="shared" ref="LV95:LV96" si="1471">IF(LT95&gt;=8.5,"A",IF(LT95&gt;=8,"B+",IF(LT95&gt;=7,"B",IF(LT95&gt;=6.5,"C+",IF(LT95&gt;=5.5,"C",IF(LT95&gt;=5,"D+",IF(LT95&gt;=4,"D","F")))))))</f>
        <v>F</v>
      </c>
      <c r="LW95" s="149">
        <f t="shared" ref="LW95:LW96" si="1472">IF(LV95="A",4,IF(LV95="B+",3.5,IF(LV95="B",3,IF(LV95="C+",2.5,IF(LV95="C",2,IF(LV95="D+",1.5,IF(LV95="D",1,0)))))))</f>
        <v>0</v>
      </c>
      <c r="LX95" s="40" t="str">
        <f t="shared" ref="LX95:LX96" si="1473">TEXT(LW95,"0.0")</f>
        <v>0.0</v>
      </c>
      <c r="LY95" s="53">
        <v>1</v>
      </c>
      <c r="LZ95" s="63"/>
      <c r="MA95" s="19"/>
      <c r="MB95" s="22"/>
      <c r="MC95" s="23"/>
      <c r="MD95" s="25">
        <f t="shared" ref="MD95:MD96" si="1474">ROUND((MA95*0.4+MB95*0.6),1)</f>
        <v>0</v>
      </c>
      <c r="ME95" s="26">
        <f t="shared" ref="ME95:ME96" si="1475">ROUND(MAX((MA95*0.4+MB95*0.6),(MA95*0.4+MC95*0.6)),1)</f>
        <v>0</v>
      </c>
      <c r="MF95" s="26" t="str">
        <f t="shared" ref="MF95:MF96" si="1476">TEXT(ME95,"0.0")</f>
        <v>0.0</v>
      </c>
      <c r="MG95" s="30" t="str">
        <f t="shared" ref="MG95:MG96" si="1477">IF(ME95&gt;=8.5,"A",IF(ME95&gt;=8,"B+",IF(ME95&gt;=7,"B",IF(ME95&gt;=6.5,"C+",IF(ME95&gt;=5.5,"C",IF(ME95&gt;=5,"D+",IF(ME95&gt;=4,"D","F")))))))</f>
        <v>F</v>
      </c>
      <c r="MH95" s="28">
        <f t="shared" ref="MH95:MH96" si="1478">IF(MG95="A",4,IF(MG95="B+",3.5,IF(MG95="B",3,IF(MG95="C+",2.5,IF(MG95="C",2,IF(MG95="D+",1.5,IF(MG95="D",1,0)))))))</f>
        <v>0</v>
      </c>
      <c r="MI95" s="35" t="str">
        <f t="shared" ref="MI95:MI96" si="1479">TEXT(MH95,"0.0")</f>
        <v>0.0</v>
      </c>
      <c r="MJ95" s="53">
        <v>1</v>
      </c>
      <c r="MK95" s="70"/>
      <c r="ML95" s="19">
        <v>7</v>
      </c>
      <c r="MM95" s="51">
        <v>7.7</v>
      </c>
      <c r="MN95" s="23"/>
      <c r="MO95" s="25">
        <f t="shared" si="1150"/>
        <v>7.4</v>
      </c>
      <c r="MP95" s="26">
        <f t="shared" si="1151"/>
        <v>7.4</v>
      </c>
      <c r="MQ95" s="26" t="str">
        <f t="shared" si="1274"/>
        <v>7.4</v>
      </c>
      <c r="MR95" s="30" t="str">
        <f t="shared" si="1283"/>
        <v>B</v>
      </c>
      <c r="MS95" s="28">
        <f t="shared" si="1152"/>
        <v>3</v>
      </c>
      <c r="MT95" s="35" t="str">
        <f t="shared" si="1153"/>
        <v>3.0</v>
      </c>
      <c r="MU95" s="53">
        <v>1</v>
      </c>
      <c r="MV95" s="63">
        <v>1</v>
      </c>
      <c r="MW95" s="19">
        <v>7</v>
      </c>
      <c r="MX95" s="51">
        <v>7.7</v>
      </c>
      <c r="MY95" s="23"/>
      <c r="MZ95" s="25">
        <f t="shared" si="1154"/>
        <v>7.4</v>
      </c>
      <c r="NA95" s="26">
        <f t="shared" si="1155"/>
        <v>7.4</v>
      </c>
      <c r="NB95" s="26" t="str">
        <f t="shared" si="1275"/>
        <v>7.4</v>
      </c>
      <c r="NC95" s="30" t="str">
        <f t="shared" si="1284"/>
        <v>B</v>
      </c>
      <c r="ND95" s="28">
        <f t="shared" si="1156"/>
        <v>3</v>
      </c>
      <c r="NE95" s="35" t="str">
        <f t="shared" si="1157"/>
        <v>3.0</v>
      </c>
      <c r="NF95" s="53">
        <v>1</v>
      </c>
      <c r="NG95" s="63">
        <v>1</v>
      </c>
      <c r="NH95" s="19">
        <v>6</v>
      </c>
      <c r="NI95" s="51">
        <v>7.3</v>
      </c>
      <c r="NJ95" s="23"/>
      <c r="NK95" s="25">
        <f t="shared" si="1158"/>
        <v>6.8</v>
      </c>
      <c r="NL95" s="26">
        <f t="shared" si="1159"/>
        <v>6.8</v>
      </c>
      <c r="NM95" s="26" t="str">
        <f t="shared" si="1276"/>
        <v>6.8</v>
      </c>
      <c r="NN95" s="30" t="str">
        <f t="shared" si="1285"/>
        <v>C+</v>
      </c>
      <c r="NO95" s="28">
        <f t="shared" si="1160"/>
        <v>2.5</v>
      </c>
      <c r="NP95" s="35" t="str">
        <f t="shared" si="1161"/>
        <v>2.5</v>
      </c>
      <c r="NQ95" s="53">
        <v>2</v>
      </c>
      <c r="NR95" s="63">
        <v>2</v>
      </c>
      <c r="NS95" s="43"/>
      <c r="NT95" s="51"/>
      <c r="NU95" s="23"/>
      <c r="NV95" s="25">
        <f t="shared" si="1162"/>
        <v>0</v>
      </c>
      <c r="NW95" s="26">
        <f t="shared" si="1163"/>
        <v>0</v>
      </c>
      <c r="NX95" s="26" t="str">
        <f t="shared" si="1277"/>
        <v>0.0</v>
      </c>
      <c r="NY95" s="30" t="str">
        <f t="shared" si="1286"/>
        <v>F</v>
      </c>
      <c r="NZ95" s="28">
        <f t="shared" si="1164"/>
        <v>0</v>
      </c>
      <c r="OA95" s="35" t="str">
        <f t="shared" si="1165"/>
        <v>0.0</v>
      </c>
      <c r="OB95" s="53">
        <v>1</v>
      </c>
      <c r="OC95" s="63"/>
      <c r="OD95" s="57"/>
      <c r="OE95" s="51"/>
      <c r="OF95" s="23"/>
      <c r="OG95" s="25">
        <f t="shared" si="1297"/>
        <v>0</v>
      </c>
      <c r="OH95" s="26">
        <f t="shared" si="1298"/>
        <v>0</v>
      </c>
      <c r="OI95" s="26" t="str">
        <f t="shared" si="1299"/>
        <v>0.0</v>
      </c>
      <c r="OJ95" s="30" t="str">
        <f t="shared" si="1300"/>
        <v>F</v>
      </c>
      <c r="OK95" s="28">
        <f t="shared" si="1301"/>
        <v>0</v>
      </c>
      <c r="OL95" s="35" t="str">
        <f t="shared" si="1302"/>
        <v>0.0</v>
      </c>
      <c r="OM95" s="53"/>
      <c r="ON95" s="70"/>
      <c r="OO95" s="264">
        <f t="shared" si="804"/>
        <v>8</v>
      </c>
      <c r="OP95" s="217">
        <f t="shared" si="805"/>
        <v>3.55</v>
      </c>
      <c r="OQ95" s="182">
        <f t="shared" si="806"/>
        <v>1.375</v>
      </c>
      <c r="OR95" s="183" t="str">
        <f t="shared" si="807"/>
        <v>1.38</v>
      </c>
      <c r="OS95" s="135" t="str">
        <f t="shared" si="808"/>
        <v>Lên lớp</v>
      </c>
      <c r="OT95" s="136">
        <f t="shared" si="809"/>
        <v>4</v>
      </c>
      <c r="OU95" s="217">
        <f t="shared" si="810"/>
        <v>7.1</v>
      </c>
      <c r="OV95" s="236">
        <f t="shared" si="811"/>
        <v>2.75</v>
      </c>
      <c r="OW95" s="192">
        <f t="shared" si="812"/>
        <v>63</v>
      </c>
      <c r="OX95" s="193">
        <f t="shared" si="813"/>
        <v>59</v>
      </c>
      <c r="OY95" s="183">
        <f t="shared" si="814"/>
        <v>5.9406779661016946</v>
      </c>
      <c r="OZ95" s="182">
        <f t="shared" si="815"/>
        <v>2.0677966101694913</v>
      </c>
      <c r="PA95" s="183" t="str">
        <f t="shared" si="816"/>
        <v>2.07</v>
      </c>
      <c r="PB95" s="135" t="str">
        <f t="shared" si="817"/>
        <v>Lên lớp</v>
      </c>
      <c r="PC95" s="135" t="s">
        <v>648</v>
      </c>
      <c r="PD95" s="57"/>
      <c r="PE95" s="22"/>
      <c r="PF95" s="23"/>
      <c r="PG95" s="25">
        <f t="shared" si="866"/>
        <v>0</v>
      </c>
      <c r="PH95" s="26">
        <f t="shared" si="867"/>
        <v>0</v>
      </c>
      <c r="PI95" s="26" t="str">
        <f t="shared" si="868"/>
        <v>0.0</v>
      </c>
      <c r="PJ95" s="30" t="str">
        <f t="shared" si="869"/>
        <v>F</v>
      </c>
      <c r="PK95" s="28">
        <f t="shared" si="870"/>
        <v>0</v>
      </c>
      <c r="PL95" s="35" t="str">
        <f t="shared" si="871"/>
        <v>0.0</v>
      </c>
      <c r="PM95" s="53"/>
      <c r="PN95" s="63"/>
      <c r="PO95" s="19"/>
      <c r="PP95" s="22"/>
      <c r="PQ95" s="23"/>
      <c r="PR95" s="25">
        <f t="shared" si="1170"/>
        <v>0</v>
      </c>
      <c r="PS95" s="26">
        <f t="shared" si="1171"/>
        <v>0</v>
      </c>
      <c r="PT95" s="26" t="str">
        <f t="shared" si="1279"/>
        <v>0.0</v>
      </c>
      <c r="PU95" s="30" t="str">
        <f t="shared" si="1288"/>
        <v>F</v>
      </c>
      <c r="PV95" s="28">
        <f t="shared" si="1172"/>
        <v>0</v>
      </c>
      <c r="PW95" s="35" t="str">
        <f t="shared" si="1173"/>
        <v>0.0</v>
      </c>
      <c r="PX95" s="53"/>
      <c r="PY95" s="63"/>
      <c r="PZ95" s="59"/>
      <c r="QA95" s="259"/>
      <c r="QB95" s="129">
        <f t="shared" si="848"/>
        <v>0</v>
      </c>
      <c r="QC95" s="24" t="str">
        <f t="shared" si="876"/>
        <v>0.0</v>
      </c>
      <c r="QD95" s="30" t="str">
        <f t="shared" si="877"/>
        <v>F</v>
      </c>
      <c r="QE95" s="28">
        <f t="shared" si="878"/>
        <v>0</v>
      </c>
      <c r="QF95" s="35" t="str">
        <f t="shared" si="879"/>
        <v>0.0</v>
      </c>
      <c r="QG95" s="260"/>
      <c r="QH95" s="261"/>
      <c r="QI95" s="262">
        <f t="shared" si="818"/>
        <v>0</v>
      </c>
      <c r="QJ95" s="217" t="e">
        <f t="shared" si="819"/>
        <v>#DIV/0!</v>
      </c>
      <c r="QK95" s="182" t="e">
        <f t="shared" si="820"/>
        <v>#DIV/0!</v>
      </c>
      <c r="QL95" s="183" t="e">
        <f t="shared" si="880"/>
        <v>#DIV/0!</v>
      </c>
      <c r="QM95" s="135" t="e">
        <f t="shared" si="881"/>
        <v>#DIV/0!</v>
      </c>
    </row>
    <row r="96" spans="1:455" ht="18">
      <c r="A96" s="10">
        <v>18</v>
      </c>
      <c r="B96" s="10">
        <v>101</v>
      </c>
      <c r="C96" s="90" t="s">
        <v>631</v>
      </c>
      <c r="D96" s="91" t="s">
        <v>901</v>
      </c>
      <c r="E96" s="93" t="s">
        <v>279</v>
      </c>
      <c r="F96" s="307" t="s">
        <v>238</v>
      </c>
      <c r="G96" s="113" t="s">
        <v>902</v>
      </c>
      <c r="H96" s="101" t="s">
        <v>467</v>
      </c>
      <c r="I96" s="42" t="s">
        <v>18</v>
      </c>
      <c r="J96" s="103" t="s">
        <v>594</v>
      </c>
      <c r="K96" s="12">
        <v>6</v>
      </c>
      <c r="L96" s="24" t="str">
        <f t="shared" si="1174"/>
        <v>6.0</v>
      </c>
      <c r="M96" s="30" t="str">
        <f t="shared" si="882"/>
        <v>C</v>
      </c>
      <c r="N96" s="37">
        <f t="shared" si="883"/>
        <v>2</v>
      </c>
      <c r="O96" s="35" t="str">
        <f t="shared" si="884"/>
        <v>2.0</v>
      </c>
      <c r="P96" s="11">
        <v>2</v>
      </c>
      <c r="Q96" s="14"/>
      <c r="R96" s="24" t="str">
        <f t="shared" si="1175"/>
        <v>0.0</v>
      </c>
      <c r="S96" s="30" t="str">
        <f t="shared" si="885"/>
        <v>F</v>
      </c>
      <c r="T96" s="37">
        <f t="shared" si="886"/>
        <v>0</v>
      </c>
      <c r="U96" s="35" t="str">
        <f t="shared" si="887"/>
        <v>0.0</v>
      </c>
      <c r="V96" s="11"/>
      <c r="W96" s="19">
        <v>8.6999999999999993</v>
      </c>
      <c r="X96" s="22">
        <v>8</v>
      </c>
      <c r="Y96" s="23"/>
      <c r="Z96" s="25">
        <f t="shared" si="888"/>
        <v>8.3000000000000007</v>
      </c>
      <c r="AA96" s="26">
        <f t="shared" si="889"/>
        <v>8.3000000000000007</v>
      </c>
      <c r="AB96" s="24" t="str">
        <f t="shared" si="1176"/>
        <v>8.3</v>
      </c>
      <c r="AC96" s="30" t="str">
        <f t="shared" si="890"/>
        <v>B+</v>
      </c>
      <c r="AD96" s="28">
        <f t="shared" si="891"/>
        <v>3.5</v>
      </c>
      <c r="AE96" s="35" t="str">
        <f t="shared" si="892"/>
        <v>3.5</v>
      </c>
      <c r="AF96" s="53">
        <v>4</v>
      </c>
      <c r="AG96" s="63">
        <v>4</v>
      </c>
      <c r="AH96" s="19">
        <v>7.7</v>
      </c>
      <c r="AI96" s="22">
        <v>8</v>
      </c>
      <c r="AJ96" s="23"/>
      <c r="AK96" s="25">
        <f t="shared" si="1303"/>
        <v>7.9</v>
      </c>
      <c r="AL96" s="26">
        <f t="shared" si="1304"/>
        <v>7.9</v>
      </c>
      <c r="AM96" s="24" t="str">
        <f t="shared" si="1305"/>
        <v>7.9</v>
      </c>
      <c r="AN96" s="30" t="str">
        <f t="shared" si="1306"/>
        <v>B</v>
      </c>
      <c r="AO96" s="28">
        <f t="shared" si="1307"/>
        <v>3</v>
      </c>
      <c r="AP96" s="35" t="str">
        <f t="shared" si="1308"/>
        <v>3.0</v>
      </c>
      <c r="AQ96" s="66">
        <v>2</v>
      </c>
      <c r="AR96" s="68">
        <v>2</v>
      </c>
      <c r="AS96" s="19">
        <v>5.3</v>
      </c>
      <c r="AT96" s="22">
        <v>3</v>
      </c>
      <c r="AU96" s="23">
        <v>4</v>
      </c>
      <c r="AV96" s="25">
        <f t="shared" si="1309"/>
        <v>3.9</v>
      </c>
      <c r="AW96" s="26">
        <f t="shared" si="1310"/>
        <v>4.5</v>
      </c>
      <c r="AX96" s="24" t="str">
        <f t="shared" si="1311"/>
        <v>4.5</v>
      </c>
      <c r="AY96" s="30" t="str">
        <f t="shared" si="1312"/>
        <v>D</v>
      </c>
      <c r="AZ96" s="28">
        <f t="shared" si="1313"/>
        <v>1</v>
      </c>
      <c r="BA96" s="35" t="str">
        <f t="shared" si="1314"/>
        <v>1.0</v>
      </c>
      <c r="BB96" s="53">
        <v>3</v>
      </c>
      <c r="BC96" s="63">
        <v>3</v>
      </c>
      <c r="BD96" s="19">
        <v>5.3</v>
      </c>
      <c r="BE96" s="22">
        <v>6</v>
      </c>
      <c r="BF96" s="23"/>
      <c r="BG96" s="25">
        <f t="shared" si="1315"/>
        <v>5.7</v>
      </c>
      <c r="BH96" s="26">
        <f t="shared" si="1316"/>
        <v>5.7</v>
      </c>
      <c r="BI96" s="24" t="str">
        <f t="shared" si="1317"/>
        <v>5.7</v>
      </c>
      <c r="BJ96" s="30" t="str">
        <f t="shared" si="1318"/>
        <v>C</v>
      </c>
      <c r="BK96" s="28">
        <f t="shared" si="1319"/>
        <v>2</v>
      </c>
      <c r="BL96" s="35" t="str">
        <f t="shared" si="1320"/>
        <v>2.0</v>
      </c>
      <c r="BM96" s="53">
        <v>3</v>
      </c>
      <c r="BN96" s="63">
        <v>3</v>
      </c>
      <c r="BO96" s="19">
        <v>5</v>
      </c>
      <c r="BP96" s="22">
        <v>6</v>
      </c>
      <c r="BQ96" s="23"/>
      <c r="BR96" s="25">
        <f t="shared" si="1321"/>
        <v>5.6</v>
      </c>
      <c r="BS96" s="26">
        <f t="shared" si="1322"/>
        <v>5.6</v>
      </c>
      <c r="BT96" s="24" t="str">
        <f t="shared" si="1323"/>
        <v>5.6</v>
      </c>
      <c r="BU96" s="30" t="str">
        <f t="shared" si="1324"/>
        <v>C</v>
      </c>
      <c r="BV96" s="56">
        <f t="shared" si="1325"/>
        <v>2</v>
      </c>
      <c r="BW96" s="35" t="str">
        <f t="shared" si="1326"/>
        <v>2.0</v>
      </c>
      <c r="BX96" s="53">
        <v>2</v>
      </c>
      <c r="BY96" s="70">
        <v>2</v>
      </c>
      <c r="BZ96" s="19">
        <v>7.5</v>
      </c>
      <c r="CA96" s="22">
        <v>7</v>
      </c>
      <c r="CB96" s="23"/>
      <c r="CC96" s="25">
        <f t="shared" si="1327"/>
        <v>7.2</v>
      </c>
      <c r="CD96" s="26">
        <f t="shared" si="1328"/>
        <v>7.2</v>
      </c>
      <c r="CE96" s="24" t="str">
        <f t="shared" si="1329"/>
        <v>7.2</v>
      </c>
      <c r="CF96" s="30" t="str">
        <f t="shared" si="1330"/>
        <v>B</v>
      </c>
      <c r="CG96" s="28">
        <f t="shared" si="1331"/>
        <v>3</v>
      </c>
      <c r="CH96" s="35" t="str">
        <f t="shared" si="1332"/>
        <v>3.0</v>
      </c>
      <c r="CI96" s="53">
        <v>3</v>
      </c>
      <c r="CJ96" s="63">
        <v>3</v>
      </c>
      <c r="CK96" s="193">
        <f t="shared" si="1333"/>
        <v>17</v>
      </c>
      <c r="CL96" s="217">
        <f t="shared" si="1189"/>
        <v>6.6117647058823534</v>
      </c>
      <c r="CM96" s="182">
        <f t="shared" si="1334"/>
        <v>2.4705882352941178</v>
      </c>
      <c r="CN96" s="183" t="str">
        <f t="shared" si="1335"/>
        <v>2.47</v>
      </c>
      <c r="CO96" s="135" t="str">
        <f t="shared" si="1336"/>
        <v>Lên lớp</v>
      </c>
      <c r="CP96" s="136">
        <f t="shared" si="1337"/>
        <v>17</v>
      </c>
      <c r="CQ96" s="241">
        <f t="shared" si="1338"/>
        <v>6.6117647058823534</v>
      </c>
      <c r="CR96" s="137">
        <f t="shared" si="1339"/>
        <v>2.4705882352941178</v>
      </c>
      <c r="CS96" s="140" t="str">
        <f t="shared" si="1340"/>
        <v>2.47</v>
      </c>
      <c r="CT96" s="135" t="str">
        <f t="shared" si="1195"/>
        <v>Lên lớp</v>
      </c>
      <c r="CU96" s="184"/>
      <c r="CV96" s="19">
        <v>5.7</v>
      </c>
      <c r="CW96" s="22">
        <v>4</v>
      </c>
      <c r="CX96" s="23"/>
      <c r="CY96" s="25">
        <f t="shared" si="1341"/>
        <v>4.7</v>
      </c>
      <c r="CZ96" s="26">
        <f t="shared" si="1342"/>
        <v>4.7</v>
      </c>
      <c r="DA96" s="26" t="str">
        <f t="shared" si="1343"/>
        <v>4.7</v>
      </c>
      <c r="DB96" s="30" t="str">
        <f t="shared" si="1344"/>
        <v>D</v>
      </c>
      <c r="DC96" s="56">
        <f t="shared" si="1345"/>
        <v>1</v>
      </c>
      <c r="DD96" s="35" t="str">
        <f t="shared" si="1346"/>
        <v>1.0</v>
      </c>
      <c r="DE96" s="53">
        <v>3</v>
      </c>
      <c r="DF96" s="63">
        <v>3</v>
      </c>
      <c r="DG96" s="19"/>
      <c r="DH96" s="22"/>
      <c r="DI96" s="23"/>
      <c r="DJ96" s="25">
        <f t="shared" ref="DJ96" si="1480">ROUND((DG96*0.4+DH96*0.6),1)</f>
        <v>0</v>
      </c>
      <c r="DK96" s="26">
        <f t="shared" ref="DK96" si="1481">ROUND(MAX((DG96*0.4+DH96*0.6),(DG96*0.4+DI96*0.6)),1)</f>
        <v>0</v>
      </c>
      <c r="DL96" s="26" t="str">
        <f t="shared" si="1347"/>
        <v>0.0</v>
      </c>
      <c r="DM96" s="30" t="str">
        <f t="shared" si="1348"/>
        <v>F</v>
      </c>
      <c r="DN96" s="56">
        <f t="shared" si="1349"/>
        <v>0</v>
      </c>
      <c r="DO96" s="35" t="str">
        <f t="shared" si="1350"/>
        <v>0.0</v>
      </c>
      <c r="DP96" s="53">
        <v>3</v>
      </c>
      <c r="DQ96" s="63"/>
      <c r="DR96" s="19"/>
      <c r="DS96" s="22"/>
      <c r="DT96" s="23"/>
      <c r="DU96" s="25">
        <f t="shared" ref="DU96" si="1482">ROUND((DR96*0.4+DS96*0.6),1)</f>
        <v>0</v>
      </c>
      <c r="DV96" s="26">
        <f t="shared" ref="DV96" si="1483">ROUND(MAX((DR96*0.4+DS96*0.6),(DR96*0.4+DT96*0.6)),1)</f>
        <v>0</v>
      </c>
      <c r="DW96" s="26" t="str">
        <f t="shared" si="1351"/>
        <v>0.0</v>
      </c>
      <c r="DX96" s="30" t="str">
        <f t="shared" si="1352"/>
        <v>F</v>
      </c>
      <c r="DY96" s="28">
        <f t="shared" si="1353"/>
        <v>0</v>
      </c>
      <c r="DZ96" s="35" t="str">
        <f t="shared" si="1354"/>
        <v>0.0</v>
      </c>
      <c r="EA96" s="53">
        <v>3</v>
      </c>
      <c r="EB96" s="63"/>
      <c r="EC96" s="19"/>
      <c r="ED96" s="22"/>
      <c r="EE96" s="23"/>
      <c r="EF96" s="25">
        <f t="shared" ref="EF96" si="1484">ROUND((EC96*0.4+ED96*0.6),1)</f>
        <v>0</v>
      </c>
      <c r="EG96" s="26">
        <f t="shared" ref="EG96" si="1485">ROUND(MAX((EC96*0.4+ED96*0.6),(EC96*0.4+EE96*0.6)),1)</f>
        <v>0</v>
      </c>
      <c r="EH96" s="26" t="str">
        <f t="shared" si="1355"/>
        <v>0.0</v>
      </c>
      <c r="EI96" s="30" t="str">
        <f t="shared" si="1356"/>
        <v>F</v>
      </c>
      <c r="EJ96" s="28">
        <f t="shared" si="1357"/>
        <v>0</v>
      </c>
      <c r="EK96" s="35" t="str">
        <f t="shared" si="1358"/>
        <v>0.0</v>
      </c>
      <c r="EL96" s="53">
        <v>2</v>
      </c>
      <c r="EM96" s="63"/>
      <c r="EN96" s="19">
        <v>5.2</v>
      </c>
      <c r="EO96" s="22">
        <v>5</v>
      </c>
      <c r="EP96" s="23"/>
      <c r="EQ96" s="25">
        <f t="shared" si="1359"/>
        <v>5.0999999999999996</v>
      </c>
      <c r="ER96" s="26">
        <f t="shared" si="1360"/>
        <v>5.0999999999999996</v>
      </c>
      <c r="ES96" s="26" t="str">
        <f t="shared" si="1361"/>
        <v>5.1</v>
      </c>
      <c r="ET96" s="30" t="str">
        <f t="shared" si="1362"/>
        <v>D+</v>
      </c>
      <c r="EU96" s="28">
        <f t="shared" si="1363"/>
        <v>1.5</v>
      </c>
      <c r="EV96" s="35" t="str">
        <f t="shared" si="1364"/>
        <v>1.5</v>
      </c>
      <c r="EW96" s="53">
        <v>2</v>
      </c>
      <c r="EX96" s="63">
        <v>2</v>
      </c>
      <c r="EY96" s="19"/>
      <c r="EZ96" s="22"/>
      <c r="FA96" s="23"/>
      <c r="FB96" s="25">
        <v>5.6</v>
      </c>
      <c r="FC96" s="26">
        <v>5.6</v>
      </c>
      <c r="FD96" s="26" t="str">
        <f t="shared" ref="FD96" si="1486">TEXT(FC96,"0.0")</f>
        <v>5.6</v>
      </c>
      <c r="FE96" s="30" t="str">
        <f t="shared" si="1366"/>
        <v>C</v>
      </c>
      <c r="FF96" s="28">
        <f t="shared" si="1367"/>
        <v>2</v>
      </c>
      <c r="FG96" s="35" t="str">
        <f t="shared" si="1368"/>
        <v>2.0</v>
      </c>
      <c r="FH96" s="53">
        <v>3</v>
      </c>
      <c r="FI96" s="63">
        <v>3</v>
      </c>
      <c r="FJ96" s="19"/>
      <c r="FK96" s="22"/>
      <c r="FL96" s="23"/>
      <c r="FM96" s="25">
        <f t="shared" si="1369"/>
        <v>0</v>
      </c>
      <c r="FN96" s="26">
        <f t="shared" si="1370"/>
        <v>0</v>
      </c>
      <c r="FO96" s="26" t="str">
        <f t="shared" si="1371"/>
        <v>0.0</v>
      </c>
      <c r="FP96" s="30" t="str">
        <f t="shared" si="1372"/>
        <v>F</v>
      </c>
      <c r="FQ96" s="28">
        <f t="shared" si="1373"/>
        <v>0</v>
      </c>
      <c r="FR96" s="35" t="str">
        <f t="shared" si="1374"/>
        <v>0.0</v>
      </c>
      <c r="FS96" s="53">
        <v>2</v>
      </c>
      <c r="FT96" s="63"/>
      <c r="FU96" s="19">
        <v>5</v>
      </c>
      <c r="FV96" s="22">
        <v>3</v>
      </c>
      <c r="FW96" s="23">
        <v>5</v>
      </c>
      <c r="FX96" s="25">
        <f t="shared" si="1375"/>
        <v>3.8</v>
      </c>
      <c r="FY96" s="26">
        <f t="shared" si="1376"/>
        <v>5</v>
      </c>
      <c r="FZ96" s="26" t="str">
        <f t="shared" si="1377"/>
        <v>5.0</v>
      </c>
      <c r="GA96" s="30" t="str">
        <f t="shared" si="1378"/>
        <v>D+</v>
      </c>
      <c r="GB96" s="28">
        <f t="shared" si="1379"/>
        <v>1.5</v>
      </c>
      <c r="GC96" s="35" t="str">
        <f t="shared" si="1380"/>
        <v>1.5</v>
      </c>
      <c r="GD96" s="53">
        <v>2</v>
      </c>
      <c r="GE96" s="63">
        <v>2</v>
      </c>
      <c r="GF96" s="181">
        <f t="shared" si="1381"/>
        <v>20</v>
      </c>
      <c r="GG96" s="217">
        <f t="shared" si="1382"/>
        <v>2.5549999999999997</v>
      </c>
      <c r="GH96" s="182">
        <f t="shared" si="1383"/>
        <v>0.75</v>
      </c>
      <c r="GI96" s="183" t="str">
        <f t="shared" si="1384"/>
        <v>0.75</v>
      </c>
      <c r="GJ96" s="135" t="str">
        <f t="shared" si="1385"/>
        <v>Cảnh báo KQHT</v>
      </c>
      <c r="GK96" s="136">
        <f t="shared" si="1386"/>
        <v>10</v>
      </c>
      <c r="GL96" s="239">
        <f t="shared" si="1387"/>
        <v>5.1099999999999994</v>
      </c>
      <c r="GM96" s="137">
        <f t="shared" si="1388"/>
        <v>1.5</v>
      </c>
      <c r="GN96" s="192">
        <f t="shared" si="1389"/>
        <v>37</v>
      </c>
      <c r="GO96" s="193">
        <f t="shared" si="1390"/>
        <v>27</v>
      </c>
      <c r="GP96" s="183">
        <f t="shared" si="1391"/>
        <v>6.0555555555555554</v>
      </c>
      <c r="GQ96" s="182">
        <f t="shared" si="1392"/>
        <v>2.1111111111111112</v>
      </c>
      <c r="GR96" s="183" t="str">
        <f t="shared" si="1393"/>
        <v>2.11</v>
      </c>
      <c r="GS96" s="135" t="str">
        <f t="shared" si="1394"/>
        <v>Lên lớp</v>
      </c>
      <c r="GT96" s="135"/>
      <c r="GU96" s="19">
        <v>6.3</v>
      </c>
      <c r="GV96" s="22">
        <v>6</v>
      </c>
      <c r="GW96" s="23"/>
      <c r="GX96" s="17">
        <f t="shared" si="1395"/>
        <v>6.1</v>
      </c>
      <c r="GY96" s="24">
        <f t="shared" si="1396"/>
        <v>6.1</v>
      </c>
      <c r="GZ96" s="24" t="str">
        <f t="shared" si="1397"/>
        <v>6.1</v>
      </c>
      <c r="HA96" s="30" t="str">
        <f t="shared" si="1398"/>
        <v>C</v>
      </c>
      <c r="HB96" s="28">
        <f t="shared" si="1399"/>
        <v>2</v>
      </c>
      <c r="HC96" s="35" t="str">
        <f t="shared" si="1400"/>
        <v>2.0</v>
      </c>
      <c r="HD96" s="53">
        <v>3</v>
      </c>
      <c r="HE96" s="63">
        <v>3</v>
      </c>
      <c r="HF96" s="19">
        <v>7</v>
      </c>
      <c r="HG96" s="22">
        <v>2</v>
      </c>
      <c r="HH96" s="23"/>
      <c r="HI96" s="25">
        <f t="shared" si="1401"/>
        <v>4</v>
      </c>
      <c r="HJ96" s="26">
        <f t="shared" si="1402"/>
        <v>4</v>
      </c>
      <c r="HK96" s="24" t="str">
        <f t="shared" si="1403"/>
        <v>4.0</v>
      </c>
      <c r="HL96" s="30" t="str">
        <f t="shared" si="1404"/>
        <v>D</v>
      </c>
      <c r="HM96" s="28">
        <f t="shared" si="1405"/>
        <v>1</v>
      </c>
      <c r="HN96" s="35" t="str">
        <f t="shared" si="1406"/>
        <v>1.0</v>
      </c>
      <c r="HO96" s="53">
        <v>2</v>
      </c>
      <c r="HP96" s="63">
        <v>2</v>
      </c>
      <c r="HQ96" s="19"/>
      <c r="HR96" s="22"/>
      <c r="HS96" s="23"/>
      <c r="HT96" s="25">
        <f t="shared" si="1407"/>
        <v>0</v>
      </c>
      <c r="HU96" s="147">
        <f t="shared" si="1408"/>
        <v>0</v>
      </c>
      <c r="HV96" s="24" t="str">
        <f t="shared" si="1409"/>
        <v>0.0</v>
      </c>
      <c r="HW96" s="218" t="str">
        <f t="shared" si="1410"/>
        <v>F</v>
      </c>
      <c r="HX96" s="149">
        <f t="shared" si="1411"/>
        <v>0</v>
      </c>
      <c r="HY96" s="40" t="str">
        <f t="shared" si="1412"/>
        <v>0.0</v>
      </c>
      <c r="HZ96" s="53">
        <v>3</v>
      </c>
      <c r="IA96" s="63"/>
      <c r="IB96" s="19"/>
      <c r="IC96" s="22"/>
      <c r="ID96" s="23"/>
      <c r="IE96" s="25">
        <f t="shared" si="1413"/>
        <v>0</v>
      </c>
      <c r="IF96" s="147">
        <f t="shared" si="1414"/>
        <v>0</v>
      </c>
      <c r="IG96" s="26" t="str">
        <f t="shared" si="1415"/>
        <v>0.0</v>
      </c>
      <c r="IH96" s="218" t="str">
        <f t="shared" si="1416"/>
        <v>F</v>
      </c>
      <c r="II96" s="149">
        <f t="shared" si="1417"/>
        <v>0</v>
      </c>
      <c r="IJ96" s="40" t="str">
        <f t="shared" si="1418"/>
        <v>0.0</v>
      </c>
      <c r="IK96" s="53">
        <v>1</v>
      </c>
      <c r="IL96" s="63"/>
      <c r="IM96" s="19">
        <v>5.3</v>
      </c>
      <c r="IN96" s="22">
        <v>7</v>
      </c>
      <c r="IO96" s="23"/>
      <c r="IP96" s="17">
        <f t="shared" si="1419"/>
        <v>6.3</v>
      </c>
      <c r="IQ96" s="24">
        <f t="shared" si="1420"/>
        <v>6.3</v>
      </c>
      <c r="IR96" s="24" t="str">
        <f t="shared" si="1421"/>
        <v>6.3</v>
      </c>
      <c r="IS96" s="30" t="str">
        <f t="shared" si="1422"/>
        <v>C</v>
      </c>
      <c r="IT96" s="28">
        <f t="shared" si="1423"/>
        <v>2</v>
      </c>
      <c r="IU96" s="35" t="str">
        <f t="shared" si="1424"/>
        <v>2.0</v>
      </c>
      <c r="IV96" s="53">
        <v>2</v>
      </c>
      <c r="IW96" s="63">
        <v>2</v>
      </c>
      <c r="IX96" s="19">
        <v>5.6</v>
      </c>
      <c r="IY96" s="22">
        <v>4</v>
      </c>
      <c r="IZ96" s="23"/>
      <c r="JA96" s="25">
        <f t="shared" si="1425"/>
        <v>4.5999999999999996</v>
      </c>
      <c r="JB96" s="26">
        <f t="shared" si="1426"/>
        <v>4.5999999999999996</v>
      </c>
      <c r="JC96" s="24" t="str">
        <f t="shared" si="1427"/>
        <v>4.6</v>
      </c>
      <c r="JD96" s="30" t="str">
        <f t="shared" si="1428"/>
        <v>D</v>
      </c>
      <c r="JE96" s="28">
        <f t="shared" si="1429"/>
        <v>1</v>
      </c>
      <c r="JF96" s="35" t="str">
        <f t="shared" si="1430"/>
        <v>1.0</v>
      </c>
      <c r="JG96" s="53">
        <v>2</v>
      </c>
      <c r="JH96" s="63">
        <v>2</v>
      </c>
      <c r="JI96" s="19"/>
      <c r="JJ96" s="22"/>
      <c r="JK96" s="23"/>
      <c r="JL96" s="25">
        <f t="shared" si="1431"/>
        <v>0</v>
      </c>
      <c r="JM96" s="26">
        <f t="shared" si="1432"/>
        <v>0</v>
      </c>
      <c r="JN96" s="26" t="str">
        <f t="shared" si="1433"/>
        <v>0.0</v>
      </c>
      <c r="JO96" s="30" t="str">
        <f t="shared" si="1434"/>
        <v>F</v>
      </c>
      <c r="JP96" s="28">
        <f t="shared" si="1435"/>
        <v>0</v>
      </c>
      <c r="JQ96" s="35" t="str">
        <f t="shared" si="1436"/>
        <v>0.0</v>
      </c>
      <c r="JR96" s="53">
        <v>2</v>
      </c>
      <c r="JS96" s="63"/>
      <c r="JT96" s="19"/>
      <c r="JU96" s="22"/>
      <c r="JV96" s="23"/>
      <c r="JW96" s="25">
        <f t="shared" si="1437"/>
        <v>0</v>
      </c>
      <c r="JX96" s="26">
        <f t="shared" si="1438"/>
        <v>0</v>
      </c>
      <c r="JY96" s="26" t="str">
        <f t="shared" si="1439"/>
        <v>0.0</v>
      </c>
      <c r="JZ96" s="30" t="str">
        <f t="shared" si="1440"/>
        <v>F</v>
      </c>
      <c r="KA96" s="28">
        <f t="shared" si="1441"/>
        <v>0</v>
      </c>
      <c r="KB96" s="35" t="str">
        <f t="shared" si="1442"/>
        <v>0.0</v>
      </c>
      <c r="KC96" s="53">
        <v>1</v>
      </c>
      <c r="KD96" s="63"/>
      <c r="KE96" s="19">
        <v>6.4</v>
      </c>
      <c r="KF96" s="22">
        <v>2</v>
      </c>
      <c r="KG96" s="23">
        <v>6</v>
      </c>
      <c r="KH96" s="25">
        <f t="shared" si="1443"/>
        <v>3.8</v>
      </c>
      <c r="KI96" s="26">
        <f t="shared" si="1444"/>
        <v>6.2</v>
      </c>
      <c r="KJ96" s="26" t="str">
        <f t="shared" si="1445"/>
        <v>6.2</v>
      </c>
      <c r="KK96" s="30" t="str">
        <f t="shared" si="1446"/>
        <v>C</v>
      </c>
      <c r="KL96" s="28">
        <f t="shared" si="1447"/>
        <v>2</v>
      </c>
      <c r="KM96" s="35" t="str">
        <f t="shared" si="1448"/>
        <v>2.0</v>
      </c>
      <c r="KN96" s="53">
        <v>2</v>
      </c>
      <c r="KO96" s="63">
        <v>2</v>
      </c>
      <c r="KP96" s="181">
        <f t="shared" si="1449"/>
        <v>18</v>
      </c>
      <c r="KQ96" s="217">
        <f t="shared" si="1450"/>
        <v>3.3611111111111107</v>
      </c>
      <c r="KR96" s="182">
        <f t="shared" si="1451"/>
        <v>1</v>
      </c>
      <c r="KS96" s="183" t="str">
        <f t="shared" si="1452"/>
        <v>1.00</v>
      </c>
      <c r="KT96" s="135" t="str">
        <f t="shared" si="1453"/>
        <v>Lên lớp</v>
      </c>
      <c r="KU96" s="136">
        <f t="shared" si="1454"/>
        <v>11</v>
      </c>
      <c r="KV96" s="217">
        <f t="shared" si="1455"/>
        <v>5.4999999999999991</v>
      </c>
      <c r="KW96" s="236">
        <f t="shared" si="1456"/>
        <v>1.6363636363636365</v>
      </c>
      <c r="KX96" s="192">
        <f t="shared" si="1457"/>
        <v>55</v>
      </c>
      <c r="KY96" s="193">
        <f t="shared" si="1458"/>
        <v>38</v>
      </c>
      <c r="KZ96" s="183">
        <f t="shared" si="1459"/>
        <v>5.8947368421052628</v>
      </c>
      <c r="LA96" s="182">
        <f t="shared" si="1460"/>
        <v>1.9736842105263157</v>
      </c>
      <c r="LB96" s="183" t="str">
        <f t="shared" si="1461"/>
        <v>1.97</v>
      </c>
      <c r="LC96" s="135" t="str">
        <f t="shared" si="1268"/>
        <v>Lên lớp</v>
      </c>
      <c r="LD96" s="135" t="s">
        <v>648</v>
      </c>
      <c r="LE96" s="19"/>
      <c r="LF96" s="22"/>
      <c r="LG96" s="23"/>
      <c r="LH96" s="25">
        <f t="shared" si="1462"/>
        <v>0</v>
      </c>
      <c r="LI96" s="147">
        <f t="shared" si="1463"/>
        <v>0</v>
      </c>
      <c r="LJ96" s="26" t="str">
        <f t="shared" si="1464"/>
        <v>0.0</v>
      </c>
      <c r="LK96" s="148" t="str">
        <f t="shared" si="1465"/>
        <v>F</v>
      </c>
      <c r="LL96" s="149">
        <f t="shared" si="1466"/>
        <v>0</v>
      </c>
      <c r="LM96" s="40" t="str">
        <f t="shared" si="1467"/>
        <v>0.0</v>
      </c>
      <c r="LN96" s="53">
        <v>1</v>
      </c>
      <c r="LO96" s="63"/>
      <c r="LP96" s="19"/>
      <c r="LQ96" s="22"/>
      <c r="LR96" s="23"/>
      <c r="LS96" s="25">
        <f t="shared" si="1468"/>
        <v>0</v>
      </c>
      <c r="LT96" s="147">
        <f t="shared" si="1469"/>
        <v>0</v>
      </c>
      <c r="LU96" s="26" t="str">
        <f t="shared" si="1470"/>
        <v>0.0</v>
      </c>
      <c r="LV96" s="148" t="str">
        <f t="shared" si="1471"/>
        <v>F</v>
      </c>
      <c r="LW96" s="149">
        <f t="shared" si="1472"/>
        <v>0</v>
      </c>
      <c r="LX96" s="40" t="str">
        <f t="shared" si="1473"/>
        <v>0.0</v>
      </c>
      <c r="LY96" s="53">
        <v>1</v>
      </c>
      <c r="LZ96" s="63"/>
      <c r="MA96" s="19"/>
      <c r="MB96" s="22"/>
      <c r="MC96" s="23"/>
      <c r="MD96" s="25">
        <f t="shared" si="1474"/>
        <v>0</v>
      </c>
      <c r="ME96" s="26">
        <f t="shared" si="1475"/>
        <v>0</v>
      </c>
      <c r="MF96" s="26" t="str">
        <f t="shared" si="1476"/>
        <v>0.0</v>
      </c>
      <c r="MG96" s="30" t="str">
        <f t="shared" si="1477"/>
        <v>F</v>
      </c>
      <c r="MH96" s="28">
        <f t="shared" si="1478"/>
        <v>0</v>
      </c>
      <c r="MI96" s="35" t="str">
        <f t="shared" si="1479"/>
        <v>0.0</v>
      </c>
      <c r="MJ96" s="53">
        <v>1</v>
      </c>
      <c r="MK96" s="70"/>
      <c r="ML96" s="19">
        <v>8</v>
      </c>
      <c r="MM96" s="51">
        <v>6.4</v>
      </c>
      <c r="MN96" s="23"/>
      <c r="MO96" s="25">
        <f t="shared" si="1150"/>
        <v>7</v>
      </c>
      <c r="MP96" s="26">
        <f t="shared" si="1151"/>
        <v>7</v>
      </c>
      <c r="MQ96" s="26" t="str">
        <f t="shared" si="1274"/>
        <v>7.0</v>
      </c>
      <c r="MR96" s="30" t="str">
        <f t="shared" si="1283"/>
        <v>B</v>
      </c>
      <c r="MS96" s="28">
        <f t="shared" si="1152"/>
        <v>3</v>
      </c>
      <c r="MT96" s="35" t="str">
        <f t="shared" si="1153"/>
        <v>3.0</v>
      </c>
      <c r="MU96" s="53">
        <v>1</v>
      </c>
      <c r="MV96" s="63">
        <v>1</v>
      </c>
      <c r="MW96" s="19">
        <v>8</v>
      </c>
      <c r="MX96" s="51">
        <v>6.4</v>
      </c>
      <c r="MY96" s="23"/>
      <c r="MZ96" s="25">
        <f t="shared" si="1154"/>
        <v>7</v>
      </c>
      <c r="NA96" s="26">
        <f t="shared" si="1155"/>
        <v>7</v>
      </c>
      <c r="NB96" s="26" t="str">
        <f t="shared" si="1275"/>
        <v>7.0</v>
      </c>
      <c r="NC96" s="30" t="str">
        <f t="shared" si="1284"/>
        <v>B</v>
      </c>
      <c r="ND96" s="28">
        <f t="shared" si="1156"/>
        <v>3</v>
      </c>
      <c r="NE96" s="35" t="str">
        <f t="shared" si="1157"/>
        <v>3.0</v>
      </c>
      <c r="NF96" s="53">
        <v>1</v>
      </c>
      <c r="NG96" s="63">
        <v>1</v>
      </c>
      <c r="NH96" s="19">
        <v>8</v>
      </c>
      <c r="NI96" s="51">
        <v>6</v>
      </c>
      <c r="NJ96" s="23"/>
      <c r="NK96" s="25">
        <f t="shared" si="1158"/>
        <v>6.8</v>
      </c>
      <c r="NL96" s="26">
        <f t="shared" si="1159"/>
        <v>6.8</v>
      </c>
      <c r="NM96" s="26" t="str">
        <f t="shared" si="1276"/>
        <v>6.8</v>
      </c>
      <c r="NN96" s="30" t="str">
        <f t="shared" si="1285"/>
        <v>C+</v>
      </c>
      <c r="NO96" s="28">
        <f t="shared" si="1160"/>
        <v>2.5</v>
      </c>
      <c r="NP96" s="35" t="str">
        <f t="shared" si="1161"/>
        <v>2.5</v>
      </c>
      <c r="NQ96" s="53">
        <v>2</v>
      </c>
      <c r="NR96" s="63">
        <v>2</v>
      </c>
      <c r="NS96" s="19">
        <v>8</v>
      </c>
      <c r="NT96" s="51">
        <v>5.5</v>
      </c>
      <c r="NU96" s="23"/>
      <c r="NV96" s="25">
        <f t="shared" si="1162"/>
        <v>6.5</v>
      </c>
      <c r="NW96" s="26">
        <f t="shared" si="1163"/>
        <v>6.5</v>
      </c>
      <c r="NX96" s="26" t="str">
        <f t="shared" si="1277"/>
        <v>6.5</v>
      </c>
      <c r="NY96" s="30" t="str">
        <f t="shared" si="1286"/>
        <v>C+</v>
      </c>
      <c r="NZ96" s="28">
        <f t="shared" si="1164"/>
        <v>2.5</v>
      </c>
      <c r="OA96" s="35" t="str">
        <f t="shared" si="1165"/>
        <v>2.5</v>
      </c>
      <c r="OB96" s="53">
        <v>1</v>
      </c>
      <c r="OC96" s="63">
        <v>1</v>
      </c>
      <c r="OD96" s="57"/>
      <c r="OE96" s="51"/>
      <c r="OF96" s="23"/>
      <c r="OG96" s="25">
        <f t="shared" si="1297"/>
        <v>0</v>
      </c>
      <c r="OH96" s="26">
        <f t="shared" si="1298"/>
        <v>0</v>
      </c>
      <c r="OI96" s="26" t="str">
        <f t="shared" si="1299"/>
        <v>0.0</v>
      </c>
      <c r="OJ96" s="30" t="str">
        <f t="shared" si="1300"/>
        <v>F</v>
      </c>
      <c r="OK96" s="28">
        <f t="shared" si="1301"/>
        <v>0</v>
      </c>
      <c r="OL96" s="35" t="str">
        <f t="shared" si="1302"/>
        <v>0.0</v>
      </c>
      <c r="OM96" s="53"/>
      <c r="ON96" s="70"/>
      <c r="OO96" s="264">
        <f t="shared" si="804"/>
        <v>8</v>
      </c>
      <c r="OP96" s="217">
        <f t="shared" si="805"/>
        <v>4.2625000000000002</v>
      </c>
      <c r="OQ96" s="182">
        <f t="shared" si="806"/>
        <v>1.6875</v>
      </c>
      <c r="OR96" s="183" t="str">
        <f t="shared" si="807"/>
        <v>1.69</v>
      </c>
      <c r="OS96" s="135" t="str">
        <f t="shared" si="808"/>
        <v>Lên lớp</v>
      </c>
      <c r="OT96" s="136">
        <f t="shared" si="809"/>
        <v>5</v>
      </c>
      <c r="OU96" s="217">
        <f t="shared" si="810"/>
        <v>6.82</v>
      </c>
      <c r="OV96" s="236">
        <f t="shared" si="811"/>
        <v>2.7</v>
      </c>
      <c r="OW96" s="192">
        <f t="shared" si="812"/>
        <v>63</v>
      </c>
      <c r="OX96" s="193">
        <f t="shared" si="813"/>
        <v>43</v>
      </c>
      <c r="OY96" s="183">
        <f t="shared" si="814"/>
        <v>6.0023255813953496</v>
      </c>
      <c r="OZ96" s="182">
        <f t="shared" si="815"/>
        <v>2.058139534883721</v>
      </c>
      <c r="PA96" s="183" t="str">
        <f t="shared" si="816"/>
        <v>2.06</v>
      </c>
      <c r="PB96" s="135" t="str">
        <f t="shared" si="817"/>
        <v>Lên lớp</v>
      </c>
      <c r="PC96" s="135" t="s">
        <v>648</v>
      </c>
      <c r="PD96" s="57"/>
      <c r="PE96" s="22"/>
      <c r="PF96" s="23"/>
      <c r="PG96" s="25">
        <f t="shared" si="866"/>
        <v>0</v>
      </c>
      <c r="PH96" s="26">
        <f t="shared" si="867"/>
        <v>0</v>
      </c>
      <c r="PI96" s="26" t="str">
        <f t="shared" si="868"/>
        <v>0.0</v>
      </c>
      <c r="PJ96" s="30" t="str">
        <f t="shared" si="869"/>
        <v>F</v>
      </c>
      <c r="PK96" s="28">
        <f t="shared" si="870"/>
        <v>0</v>
      </c>
      <c r="PL96" s="35" t="str">
        <f t="shared" si="871"/>
        <v>0.0</v>
      </c>
      <c r="PM96" s="53"/>
      <c r="PN96" s="63"/>
      <c r="PO96" s="19"/>
      <c r="PP96" s="22"/>
      <c r="PQ96" s="23"/>
      <c r="PR96" s="25">
        <f t="shared" si="1170"/>
        <v>0</v>
      </c>
      <c r="PS96" s="26">
        <f t="shared" si="1171"/>
        <v>0</v>
      </c>
      <c r="PT96" s="26" t="str">
        <f t="shared" si="1279"/>
        <v>0.0</v>
      </c>
      <c r="PU96" s="30" t="str">
        <f t="shared" si="1288"/>
        <v>F</v>
      </c>
      <c r="PV96" s="28">
        <f t="shared" si="1172"/>
        <v>0</v>
      </c>
      <c r="PW96" s="35" t="str">
        <f t="shared" si="1173"/>
        <v>0.0</v>
      </c>
      <c r="PX96" s="53"/>
      <c r="PY96" s="63"/>
      <c r="PZ96" s="59"/>
      <c r="QA96" s="259"/>
      <c r="QB96" s="129">
        <f t="shared" si="848"/>
        <v>0</v>
      </c>
      <c r="QC96" s="24" t="str">
        <f t="shared" si="876"/>
        <v>0.0</v>
      </c>
      <c r="QD96" s="30" t="str">
        <f t="shared" si="877"/>
        <v>F</v>
      </c>
      <c r="QE96" s="28">
        <f t="shared" si="878"/>
        <v>0</v>
      </c>
      <c r="QF96" s="35" t="str">
        <f t="shared" si="879"/>
        <v>0.0</v>
      </c>
      <c r="QG96" s="260"/>
      <c r="QH96" s="261"/>
      <c r="QI96" s="262">
        <f t="shared" si="818"/>
        <v>0</v>
      </c>
      <c r="QJ96" s="217" t="e">
        <f t="shared" si="819"/>
        <v>#DIV/0!</v>
      </c>
      <c r="QK96" s="182" t="e">
        <f t="shared" si="820"/>
        <v>#DIV/0!</v>
      </c>
      <c r="QL96" s="183" t="e">
        <f t="shared" si="880"/>
        <v>#DIV/0!</v>
      </c>
      <c r="QM96" s="135" t="e">
        <f t="shared" si="881"/>
        <v>#DIV/0!</v>
      </c>
    </row>
  </sheetData>
  <autoFilter ref="A1:QM96">
    <filterColumn colId="241"/>
  </autoFilter>
  <conditionalFormatting sqref="S1:T96 M1:N96">
    <cfRule type="cellIs" dxfId="23" priority="140" stopIfTrue="1" operator="lessThan">
      <formula>4.95</formula>
    </cfRule>
    <cfRule type="cellIs" dxfId="22" priority="141" stopIfTrue="1" operator="lessThan">
      <formula>4.95</formula>
    </cfRule>
    <cfRule type="cellIs" dxfId="21" priority="142" stopIfTrue="1" operator="lessThan">
      <formula>4.95</formula>
    </cfRule>
  </conditionalFormatting>
  <conditionalFormatting sqref="AX2:AX96 BI2:BI96 BT2:BT96 CE2:CE96 Q1:U96 AB2:AB96 K1:L96 AM2:AM96">
    <cfRule type="cellIs" dxfId="20" priority="139" stopIfTrue="1" operator="lessThan">
      <formula>4.95</formula>
    </cfRule>
  </conditionalFormatting>
  <conditionalFormatting sqref="QC2:QC96 ME2:MF96 EG1:EH96 PH2:PI96 OH1:OK1 PH1:PK1 PS1:PV1 ME1:MH1 LI1:LL1 LT1:LW1 M1:N1 S1:T1 DB1:DC1 DM1:DN1 DX1:DY1 EI1:EJ1 ET1:EU1 FN1:FQ1 FY1:GB1 FE1:FF1 HA1:HB1 HJ1:HM1 HU1:HX1 IF1:II1 IQ1:IT1 JB1:JE1 JM1:JP1 JX1:KA1 KI1:KL1 AA1:AD1 AL1:AO1 AW1:AZ1 BH1:BK1 BS1:BV1 CD1:CG1 NW1:NZ1 MP1:MS1 NA1:ND1 NL1:NO1 L1:L96 R2:R96 AA2:AB96 PS2:PT96 NW2:NX96 MP2:MQ96 NA2:NB96 NL2:NM96 OH2:OI96 AL2:AM96 AW2:AX96 BH2:BI96 BS2:BT96 CD2:CE96 CZ1:DA96 DK1:DL96 DV1:DW96 ER1:ES96 FC1:FD96 FN2:FO96 FY2:FZ96 GY1:GZ96 HJ2:HK96 HU2:HV96 IF2:IG96 IQ2:IR96 JB2:JC96 JM2:JN96 JX2:JY96 KI2:KJ96 LI2:LJ96 LT2:LU96">
    <cfRule type="cellIs" dxfId="19" priority="138" operator="lessThan">
      <formula>3.95</formula>
    </cfRule>
  </conditionalFormatting>
  <conditionalFormatting sqref="DN1:DN96 BV1:BV96 DC1:DC96">
    <cfRule type="cellIs" dxfId="18" priority="137" operator="greaterThan">
      <formula>0</formula>
    </cfRule>
  </conditionalFormatting>
  <conditionalFormatting sqref="AO1:AO96 AZ1:AZ1048576 BK1:BK1048576 BV1:BV1048576 CG1:CG1048576 AD1:AD1048576">
    <cfRule type="cellIs" dxfId="17" priority="136" operator="lessThan">
      <formula>1</formula>
    </cfRule>
  </conditionalFormatting>
  <conditionalFormatting sqref="AL1:AM96 AA1:AB1048576 AW1:AX1048576 BH1:BI1048576 BS1:BT1048576 CD1:CE1048576">
    <cfRule type="cellIs" dxfId="16" priority="135" operator="lessThan">
      <formula>4</formula>
    </cfRule>
  </conditionalFormatting>
  <conditionalFormatting sqref="QE2:QE96 LW1:LW96 MH1:MH96 PK1:PK96 PV1:PV96 NO1:NO96 NZ1:NZ96 ND1:ND96 MS1:MS96 OK1:OK96 DY2:DY96 EJ2:EJ96 EU2:EU96 FF2:FF96 FQ1:FQ96 GB1:GB96 HB2:HB96 HM1:HM96 HX1:HX96 II1:II96 IT1:IT96 JE1:JE96 JP1:JP96 KA1:KA96 KL1:KL96 LL1:LL96">
    <cfRule type="cellIs" dxfId="15" priority="130" operator="lessThan">
      <formula>0</formula>
    </cfRule>
    <cfRule type="cellIs" dxfId="14" priority="131" operator="lessThan">
      <formula>0</formula>
    </cfRule>
    <cfRule type="cellIs" dxfId="13" priority="132" operator="greaterThan">
      <formula>0</formula>
    </cfRule>
    <cfRule type="cellIs" dxfId="12" priority="133" operator="lessThan">
      <formula>0</formula>
    </cfRule>
    <cfRule type="cellIs" dxfId="11" priority="134" operator="greaterThan">
      <formula>0</formula>
    </cfRule>
  </conditionalFormatting>
  <conditionalFormatting sqref="QE2:QE96 LW2:LW96 MH2:MH96 PK2:PK96 PV2:PV96 NO2:NO96 NZ2:NZ96 ND2:ND96 MS2:MS96 OK2:OK96 DY2:DY96 EJ2:EJ96 EU2:EU96 FF2:FF96 FQ2:FQ96 GB2:GB96 HB2:HB96 HM2:HM96 HX2:HX96 II2:II96 IT2:IT96 JE2:JE96 JP2:JP96 KA2:KA96 KL2:KL96 LL2:LL96">
    <cfRule type="cellIs" dxfId="10" priority="127" operator="equal">
      <formula>0</formula>
    </cfRule>
    <cfRule type="cellIs" dxfId="9" priority="128" operator="equal">
      <formula>0</formula>
    </cfRule>
    <cfRule type="cellIs" dxfId="8" priority="129" operator="lessThan">
      <formula>0</formula>
    </cfRule>
  </conditionalFormatting>
  <conditionalFormatting sqref="EJ2:EJ96 EU2:EU96 FF2:FF96 HB2:HB96 DY2:DY96">
    <cfRule type="cellIs" dxfId="7" priority="122" operator="lessThan">
      <formula>1</formula>
    </cfRule>
    <cfRule type="cellIs" dxfId="6" priority="123" operator="greaterThan">
      <formula>0</formula>
    </cfRule>
    <cfRule type="cellIs" dxfId="5" priority="124" operator="equal">
      <formula>0</formula>
    </cfRule>
    <cfRule type="cellIs" dxfId="4" priority="125" operator="equal">
      <formula>0</formula>
    </cfRule>
    <cfRule type="cellIs" dxfId="3" priority="126" operator="lessThan">
      <formula>0</formula>
    </cfRule>
  </conditionalFormatting>
  <conditionalFormatting sqref="QC2:QC96 ME2:MF96 EH2:EH96 PH2:PI96 L2:L96 R2:R96 AB2:AB96 PS2:PT96 NL2:NM96 NW2:NX96 NA2:NB96 MP2:MQ96 OH2:OI96 AM2:AM96 AX2:AX96 BI2:BI96 BT2:BT96 CE2:CE96 DA2:DA96 DL2:DL96 DW2:DW96 ES2:ES96 FD2:FD96 FN2:FO96 FY2:FZ96 GZ2:GZ96 HJ2:HK96 HU2:HV96 IF2:IG96 IQ2:IR96 JB2:JC96 JM2:JN96 JX2:JY96 KI2:KJ96 LI2:LJ96 LT2:LU96">
    <cfRule type="cellIs" dxfId="2" priority="121" operator="lessThan">
      <formula>4</formula>
    </cfRule>
  </conditionalFormatting>
  <conditionalFormatting sqref="HB2:HB25">
    <cfRule type="cellIs" dxfId="1" priority="120" operator="greaterThan">
      <formula>1</formula>
    </cfRule>
  </conditionalFormatting>
  <conditionalFormatting sqref="QE2:QE96">
    <cfRule type="cellIs" dxfId="0" priority="1" stopIfTrue="1" operator="lessThan">
      <formula>5</formula>
    </cfRule>
  </conditionalFormatting>
  <pageMargins left="0.25" right="0.25" top="0.25" bottom="0.2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dimension ref="A1:AW99"/>
  <sheetViews>
    <sheetView workbookViewId="0">
      <pane xSplit="6" ySplit="2" topLeftCell="L3" activePane="bottomRight" state="frozen"/>
      <selection pane="topRight" activeCell="G1" sqref="G1"/>
      <selection pane="bottomLeft" activeCell="A2" sqref="A2"/>
      <selection pane="bottomRight" activeCell="L44" sqref="L44"/>
    </sheetView>
  </sheetViews>
  <sheetFormatPr defaultRowHeight="17.25"/>
  <cols>
    <col min="1" max="1" width="7.5703125" style="8" customWidth="1"/>
    <col min="2" max="2" width="5" style="8" customWidth="1"/>
    <col min="3" max="3" width="10.28515625" style="8" customWidth="1"/>
    <col min="4" max="4" width="14.85546875" style="8" customWidth="1"/>
    <col min="5" max="5" width="23.28515625" style="8" customWidth="1"/>
    <col min="6" max="6" width="14.85546875" style="8" customWidth="1"/>
    <col min="7" max="7" width="6.85546875" style="8" customWidth="1"/>
    <col min="8" max="8" width="10.7109375" style="8" customWidth="1"/>
    <col min="9" max="9" width="14.28515625" style="8" customWidth="1"/>
    <col min="10" max="10" width="9.85546875" style="8" customWidth="1"/>
    <col min="11" max="11" width="32.42578125" style="8" customWidth="1"/>
    <col min="12" max="12" width="5.42578125" style="8" customWidth="1"/>
    <col min="13" max="13" width="51" style="8" customWidth="1"/>
    <col min="14" max="14" width="5.7109375" style="8" customWidth="1"/>
    <col min="15" max="17" width="5.140625" style="8" customWidth="1"/>
    <col min="18" max="18" width="5.85546875" style="8" customWidth="1"/>
    <col min="19" max="21" width="5.42578125" style="8" customWidth="1"/>
    <col min="22" max="27" width="4.7109375" style="8" customWidth="1"/>
    <col min="28" max="29" width="4.42578125" style="8" customWidth="1"/>
    <col min="30" max="48" width="4.7109375" style="8" customWidth="1"/>
    <col min="49" max="49" width="5" style="8" customWidth="1"/>
    <col min="50" max="16384" width="9.140625" style="8"/>
  </cols>
  <sheetData>
    <row r="1" spans="1:49">
      <c r="L1" s="8">
        <f>SUM(N1:AW1)</f>
        <v>89</v>
      </c>
      <c r="N1" s="8">
        <v>2</v>
      </c>
      <c r="O1" s="8">
        <v>3</v>
      </c>
      <c r="P1" s="8">
        <v>4</v>
      </c>
      <c r="Q1" s="8">
        <v>2</v>
      </c>
      <c r="R1" s="8">
        <v>3</v>
      </c>
      <c r="S1" s="8">
        <v>3</v>
      </c>
      <c r="T1" s="8">
        <v>2</v>
      </c>
      <c r="U1" s="8">
        <v>3</v>
      </c>
      <c r="V1" s="8">
        <v>3</v>
      </c>
      <c r="W1" s="8">
        <v>3</v>
      </c>
      <c r="X1" s="8">
        <v>3</v>
      </c>
      <c r="Y1" s="8">
        <v>2</v>
      </c>
      <c r="Z1" s="8">
        <v>2</v>
      </c>
      <c r="AA1" s="8">
        <v>3</v>
      </c>
      <c r="AB1" s="8">
        <v>2</v>
      </c>
      <c r="AC1" s="8">
        <v>2</v>
      </c>
      <c r="AD1" s="8">
        <v>3</v>
      </c>
      <c r="AE1" s="8">
        <v>2</v>
      </c>
      <c r="AF1" s="8">
        <v>3</v>
      </c>
      <c r="AG1" s="8">
        <v>1</v>
      </c>
      <c r="AH1" s="8">
        <v>2</v>
      </c>
      <c r="AI1" s="8">
        <v>2</v>
      </c>
      <c r="AJ1" s="8">
        <v>2</v>
      </c>
      <c r="AK1" s="8">
        <v>1</v>
      </c>
      <c r="AL1" s="8">
        <v>2</v>
      </c>
      <c r="AM1" s="8">
        <v>1</v>
      </c>
      <c r="AN1" s="8">
        <v>1</v>
      </c>
      <c r="AO1" s="8">
        <v>1</v>
      </c>
      <c r="AP1" s="8">
        <v>1</v>
      </c>
      <c r="AQ1" s="8">
        <v>1</v>
      </c>
      <c r="AR1" s="8">
        <v>2</v>
      </c>
      <c r="AS1" s="8">
        <v>1</v>
      </c>
      <c r="AT1" s="8">
        <v>4</v>
      </c>
      <c r="AU1" s="8">
        <v>6</v>
      </c>
      <c r="AV1" s="8">
        <v>6</v>
      </c>
      <c r="AW1" s="8">
        <v>5</v>
      </c>
    </row>
    <row r="2" spans="1:49" ht="223.5">
      <c r="A2" s="1" t="s">
        <v>0</v>
      </c>
      <c r="B2" s="2"/>
      <c r="C2" s="2" t="s">
        <v>2</v>
      </c>
      <c r="D2" s="2" t="s">
        <v>1</v>
      </c>
      <c r="E2" s="2" t="s">
        <v>3</v>
      </c>
      <c r="F2" s="3" t="s">
        <v>4</v>
      </c>
      <c r="G2" s="3"/>
      <c r="H2" s="1" t="s">
        <v>5</v>
      </c>
      <c r="I2" s="1" t="s">
        <v>6</v>
      </c>
      <c r="J2" s="1" t="s">
        <v>8</v>
      </c>
      <c r="K2" s="1" t="s">
        <v>7</v>
      </c>
      <c r="L2" s="1"/>
      <c r="M2" s="1" t="s">
        <v>1020</v>
      </c>
      <c r="N2" s="266" t="s">
        <v>37</v>
      </c>
      <c r="O2" s="211" t="s">
        <v>1017</v>
      </c>
      <c r="P2" s="266" t="s">
        <v>125</v>
      </c>
      <c r="Q2" s="266" t="s">
        <v>43</v>
      </c>
      <c r="R2" s="266" t="s">
        <v>28</v>
      </c>
      <c r="S2" s="266" t="s">
        <v>14</v>
      </c>
      <c r="T2" s="266" t="s">
        <v>109</v>
      </c>
      <c r="U2" s="266" t="s">
        <v>129</v>
      </c>
      <c r="V2" s="266" t="s">
        <v>49</v>
      </c>
      <c r="W2" s="266" t="s">
        <v>656</v>
      </c>
      <c r="X2" s="266" t="s">
        <v>660</v>
      </c>
      <c r="Y2" s="266" t="s">
        <v>667</v>
      </c>
      <c r="Z2" s="266" t="s">
        <v>88</v>
      </c>
      <c r="AA2" s="266" t="s">
        <v>695</v>
      </c>
      <c r="AB2" s="266" t="s">
        <v>675</v>
      </c>
      <c r="AC2" s="266" t="s">
        <v>682</v>
      </c>
      <c r="AD2" s="266" t="s">
        <v>81</v>
      </c>
      <c r="AE2" s="266" t="s">
        <v>95</v>
      </c>
      <c r="AF2" s="266" t="s">
        <v>732</v>
      </c>
      <c r="AG2" s="266" t="s">
        <v>742</v>
      </c>
      <c r="AH2" s="266" t="s">
        <v>752</v>
      </c>
      <c r="AI2" s="266" t="s">
        <v>760</v>
      </c>
      <c r="AJ2" s="266" t="s">
        <v>768</v>
      </c>
      <c r="AK2" s="266" t="s">
        <v>791</v>
      </c>
      <c r="AL2" s="266" t="s">
        <v>775</v>
      </c>
      <c r="AM2" s="265" t="s">
        <v>857</v>
      </c>
      <c r="AN2" s="265" t="s">
        <v>874</v>
      </c>
      <c r="AO2" s="265" t="s">
        <v>784</v>
      </c>
      <c r="AP2" s="266" t="s">
        <v>959</v>
      </c>
      <c r="AQ2" s="266" t="s">
        <v>968</v>
      </c>
      <c r="AR2" s="266" t="s">
        <v>977</v>
      </c>
      <c r="AS2" s="266" t="s">
        <v>987</v>
      </c>
      <c r="AT2" s="266" t="s">
        <v>935</v>
      </c>
      <c r="AU2" s="266" t="s">
        <v>943</v>
      </c>
      <c r="AV2" s="266" t="s">
        <v>951</v>
      </c>
      <c r="AW2" s="269" t="s">
        <v>999</v>
      </c>
    </row>
    <row r="3" spans="1:49" ht="63">
      <c r="A3" s="174">
        <v>1</v>
      </c>
      <c r="B3" s="174">
        <v>1</v>
      </c>
      <c r="C3" s="90" t="s">
        <v>96</v>
      </c>
      <c r="D3" s="90" t="s">
        <v>133</v>
      </c>
      <c r="E3" s="177" t="s">
        <v>61</v>
      </c>
      <c r="F3" s="293" t="s">
        <v>64</v>
      </c>
      <c r="G3" s="312" t="s">
        <v>1019</v>
      </c>
      <c r="H3" s="270" t="s">
        <v>108</v>
      </c>
      <c r="I3" s="271" t="s">
        <v>103</v>
      </c>
      <c r="J3" s="272" t="s">
        <v>18</v>
      </c>
      <c r="K3" s="273" t="s">
        <v>438</v>
      </c>
      <c r="L3" s="267">
        <f>SUMIF(P3:AW3,"x",$P$1:$AW$1)</f>
        <v>39</v>
      </c>
      <c r="M3" s="290" t="str">
        <f>IF(N3="x",$N$2&amp;", ",)&amp;IF(O3="x",$O$2&amp;", ",)&amp;IF(P3="x",$P$2&amp;", ",)&amp;IF(Q3="x",$Q$2&amp;", ",)&amp;IF(R3="x",$R$2&amp;", ",)&amp;IF(S3="x",$S$2&amp;", ",)&amp;IF(T3="x",$T$2&amp;", ",)&amp;IF(U3="x",$U$2&amp;", ",)&amp;IF(V3="x",$V$2&amp;", ",)&amp;IF(W3="x",$W$2&amp;", ",)&amp;IF(X3="x",$X$2&amp;", ",)&amp;IF(Y3="x",$Y$2&amp;", ",)&amp;IF(Z3="x",$Z$2&amp;", ",)&amp;IF(AA3="x",$AA$2&amp;", ",)&amp;IF(AB3="x",$AB$2&amp;", ",)&amp;IF(AC3="x",$AC$2&amp;", ",)&amp;IF(AD3="x",$AD$2&amp;", ",)&amp;IF(AE3="x",$AE$2&amp;", ",)&amp;IF(AF3="x",$AF$2&amp;", ",)&amp;IF(AG3="x",$AG$2&amp;", ",)&amp;IF(AH3="x",$AH$2&amp;", ",)&amp;IF(AI3="x",$AI$2&amp;", ",)&amp;IF(AJ3="x",$AJ$2&amp;", ",)&amp;IF(AK3="x",$AK$2&amp;", ",)&amp;IF(AL3="x",$AL$2&amp;", ",)&amp;IF(AM3="x",$AM$2&amp;", ",)&amp;IF(AN3="x",$AN$2&amp;", ",)&amp;IF(AO3="x",$AO$2&amp;", ",)&amp;IF(AP3="x",$AP$2&amp;", ",)&amp;IF(AQ3="x",$AQ$2&amp;", ",)&amp;IF(AR3="x",$AR$2&amp;", ",)&amp;IF(AS3="x",$AS$2&amp;", ",)&amp;IF(AT3="x",$AT$2&amp;", ",)&amp;IF(AU3="x",$AU$2&amp;", ",)&amp;IF(AV3="x",$AV$2&amp;", ",)&amp;IF(AW3="x",$AW$2&amp;", ",)</f>
        <v xml:space="preserve">CHÍNH TRỊ (4TC), VLXD (2TC), CHCT (3TC), KCBTCT (3TC), CHĐ NM (2TC), TIN AUTOCAD (2TC), KTĐNCT (3TC), TRẮC ĐỊA (3TC), TTKTV2 (6TC), TTKTV3 (6TC), ĐATN (5TC), </v>
      </c>
      <c r="N3" s="268" t="str">
        <f>IF('Vị trí VL1'!N2&lt;1,"x","")</f>
        <v/>
      </c>
      <c r="O3" s="268" t="str">
        <f>IF('Vị trí VL1'!T2&lt;1,"x","")</f>
        <v/>
      </c>
      <c r="P3" s="268" t="str">
        <f>IF('Vị trí VL1'!AD2&lt;1,"x","")</f>
        <v>x</v>
      </c>
      <c r="Q3" s="268" t="str">
        <f>IF('Vị trí VL1'!AO2&lt;1,"x","")</f>
        <v/>
      </c>
      <c r="R3" s="268" t="str">
        <f>IF('Vị trí VL1'!AZ2&lt;1,"x","")</f>
        <v/>
      </c>
      <c r="S3" s="268" t="str">
        <f>IF('Vị trí VL1'!BK2&lt;1,"x","")</f>
        <v/>
      </c>
      <c r="T3" s="268" t="str">
        <f>IF('Vị trí VL1'!BV2&lt;1,"x","")</f>
        <v>x</v>
      </c>
      <c r="U3" s="268" t="str">
        <f>IF('Vị trí VL1'!CG2&lt;1,"x","")</f>
        <v/>
      </c>
      <c r="V3" s="268" t="str">
        <f>IF('Vị trí VL1'!DC2&lt;1,"x","")</f>
        <v/>
      </c>
      <c r="W3" s="268" t="str">
        <f>IF('Vị trí VL1'!DN2&lt;1,"x","")</f>
        <v>x</v>
      </c>
      <c r="X3" s="268" t="str">
        <f>IF('Vị trí VL1'!DY2&lt;1,"x","")</f>
        <v>x</v>
      </c>
      <c r="Y3" s="268" t="str">
        <f>IF('Vị trí VL1'!EJ2&lt;1,"x","")</f>
        <v>x</v>
      </c>
      <c r="Z3" s="268" t="str">
        <f>IF('Vị trí VL1'!EU2&lt;1,"x","")</f>
        <v>x</v>
      </c>
      <c r="AA3" s="268" t="str">
        <f>IF('Vị trí VL1'!FF2&lt;1,"x","")</f>
        <v>x</v>
      </c>
      <c r="AB3" s="268" t="str">
        <f>IF('Vị trí VL1'!FQ2&lt;1,"x","")</f>
        <v/>
      </c>
      <c r="AC3" s="268" t="str">
        <f>IF('Vị trí VL1'!GB2&lt;1,"x","")</f>
        <v/>
      </c>
      <c r="AD3" s="268" t="str">
        <f>IF('Vị trí VL1'!HB2&lt;1,"x","")</f>
        <v>x</v>
      </c>
      <c r="AE3" s="268" t="str">
        <f>IF('Vị trí VL1'!HM2&lt;1,"x","")</f>
        <v/>
      </c>
      <c r="AF3" s="268" t="str">
        <f>IF('Vị trí VL1'!HX2&lt;1,"x","")</f>
        <v/>
      </c>
      <c r="AG3" s="268" t="str">
        <f>IF('Vị trí VL1'!II2&lt;1,"x","")</f>
        <v/>
      </c>
      <c r="AH3" s="268" t="str">
        <f>IF('Vị trí VL1'!IT2&lt;1,"x","")</f>
        <v/>
      </c>
      <c r="AI3" s="268" t="str">
        <f>IF('Vị trí VL1'!JE2&lt;1,"x","")</f>
        <v/>
      </c>
      <c r="AJ3" s="268" t="str">
        <f>IF('Vị trí VL1'!JP2&lt;1,"x","")</f>
        <v/>
      </c>
      <c r="AK3" s="268" t="str">
        <f>IF('Vị trí VL1'!KA2&lt;1,"x","")</f>
        <v/>
      </c>
      <c r="AL3" s="268" t="str">
        <f>IF('Vị trí VL1'!KL2&lt;1,"x","")</f>
        <v/>
      </c>
      <c r="AM3" s="268" t="str">
        <f>IF('Vị trí VL1'!LL2&lt;1,"x","")</f>
        <v/>
      </c>
      <c r="AN3" s="268" t="str">
        <f>IF('Vị trí VL1'!LW2&lt;1,"x","")</f>
        <v/>
      </c>
      <c r="AO3" s="268" t="str">
        <f>IF('Vị trí VL1'!MH2&lt;1,"x","")</f>
        <v/>
      </c>
      <c r="AP3" s="268" t="str">
        <f>IF('Vị trí VL1'!MS2&lt;1,"x","")</f>
        <v/>
      </c>
      <c r="AQ3" s="268" t="str">
        <f>IF('Vị trí VL1'!ND2&lt;1,"x","")</f>
        <v/>
      </c>
      <c r="AR3" s="268" t="str">
        <f>IF('Vị trí VL1'!NO2&lt;1,"x","")</f>
        <v/>
      </c>
      <c r="AS3" s="268" t="str">
        <f>IF('Vị trí VL1'!NZ2&lt;1,"x","")</f>
        <v/>
      </c>
      <c r="AT3" s="268" t="str">
        <f>IF('Vị trí VL1'!OK2&lt;1,"x","")</f>
        <v/>
      </c>
      <c r="AU3" s="268" t="str">
        <f>IF('Vị trí VL1'!PK2&lt;1,"x","")</f>
        <v>x</v>
      </c>
      <c r="AV3" s="268" t="str">
        <f>IF('Vị trí VL1'!PV2&lt;1,"x","")</f>
        <v>x</v>
      </c>
      <c r="AW3" s="268" t="str">
        <f>IF('Vị trí VL1'!QE2&lt;1,"x","")</f>
        <v>x</v>
      </c>
    </row>
    <row r="4" spans="1:49">
      <c r="A4" s="174">
        <v>2</v>
      </c>
      <c r="B4" s="174">
        <v>2</v>
      </c>
      <c r="C4" s="90" t="s">
        <v>96</v>
      </c>
      <c r="D4" s="90" t="s">
        <v>134</v>
      </c>
      <c r="E4" s="177" t="s">
        <v>99</v>
      </c>
      <c r="F4" s="293" t="s">
        <v>68</v>
      </c>
      <c r="G4" s="312" t="s">
        <v>1019</v>
      </c>
      <c r="H4" s="155"/>
      <c r="I4" s="271" t="s">
        <v>104</v>
      </c>
      <c r="J4" s="272" t="s">
        <v>18</v>
      </c>
      <c r="K4" s="273" t="s">
        <v>439</v>
      </c>
      <c r="L4" s="267">
        <f t="shared" ref="L4:L67" si="0">SUMIF(P4:AW4,"x",$P$1:$AW$1)</f>
        <v>5</v>
      </c>
      <c r="M4" s="290" t="str">
        <f t="shared" ref="M4:M66" si="1">IF(N4="x",$N$2&amp;", ",)&amp;IF(O4="x",$O$2&amp;", ",)&amp;IF(P4="x",$P$2&amp;", ",)&amp;IF(Q4="x",$Q$2&amp;", ",)&amp;IF(R4="x",$R$2&amp;", ",)&amp;IF(S4="x",$S$2&amp;", ",)&amp;IF(T4="x",$T$2&amp;", ",)&amp;IF(U4="x",$U$2&amp;", ",)&amp;IF(V4="x",$V$2&amp;", ",)&amp;IF(W4="x",$W$2&amp;", ",)&amp;IF(X4="x",$X$2&amp;", ",)&amp;IF(Y4="x",$Y$2&amp;", ",)&amp;IF(Z4="x",$Z$2&amp;", ",)&amp;IF(AA4="x",$AA$2&amp;", ",)&amp;IF(AB4="x",$AB$2&amp;", ",)&amp;IF(AC4="x",$AC$2&amp;", ",)&amp;IF(AD4="x",$AD$2&amp;", ",)&amp;IF(AE4="x",$AE$2&amp;", ",)&amp;IF(AF4="x",$AF$2&amp;", ",)&amp;IF(AG4="x",$AG$2&amp;", ",)&amp;IF(AH4="x",$AH$2&amp;", ",)&amp;IF(AI4="x",$AI$2&amp;", ",)&amp;IF(AJ4="x",$AJ$2&amp;", ",)&amp;IF(AK4="x",$AK$2&amp;", ",)&amp;IF(AL4="x",$AL$2&amp;", ",)&amp;IF(AM4="x",$AM$2&amp;", ",)&amp;IF(AN4="x",$AN$2&amp;", ",)&amp;IF(AO4="x",$AO$2&amp;", ",)&amp;IF(AP4="x",$AP$2&amp;", ",)&amp;IF(AQ4="x",$AQ$2&amp;", ",)&amp;IF(AR4="x",$AR$2&amp;", ",)&amp;IF(AS4="x",$AS$2&amp;", ",)&amp;IF(AT4="x",$AT$2&amp;", ",)&amp;IF(AU4="x",$AU$2&amp;", ",)&amp;IF(AV4="x",$AV$2&amp;", ",)&amp;IF(AW4="x",$AW$2&amp;", ",)</f>
        <v xml:space="preserve">ĐATN (5TC), </v>
      </c>
      <c r="N4" s="268" t="str">
        <f>IF('Vị trí VL1'!N3&lt;1,"x","")</f>
        <v/>
      </c>
      <c r="O4" s="268" t="str">
        <f>IF('Vị trí VL1'!T3&lt;1,"x","")</f>
        <v/>
      </c>
      <c r="P4" s="268" t="str">
        <f>IF('Vị trí VL1'!AD3&lt;1,"x","")</f>
        <v/>
      </c>
      <c r="Q4" s="268" t="str">
        <f>IF('Vị trí VL1'!AO3&lt;1,"x","")</f>
        <v/>
      </c>
      <c r="R4" s="268" t="str">
        <f>IF('Vị trí VL1'!AZ3&lt;1,"x","")</f>
        <v/>
      </c>
      <c r="S4" s="268" t="str">
        <f>IF('Vị trí VL1'!BK3&lt;1,"x","")</f>
        <v/>
      </c>
      <c r="T4" s="268" t="str">
        <f>IF('Vị trí VL1'!BV3&lt;1,"x","")</f>
        <v/>
      </c>
      <c r="U4" s="268" t="str">
        <f>IF('Vị trí VL1'!CG3&lt;1,"x","")</f>
        <v/>
      </c>
      <c r="V4" s="268" t="str">
        <f>IF('Vị trí VL1'!DC3&lt;1,"x","")</f>
        <v/>
      </c>
      <c r="W4" s="268" t="str">
        <f>IF('Vị trí VL1'!DN3&lt;1,"x","")</f>
        <v/>
      </c>
      <c r="X4" s="268" t="str">
        <f>IF('Vị trí VL1'!DY3&lt;1,"x","")</f>
        <v/>
      </c>
      <c r="Y4" s="268" t="str">
        <f>IF('Vị trí VL1'!EJ3&lt;1,"x","")</f>
        <v/>
      </c>
      <c r="Z4" s="268" t="str">
        <f>IF('Vị trí VL1'!EU3&lt;1,"x","")</f>
        <v/>
      </c>
      <c r="AA4" s="268" t="str">
        <f>IF('Vị trí VL1'!FF3&lt;1,"x","")</f>
        <v/>
      </c>
      <c r="AB4" s="268" t="str">
        <f>IF('Vị trí VL1'!FQ3&lt;1,"x","")</f>
        <v/>
      </c>
      <c r="AC4" s="268" t="str">
        <f>IF('Vị trí VL1'!GB3&lt;1,"x","")</f>
        <v/>
      </c>
      <c r="AD4" s="268" t="str">
        <f>IF('Vị trí VL1'!HB3&lt;1,"x","")</f>
        <v/>
      </c>
      <c r="AE4" s="268" t="str">
        <f>IF('Vị trí VL1'!HM3&lt;1,"x","")</f>
        <v/>
      </c>
      <c r="AF4" s="268" t="str">
        <f>IF('Vị trí VL1'!HX3&lt;1,"x","")</f>
        <v/>
      </c>
      <c r="AG4" s="268" t="str">
        <f>IF('Vị trí VL1'!II3&lt;1,"x","")</f>
        <v/>
      </c>
      <c r="AH4" s="268" t="str">
        <f>IF('Vị trí VL1'!IT3&lt;1,"x","")</f>
        <v/>
      </c>
      <c r="AI4" s="268" t="str">
        <f>IF('Vị trí VL1'!JE3&lt;1,"x","")</f>
        <v/>
      </c>
      <c r="AJ4" s="268" t="str">
        <f>IF('Vị trí VL1'!JP3&lt;1,"x","")</f>
        <v/>
      </c>
      <c r="AK4" s="268" t="str">
        <f>IF('Vị trí VL1'!KA3&lt;1,"x","")</f>
        <v/>
      </c>
      <c r="AL4" s="268" t="str">
        <f>IF('Vị trí VL1'!KL3&lt;1,"x","")</f>
        <v/>
      </c>
      <c r="AM4" s="268" t="str">
        <f>IF('Vị trí VL1'!LL3&lt;1,"x","")</f>
        <v/>
      </c>
      <c r="AN4" s="268" t="str">
        <f>IF('Vị trí VL1'!LW3&lt;1,"x","")</f>
        <v/>
      </c>
      <c r="AO4" s="268" t="str">
        <f>IF('Vị trí VL1'!MH3&lt;1,"x","")</f>
        <v/>
      </c>
      <c r="AP4" s="268" t="str">
        <f>IF('Vị trí VL1'!MS3&lt;1,"x","")</f>
        <v/>
      </c>
      <c r="AQ4" s="268" t="str">
        <f>IF('Vị trí VL1'!ND3&lt;1,"x","")</f>
        <v/>
      </c>
      <c r="AR4" s="268" t="str">
        <f>IF('Vị trí VL1'!NO3&lt;1,"x","")</f>
        <v/>
      </c>
      <c r="AS4" s="268" t="str">
        <f>IF('Vị trí VL1'!NZ3&lt;1,"x","")</f>
        <v/>
      </c>
      <c r="AT4" s="268" t="str">
        <f>IF('Vị trí VL1'!OK3&lt;1,"x","")</f>
        <v/>
      </c>
      <c r="AU4" s="268" t="str">
        <f>IF('Vị trí VL1'!PK3&lt;1,"x","")</f>
        <v/>
      </c>
      <c r="AV4" s="268" t="str">
        <f>IF('Vị trí VL1'!PV3&lt;1,"x","")</f>
        <v/>
      </c>
      <c r="AW4" s="268" t="str">
        <f>IF('Vị trí VL1'!QE3&lt;1,"x","")</f>
        <v>x</v>
      </c>
    </row>
    <row r="5" spans="1:49" ht="47.25">
      <c r="A5" s="174">
        <v>3</v>
      </c>
      <c r="B5" s="174">
        <v>3</v>
      </c>
      <c r="C5" s="90" t="s">
        <v>96</v>
      </c>
      <c r="D5" s="90" t="s">
        <v>135</v>
      </c>
      <c r="E5" s="177" t="s">
        <v>100</v>
      </c>
      <c r="F5" s="293" t="s">
        <v>65</v>
      </c>
      <c r="G5" s="312" t="s">
        <v>1019</v>
      </c>
      <c r="H5" s="155"/>
      <c r="I5" s="271" t="s">
        <v>105</v>
      </c>
      <c r="J5" s="272" t="s">
        <v>18</v>
      </c>
      <c r="K5" s="273" t="s">
        <v>440</v>
      </c>
      <c r="L5" s="267">
        <f t="shared" si="0"/>
        <v>19</v>
      </c>
      <c r="M5" s="290" t="str">
        <f t="shared" si="1"/>
        <v xml:space="preserve">GDQP (3TC), ĐA KTTC-P1(THÂN) (1TC), ĐA KTTC-P2(PHẦN NGẦM) (1TC), TTKTV2 (6TC), TTKTV3 (6TC), ĐATN (5TC), </v>
      </c>
      <c r="N5" s="268" t="str">
        <f>IF('Vị trí VL1'!N4&lt;1,"x","")</f>
        <v/>
      </c>
      <c r="O5" s="268" t="str">
        <f>IF('Vị trí VL1'!T4&lt;1,"x","")</f>
        <v>x</v>
      </c>
      <c r="P5" s="268" t="str">
        <f>IF('Vị trí VL1'!AD4&lt;1,"x","")</f>
        <v/>
      </c>
      <c r="Q5" s="268" t="str">
        <f>IF('Vị trí VL1'!AO4&lt;1,"x","")</f>
        <v/>
      </c>
      <c r="R5" s="268" t="str">
        <f>IF('Vị trí VL1'!AZ4&lt;1,"x","")</f>
        <v/>
      </c>
      <c r="S5" s="268" t="str">
        <f>IF('Vị trí VL1'!BK4&lt;1,"x","")</f>
        <v/>
      </c>
      <c r="T5" s="268" t="str">
        <f>IF('Vị trí VL1'!BV4&lt;1,"x","")</f>
        <v/>
      </c>
      <c r="U5" s="268" t="str">
        <f>IF('Vị trí VL1'!CG4&lt;1,"x","")</f>
        <v/>
      </c>
      <c r="V5" s="268" t="str">
        <f>IF('Vị trí VL1'!DC4&lt;1,"x","")</f>
        <v/>
      </c>
      <c r="W5" s="268" t="str">
        <f>IF('Vị trí VL1'!DN4&lt;1,"x","")</f>
        <v/>
      </c>
      <c r="X5" s="268" t="str">
        <f>IF('Vị trí VL1'!DY4&lt;1,"x","")</f>
        <v/>
      </c>
      <c r="Y5" s="268" t="str">
        <f>IF('Vị trí VL1'!EJ4&lt;1,"x","")</f>
        <v/>
      </c>
      <c r="Z5" s="268" t="str">
        <f>IF('Vị trí VL1'!EU4&lt;1,"x","")</f>
        <v/>
      </c>
      <c r="AA5" s="268" t="str">
        <f>IF('Vị trí VL1'!FF4&lt;1,"x","")</f>
        <v/>
      </c>
      <c r="AB5" s="268" t="str">
        <f>IF('Vị trí VL1'!FQ4&lt;1,"x","")</f>
        <v/>
      </c>
      <c r="AC5" s="268" t="str">
        <f>IF('Vị trí VL1'!GB4&lt;1,"x","")</f>
        <v/>
      </c>
      <c r="AD5" s="268" t="str">
        <f>IF('Vị trí VL1'!HB4&lt;1,"x","")</f>
        <v/>
      </c>
      <c r="AE5" s="268" t="str">
        <f>IF('Vị trí VL1'!HM4&lt;1,"x","")</f>
        <v/>
      </c>
      <c r="AF5" s="268" t="str">
        <f>IF('Vị trí VL1'!HX4&lt;1,"x","")</f>
        <v/>
      </c>
      <c r="AG5" s="268" t="str">
        <f>IF('Vị trí VL1'!II4&lt;1,"x","")</f>
        <v/>
      </c>
      <c r="AH5" s="268" t="str">
        <f>IF('Vị trí VL1'!IT4&lt;1,"x","")</f>
        <v/>
      </c>
      <c r="AI5" s="268" t="str">
        <f>IF('Vị trí VL1'!JE4&lt;1,"x","")</f>
        <v/>
      </c>
      <c r="AJ5" s="268" t="str">
        <f>IF('Vị trí VL1'!JP4&lt;1,"x","")</f>
        <v/>
      </c>
      <c r="AK5" s="268" t="str">
        <f>IF('Vị trí VL1'!KA4&lt;1,"x","")</f>
        <v/>
      </c>
      <c r="AL5" s="268" t="str">
        <f>IF('Vị trí VL1'!KL4&lt;1,"x","")</f>
        <v/>
      </c>
      <c r="AM5" s="268" t="str">
        <f>IF('Vị trí VL1'!LL4&lt;1,"x","")</f>
        <v>x</v>
      </c>
      <c r="AN5" s="268" t="str">
        <f>IF('Vị trí VL1'!LW4&lt;1,"x","")</f>
        <v>x</v>
      </c>
      <c r="AO5" s="268" t="str">
        <f>IF('Vị trí VL1'!MH4&lt;1,"x","")</f>
        <v/>
      </c>
      <c r="AP5" s="268" t="str">
        <f>IF('Vị trí VL1'!MS4&lt;1,"x","")</f>
        <v/>
      </c>
      <c r="AQ5" s="268" t="str">
        <f>IF('Vị trí VL1'!ND4&lt;1,"x","")</f>
        <v/>
      </c>
      <c r="AR5" s="268" t="str">
        <f>IF('Vị trí VL1'!NO4&lt;1,"x","")</f>
        <v/>
      </c>
      <c r="AS5" s="268" t="str">
        <f>IF('Vị trí VL1'!NZ4&lt;1,"x","")</f>
        <v/>
      </c>
      <c r="AT5" s="268" t="str">
        <f>IF('Vị trí VL1'!OK4&lt;1,"x","")</f>
        <v/>
      </c>
      <c r="AU5" s="268" t="str">
        <f>IF('Vị trí VL1'!PK4&lt;1,"x","")</f>
        <v>x</v>
      </c>
      <c r="AV5" s="268" t="str">
        <f>IF('Vị trí VL1'!PV4&lt;1,"x","")</f>
        <v>x</v>
      </c>
      <c r="AW5" s="268" t="str">
        <f>IF('Vị trí VL1'!QE4&lt;1,"x","")</f>
        <v>x</v>
      </c>
    </row>
    <row r="6" spans="1:49" ht="63">
      <c r="A6" s="174">
        <v>4</v>
      </c>
      <c r="B6" s="174">
        <v>4</v>
      </c>
      <c r="C6" s="90" t="s">
        <v>96</v>
      </c>
      <c r="D6" s="90" t="s">
        <v>136</v>
      </c>
      <c r="E6" s="177" t="s">
        <v>110</v>
      </c>
      <c r="F6" s="293" t="s">
        <v>111</v>
      </c>
      <c r="G6" s="312" t="s">
        <v>1019</v>
      </c>
      <c r="H6" s="272"/>
      <c r="I6" s="271" t="s">
        <v>112</v>
      </c>
      <c r="J6" s="272" t="s">
        <v>18</v>
      </c>
      <c r="K6" s="273" t="s">
        <v>113</v>
      </c>
      <c r="L6" s="267">
        <f t="shared" si="0"/>
        <v>30</v>
      </c>
      <c r="M6" s="290" t="str">
        <f t="shared" si="1"/>
        <v xml:space="preserve">VẼ XD1 (3TC), CHĐ NM (2TC), KTTC-P1 (3TC), AN TOÀN LĐ (2TC), DỰ TOÁN XD (2TC), ĐA TCTC CTXD (1TC), TTKTV2 (6TC), TTKTV3 (6TC), ĐATN (5TC), </v>
      </c>
      <c r="N6" s="268" t="str">
        <f>IF('Vị trí VL1'!N5&lt;1,"x","")</f>
        <v/>
      </c>
      <c r="O6" s="268" t="str">
        <f>IF('Vị trí VL1'!T5&lt;1,"x","")</f>
        <v/>
      </c>
      <c r="P6" s="268" t="str">
        <f>IF('Vị trí VL1'!AD5&lt;1,"x","")</f>
        <v/>
      </c>
      <c r="Q6" s="268" t="str">
        <f>IF('Vị trí VL1'!AO5&lt;1,"x","")</f>
        <v/>
      </c>
      <c r="R6" s="268" t="str">
        <f>IF('Vị trí VL1'!AZ5&lt;1,"x","")</f>
        <v/>
      </c>
      <c r="S6" s="268" t="str">
        <f>IF('Vị trí VL1'!BK5&lt;1,"x","")</f>
        <v>x</v>
      </c>
      <c r="T6" s="268" t="str">
        <f>IF('Vị trí VL1'!BV5&lt;1,"x","")</f>
        <v/>
      </c>
      <c r="U6" s="268" t="str">
        <f>IF('Vị trí VL1'!CG5&lt;1,"x","")</f>
        <v/>
      </c>
      <c r="V6" s="268" t="str">
        <f>IF('Vị trí VL1'!DC5&lt;1,"x","")</f>
        <v/>
      </c>
      <c r="W6" s="268" t="str">
        <f>IF('Vị trí VL1'!DN5&lt;1,"x","")</f>
        <v/>
      </c>
      <c r="X6" s="268" t="str">
        <f>IF('Vị trí VL1'!DY5&lt;1,"x","")</f>
        <v/>
      </c>
      <c r="Y6" s="268" t="str">
        <f>IF('Vị trí VL1'!EJ5&lt;1,"x","")</f>
        <v>x</v>
      </c>
      <c r="Z6" s="268" t="str">
        <f>IF('Vị trí VL1'!EU5&lt;1,"x","")</f>
        <v/>
      </c>
      <c r="AA6" s="268" t="str">
        <f>IF('Vị trí VL1'!FF5&lt;1,"x","")</f>
        <v/>
      </c>
      <c r="AB6" s="268" t="str">
        <f>IF('Vị trí VL1'!FQ5&lt;1,"x","")</f>
        <v/>
      </c>
      <c r="AC6" s="268" t="str">
        <f>IF('Vị trí VL1'!GB5&lt;1,"x","")</f>
        <v/>
      </c>
      <c r="AD6" s="268" t="str">
        <f>IF('Vị trí VL1'!HB5&lt;1,"x","")</f>
        <v/>
      </c>
      <c r="AE6" s="268" t="str">
        <f>IF('Vị trí VL1'!HM5&lt;1,"x","")</f>
        <v/>
      </c>
      <c r="AF6" s="268" t="str">
        <f>IF('Vị trí VL1'!HX5&lt;1,"x","")</f>
        <v>x</v>
      </c>
      <c r="AG6" s="268" t="str">
        <f>IF('Vị trí VL1'!II5&lt;1,"x","")</f>
        <v/>
      </c>
      <c r="AH6" s="268" t="str">
        <f>IF('Vị trí VL1'!IT5&lt;1,"x","")</f>
        <v>x</v>
      </c>
      <c r="AI6" s="268" t="str">
        <f>IF('Vị trí VL1'!JE5&lt;1,"x","")</f>
        <v>x</v>
      </c>
      <c r="AJ6" s="268" t="str">
        <f>IF('Vị trí VL1'!JP5&lt;1,"x","")</f>
        <v/>
      </c>
      <c r="AK6" s="268" t="str">
        <f>IF('Vị trí VL1'!KA5&lt;1,"x","")</f>
        <v/>
      </c>
      <c r="AL6" s="268" t="str">
        <f>IF('Vị trí VL1'!KL5&lt;1,"x","")</f>
        <v/>
      </c>
      <c r="AM6" s="268" t="str">
        <f>IF('Vị trí VL1'!LL5&lt;1,"x","")</f>
        <v/>
      </c>
      <c r="AN6" s="268" t="str">
        <f>IF('Vị trí VL1'!LW5&lt;1,"x","")</f>
        <v/>
      </c>
      <c r="AO6" s="268" t="str">
        <f>IF('Vị trí VL1'!MH5&lt;1,"x","")</f>
        <v>x</v>
      </c>
      <c r="AP6" s="268" t="str">
        <f>IF('Vị trí VL1'!MS5&lt;1,"x","")</f>
        <v/>
      </c>
      <c r="AQ6" s="268" t="str">
        <f>IF('Vị trí VL1'!ND5&lt;1,"x","")</f>
        <v/>
      </c>
      <c r="AR6" s="268" t="str">
        <f>IF('Vị trí VL1'!NO5&lt;1,"x","")</f>
        <v/>
      </c>
      <c r="AS6" s="268" t="str">
        <f>IF('Vị trí VL1'!NZ5&lt;1,"x","")</f>
        <v/>
      </c>
      <c r="AT6" s="268" t="str">
        <f>IF('Vị trí VL1'!OK5&lt;1,"x","")</f>
        <v/>
      </c>
      <c r="AU6" s="268" t="str">
        <f>IF('Vị trí VL1'!PK5&lt;1,"x","")</f>
        <v>x</v>
      </c>
      <c r="AV6" s="268" t="str">
        <f>IF('Vị trí VL1'!PV5&lt;1,"x","")</f>
        <v>x</v>
      </c>
      <c r="AW6" s="268" t="str">
        <f>IF('Vị trí VL1'!QE5&lt;1,"x","")</f>
        <v>x</v>
      </c>
    </row>
    <row r="7" spans="1:49">
      <c r="A7" s="174">
        <v>5</v>
      </c>
      <c r="B7" s="174">
        <v>5</v>
      </c>
      <c r="C7" s="90" t="s">
        <v>96</v>
      </c>
      <c r="D7" s="90" t="s">
        <v>137</v>
      </c>
      <c r="E7" s="177" t="s">
        <v>19</v>
      </c>
      <c r="F7" s="293" t="s">
        <v>114</v>
      </c>
      <c r="G7" s="312" t="s">
        <v>1019</v>
      </c>
      <c r="H7" s="272"/>
      <c r="I7" s="271" t="s">
        <v>115</v>
      </c>
      <c r="J7" s="272" t="s">
        <v>18</v>
      </c>
      <c r="K7" s="274" t="s">
        <v>451</v>
      </c>
      <c r="L7" s="267">
        <f t="shared" si="0"/>
        <v>11</v>
      </c>
      <c r="M7" s="290" t="str">
        <f t="shared" si="1"/>
        <v xml:space="preserve">GDQP (3TC), TTKTV2 (6TC), ĐATN (5TC), </v>
      </c>
      <c r="N7" s="268" t="str">
        <f>IF('Vị trí VL1'!N6&lt;1,"x","")</f>
        <v/>
      </c>
      <c r="O7" s="268" t="str">
        <f>IF('Vị trí VL1'!T6&lt;1,"x","")</f>
        <v>x</v>
      </c>
      <c r="P7" s="268" t="str">
        <f>IF('Vị trí VL1'!AD6&lt;1,"x","")</f>
        <v/>
      </c>
      <c r="Q7" s="268" t="str">
        <f>IF('Vị trí VL1'!AO6&lt;1,"x","")</f>
        <v/>
      </c>
      <c r="R7" s="268" t="str">
        <f>IF('Vị trí VL1'!AZ6&lt;1,"x","")</f>
        <v/>
      </c>
      <c r="S7" s="268" t="str">
        <f>IF('Vị trí VL1'!BK6&lt;1,"x","")</f>
        <v/>
      </c>
      <c r="T7" s="268" t="str">
        <f>IF('Vị trí VL1'!BV6&lt;1,"x","")</f>
        <v/>
      </c>
      <c r="U7" s="268" t="str">
        <f>IF('Vị trí VL1'!CG6&lt;1,"x","")</f>
        <v/>
      </c>
      <c r="V7" s="268" t="str">
        <f>IF('Vị trí VL1'!DC6&lt;1,"x","")</f>
        <v/>
      </c>
      <c r="W7" s="268" t="str">
        <f>IF('Vị trí VL1'!DN6&lt;1,"x","")</f>
        <v/>
      </c>
      <c r="X7" s="268" t="str">
        <f>IF('Vị trí VL1'!DY6&lt;1,"x","")</f>
        <v/>
      </c>
      <c r="Y7" s="268" t="str">
        <f>IF('Vị trí VL1'!EJ6&lt;1,"x","")</f>
        <v/>
      </c>
      <c r="Z7" s="268" t="str">
        <f>IF('Vị trí VL1'!EU6&lt;1,"x","")</f>
        <v/>
      </c>
      <c r="AA7" s="268" t="str">
        <f>IF('Vị trí VL1'!FF6&lt;1,"x","")</f>
        <v/>
      </c>
      <c r="AB7" s="268" t="str">
        <f>IF('Vị trí VL1'!FQ6&lt;1,"x","")</f>
        <v/>
      </c>
      <c r="AC7" s="268" t="str">
        <f>IF('Vị trí VL1'!GB6&lt;1,"x","")</f>
        <v/>
      </c>
      <c r="AD7" s="268" t="str">
        <f>IF('Vị trí VL1'!HB6&lt;1,"x","")</f>
        <v/>
      </c>
      <c r="AE7" s="268" t="str">
        <f>IF('Vị trí VL1'!HM6&lt;1,"x","")</f>
        <v/>
      </c>
      <c r="AF7" s="268" t="str">
        <f>IF('Vị trí VL1'!HX6&lt;1,"x","")</f>
        <v/>
      </c>
      <c r="AG7" s="268" t="str">
        <f>IF('Vị trí VL1'!II6&lt;1,"x","")</f>
        <v/>
      </c>
      <c r="AH7" s="268" t="str">
        <f>IF('Vị trí VL1'!IT6&lt;1,"x","")</f>
        <v/>
      </c>
      <c r="AI7" s="268" t="str">
        <f>IF('Vị trí VL1'!JE6&lt;1,"x","")</f>
        <v/>
      </c>
      <c r="AJ7" s="268" t="str">
        <f>IF('Vị trí VL1'!JP6&lt;1,"x","")</f>
        <v/>
      </c>
      <c r="AK7" s="268" t="str">
        <f>IF('Vị trí VL1'!KA6&lt;1,"x","")</f>
        <v/>
      </c>
      <c r="AL7" s="268" t="str">
        <f>IF('Vị trí VL1'!KL6&lt;1,"x","")</f>
        <v/>
      </c>
      <c r="AM7" s="268" t="str">
        <f>IF('Vị trí VL1'!LL6&lt;1,"x","")</f>
        <v/>
      </c>
      <c r="AN7" s="268" t="str">
        <f>IF('Vị trí VL1'!LW6&lt;1,"x","")</f>
        <v/>
      </c>
      <c r="AO7" s="268" t="str">
        <f>IF('Vị trí VL1'!MH6&lt;1,"x","")</f>
        <v/>
      </c>
      <c r="AP7" s="268" t="str">
        <f>IF('Vị trí VL1'!MS6&lt;1,"x","")</f>
        <v/>
      </c>
      <c r="AQ7" s="268" t="str">
        <f>IF('Vị trí VL1'!ND6&lt;1,"x","")</f>
        <v/>
      </c>
      <c r="AR7" s="268" t="str">
        <f>IF('Vị trí VL1'!NO6&lt;1,"x","")</f>
        <v/>
      </c>
      <c r="AS7" s="268" t="str">
        <f>IF('Vị trí VL1'!NZ6&lt;1,"x","")</f>
        <v/>
      </c>
      <c r="AT7" s="268" t="str">
        <f>IF('Vị trí VL1'!OK6&lt;1,"x","")</f>
        <v/>
      </c>
      <c r="AU7" s="268" t="str">
        <f>IF('Vị trí VL1'!PK6&lt;1,"x","")</f>
        <v>x</v>
      </c>
      <c r="AV7" s="268" t="str">
        <f>IF('Vị trí VL1'!PV6&lt;1,"x","")</f>
        <v/>
      </c>
      <c r="AW7" s="268" t="str">
        <f>IF('Vị trí VL1'!QE6&lt;1,"x","")</f>
        <v>x</v>
      </c>
    </row>
    <row r="8" spans="1:49">
      <c r="A8" s="174">
        <v>6</v>
      </c>
      <c r="B8" s="174">
        <v>6</v>
      </c>
      <c r="C8" s="90" t="s">
        <v>96</v>
      </c>
      <c r="D8" s="90" t="s">
        <v>138</v>
      </c>
      <c r="E8" s="177" t="s">
        <v>122</v>
      </c>
      <c r="F8" s="312" t="s">
        <v>98</v>
      </c>
      <c r="G8" s="312"/>
      <c r="H8" s="272"/>
      <c r="I8" s="271" t="s">
        <v>124</v>
      </c>
      <c r="J8" s="272" t="s">
        <v>18</v>
      </c>
      <c r="K8" s="273" t="s">
        <v>441</v>
      </c>
      <c r="L8" s="267">
        <f t="shared" si="0"/>
        <v>0</v>
      </c>
      <c r="M8" s="290" t="str">
        <f t="shared" si="1"/>
        <v/>
      </c>
      <c r="N8" s="268" t="str">
        <f>IF('Vị trí VL1'!N7&lt;1,"x","")</f>
        <v/>
      </c>
      <c r="O8" s="268" t="str">
        <f>IF('Vị trí VL1'!T7&lt;1,"x","")</f>
        <v/>
      </c>
      <c r="P8" s="268" t="str">
        <f>IF('Vị trí VL1'!AD7&lt;1,"x","")</f>
        <v/>
      </c>
      <c r="Q8" s="268" t="str">
        <f>IF('Vị trí VL1'!AO7&lt;1,"x","")</f>
        <v/>
      </c>
      <c r="R8" s="268" t="str">
        <f>IF('Vị trí VL1'!AZ7&lt;1,"x","")</f>
        <v/>
      </c>
      <c r="S8" s="268" t="str">
        <f>IF('Vị trí VL1'!BK7&lt;1,"x","")</f>
        <v/>
      </c>
      <c r="T8" s="268" t="str">
        <f>IF('Vị trí VL1'!BV7&lt;1,"x","")</f>
        <v/>
      </c>
      <c r="U8" s="268" t="str">
        <f>IF('Vị trí VL1'!CG7&lt;1,"x","")</f>
        <v/>
      </c>
      <c r="V8" s="268" t="str">
        <f>IF('Vị trí VL1'!DC7&lt;1,"x","")</f>
        <v/>
      </c>
      <c r="W8" s="268" t="str">
        <f>IF('Vị trí VL1'!DN7&lt;1,"x","")</f>
        <v/>
      </c>
      <c r="X8" s="268" t="str">
        <f>IF('Vị trí VL1'!DY7&lt;1,"x","")</f>
        <v/>
      </c>
      <c r="Y8" s="268" t="str">
        <f>IF('Vị trí VL1'!EJ7&lt;1,"x","")</f>
        <v/>
      </c>
      <c r="Z8" s="268" t="str">
        <f>IF('Vị trí VL1'!EU7&lt;1,"x","")</f>
        <v/>
      </c>
      <c r="AA8" s="268" t="str">
        <f>IF('Vị trí VL1'!FF7&lt;1,"x","")</f>
        <v/>
      </c>
      <c r="AB8" s="268" t="str">
        <f>IF('Vị trí VL1'!FQ7&lt;1,"x","")</f>
        <v/>
      </c>
      <c r="AC8" s="268" t="str">
        <f>IF('Vị trí VL1'!GB7&lt;1,"x","")</f>
        <v/>
      </c>
      <c r="AD8" s="268" t="str">
        <f>IF('Vị trí VL1'!HB7&lt;1,"x","")</f>
        <v/>
      </c>
      <c r="AE8" s="268" t="str">
        <f>IF('Vị trí VL1'!HM7&lt;1,"x","")</f>
        <v/>
      </c>
      <c r="AF8" s="268" t="str">
        <f>IF('Vị trí VL1'!HX7&lt;1,"x","")</f>
        <v/>
      </c>
      <c r="AG8" s="268" t="str">
        <f>IF('Vị trí VL1'!II7&lt;1,"x","")</f>
        <v/>
      </c>
      <c r="AH8" s="268" t="str">
        <f>IF('Vị trí VL1'!IT7&lt;1,"x","")</f>
        <v/>
      </c>
      <c r="AI8" s="268" t="str">
        <f>IF('Vị trí VL1'!JE7&lt;1,"x","")</f>
        <v/>
      </c>
      <c r="AJ8" s="268" t="str">
        <f>IF('Vị trí VL1'!JP7&lt;1,"x","")</f>
        <v/>
      </c>
      <c r="AK8" s="268" t="str">
        <f>IF('Vị trí VL1'!KA7&lt;1,"x","")</f>
        <v/>
      </c>
      <c r="AL8" s="268" t="str">
        <f>IF('Vị trí VL1'!KL7&lt;1,"x","")</f>
        <v/>
      </c>
      <c r="AM8" s="268" t="str">
        <f>IF('Vị trí VL1'!LL7&lt;1,"x","")</f>
        <v/>
      </c>
      <c r="AN8" s="268" t="str">
        <f>IF('Vị trí VL1'!LW7&lt;1,"x","")</f>
        <v/>
      </c>
      <c r="AO8" s="268" t="str">
        <f>IF('Vị trí VL1'!MH7&lt;1,"x","")</f>
        <v/>
      </c>
      <c r="AP8" s="268" t="str">
        <f>IF('Vị trí VL1'!MS7&lt;1,"x","")</f>
        <v/>
      </c>
      <c r="AQ8" s="268" t="str">
        <f>IF('Vị trí VL1'!ND7&lt;1,"x","")</f>
        <v/>
      </c>
      <c r="AR8" s="268" t="str">
        <f>IF('Vị trí VL1'!NO7&lt;1,"x","")</f>
        <v/>
      </c>
      <c r="AS8" s="268" t="str">
        <f>IF('Vị trí VL1'!NZ7&lt;1,"x","")</f>
        <v/>
      </c>
      <c r="AT8" s="268" t="str">
        <f>IF('Vị trí VL1'!OK7&lt;1,"x","")</f>
        <v/>
      </c>
      <c r="AU8" s="268" t="str">
        <f>IF('Vị trí VL1'!PK7&lt;1,"x","")</f>
        <v/>
      </c>
      <c r="AV8" s="268" t="str">
        <f>IF('Vị trí VL1'!PV7&lt;1,"x","")</f>
        <v/>
      </c>
      <c r="AW8" s="268" t="str">
        <f>IF('Vị trí VL1'!QE7&lt;1,"x","")</f>
        <v/>
      </c>
    </row>
    <row r="9" spans="1:49">
      <c r="A9" s="174">
        <v>7</v>
      </c>
      <c r="B9" s="174">
        <v>7</v>
      </c>
      <c r="C9" s="90" t="s">
        <v>96</v>
      </c>
      <c r="D9" s="90" t="s">
        <v>142</v>
      </c>
      <c r="E9" s="177" t="s">
        <v>143</v>
      </c>
      <c r="F9" s="293" t="s">
        <v>60</v>
      </c>
      <c r="G9" s="312" t="s">
        <v>1019</v>
      </c>
      <c r="H9" s="272"/>
      <c r="I9" s="271" t="s">
        <v>419</v>
      </c>
      <c r="J9" s="272" t="s">
        <v>18</v>
      </c>
      <c r="K9" s="273" t="s">
        <v>574</v>
      </c>
      <c r="L9" s="267">
        <f t="shared" si="0"/>
        <v>15</v>
      </c>
      <c r="M9" s="290" t="str">
        <f t="shared" si="1"/>
        <v xml:space="preserve">TTKTV1 (4TC), TTKTV3 (6TC), ĐATN (5TC), </v>
      </c>
      <c r="N9" s="268" t="str">
        <f>IF('Vị trí VL1'!N8&lt;1,"x","")</f>
        <v/>
      </c>
      <c r="O9" s="268" t="str">
        <f>IF('Vị trí VL1'!T8&lt;1,"x","")</f>
        <v/>
      </c>
      <c r="P9" s="268" t="str">
        <f>IF('Vị trí VL1'!AD8&lt;1,"x","")</f>
        <v/>
      </c>
      <c r="Q9" s="268" t="str">
        <f>IF('Vị trí VL1'!AO8&lt;1,"x","")</f>
        <v/>
      </c>
      <c r="R9" s="268" t="str">
        <f>IF('Vị trí VL1'!AZ8&lt;1,"x","")</f>
        <v/>
      </c>
      <c r="S9" s="268" t="str">
        <f>IF('Vị trí VL1'!BK8&lt;1,"x","")</f>
        <v/>
      </c>
      <c r="T9" s="268" t="str">
        <f>IF('Vị trí VL1'!BV8&lt;1,"x","")</f>
        <v/>
      </c>
      <c r="U9" s="268" t="str">
        <f>IF('Vị trí VL1'!CG8&lt;1,"x","")</f>
        <v/>
      </c>
      <c r="V9" s="268" t="str">
        <f>IF('Vị trí VL1'!DC8&lt;1,"x","")</f>
        <v/>
      </c>
      <c r="W9" s="268" t="str">
        <f>IF('Vị trí VL1'!DN8&lt;1,"x","")</f>
        <v/>
      </c>
      <c r="X9" s="268" t="str">
        <f>IF('Vị trí VL1'!DY8&lt;1,"x","")</f>
        <v/>
      </c>
      <c r="Y9" s="268" t="str">
        <f>IF('Vị trí VL1'!EJ8&lt;1,"x","")</f>
        <v/>
      </c>
      <c r="Z9" s="268" t="str">
        <f>IF('Vị trí VL1'!EU8&lt;1,"x","")</f>
        <v/>
      </c>
      <c r="AA9" s="268" t="str">
        <f>IF('Vị trí VL1'!FF8&lt;1,"x","")</f>
        <v/>
      </c>
      <c r="AB9" s="268" t="str">
        <f>IF('Vị trí VL1'!FQ8&lt;1,"x","")</f>
        <v/>
      </c>
      <c r="AC9" s="268" t="str">
        <f>IF('Vị trí VL1'!GB8&lt;1,"x","")</f>
        <v/>
      </c>
      <c r="AD9" s="268" t="str">
        <f>IF('Vị trí VL1'!HB8&lt;1,"x","")</f>
        <v/>
      </c>
      <c r="AE9" s="268" t="str">
        <f>IF('Vị trí VL1'!HM8&lt;1,"x","")</f>
        <v/>
      </c>
      <c r="AF9" s="268" t="str">
        <f>IF('Vị trí VL1'!HX8&lt;1,"x","")</f>
        <v/>
      </c>
      <c r="AG9" s="268" t="str">
        <f>IF('Vị trí VL1'!II8&lt;1,"x","")</f>
        <v/>
      </c>
      <c r="AH9" s="268" t="str">
        <f>IF('Vị trí VL1'!IT8&lt;1,"x","")</f>
        <v/>
      </c>
      <c r="AI9" s="268" t="str">
        <f>IF('Vị trí VL1'!JE8&lt;1,"x","")</f>
        <v/>
      </c>
      <c r="AJ9" s="268" t="str">
        <f>IF('Vị trí VL1'!JP8&lt;1,"x","")</f>
        <v/>
      </c>
      <c r="AK9" s="268" t="str">
        <f>IF('Vị trí VL1'!KA8&lt;1,"x","")</f>
        <v/>
      </c>
      <c r="AL9" s="268" t="str">
        <f>IF('Vị trí VL1'!KL8&lt;1,"x","")</f>
        <v/>
      </c>
      <c r="AM9" s="268" t="str">
        <f>IF('Vị trí VL1'!LL8&lt;1,"x","")</f>
        <v/>
      </c>
      <c r="AN9" s="268" t="str">
        <f>IF('Vị trí VL1'!LW8&lt;1,"x","")</f>
        <v/>
      </c>
      <c r="AO9" s="268" t="str">
        <f>IF('Vị trí VL1'!MH8&lt;1,"x","")</f>
        <v/>
      </c>
      <c r="AP9" s="268" t="str">
        <f>IF('Vị trí VL1'!MS8&lt;1,"x","")</f>
        <v/>
      </c>
      <c r="AQ9" s="268" t="str">
        <f>IF('Vị trí VL1'!ND8&lt;1,"x","")</f>
        <v/>
      </c>
      <c r="AR9" s="268" t="str">
        <f>IF('Vị trí VL1'!NO8&lt;1,"x","")</f>
        <v/>
      </c>
      <c r="AS9" s="268" t="str">
        <f>IF('Vị trí VL1'!NZ8&lt;1,"x","")</f>
        <v/>
      </c>
      <c r="AT9" s="268" t="str">
        <f>IF('Vị trí VL1'!OK8&lt;1,"x","")</f>
        <v>x</v>
      </c>
      <c r="AU9" s="268" t="str">
        <f>IF('Vị trí VL1'!PK8&lt;1,"x","")</f>
        <v/>
      </c>
      <c r="AV9" s="268" t="str">
        <f>IF('Vị trí VL1'!PV8&lt;1,"x","")</f>
        <v>x</v>
      </c>
      <c r="AW9" s="268" t="str">
        <f>IF('Vị trí VL1'!QE8&lt;1,"x","")</f>
        <v>x</v>
      </c>
    </row>
    <row r="10" spans="1:49">
      <c r="A10" s="174">
        <v>8</v>
      </c>
      <c r="B10" s="174">
        <v>8</v>
      </c>
      <c r="C10" s="90" t="s">
        <v>96</v>
      </c>
      <c r="D10" s="90" t="s">
        <v>144</v>
      </c>
      <c r="E10" s="177" t="s">
        <v>145</v>
      </c>
      <c r="F10" s="312" t="s">
        <v>146</v>
      </c>
      <c r="G10" s="312"/>
      <c r="H10" s="272"/>
      <c r="I10" s="271" t="s">
        <v>420</v>
      </c>
      <c r="J10" s="272" t="s">
        <v>18</v>
      </c>
      <c r="K10" s="273" t="s">
        <v>578</v>
      </c>
      <c r="L10" s="267">
        <f t="shared" si="0"/>
        <v>0</v>
      </c>
      <c r="M10" s="290" t="str">
        <f t="shared" si="1"/>
        <v/>
      </c>
      <c r="N10" s="268" t="str">
        <f>IF('Vị trí VL1'!N9&lt;1,"x","")</f>
        <v/>
      </c>
      <c r="O10" s="268" t="str">
        <f>IF('Vị trí VL1'!T9&lt;1,"x","")</f>
        <v/>
      </c>
      <c r="P10" s="268" t="str">
        <f>IF('Vị trí VL1'!AD9&lt;1,"x","")</f>
        <v/>
      </c>
      <c r="Q10" s="268" t="str">
        <f>IF('Vị trí VL1'!AO9&lt;1,"x","")</f>
        <v/>
      </c>
      <c r="R10" s="268" t="str">
        <f>IF('Vị trí VL1'!AZ9&lt;1,"x","")</f>
        <v/>
      </c>
      <c r="S10" s="268" t="str">
        <f>IF('Vị trí VL1'!BK9&lt;1,"x","")</f>
        <v/>
      </c>
      <c r="T10" s="268" t="str">
        <f>IF('Vị trí VL1'!BV9&lt;1,"x","")</f>
        <v/>
      </c>
      <c r="U10" s="268" t="str">
        <f>IF('Vị trí VL1'!CG9&lt;1,"x","")</f>
        <v/>
      </c>
      <c r="V10" s="268" t="str">
        <f>IF('Vị trí VL1'!DC9&lt;1,"x","")</f>
        <v/>
      </c>
      <c r="W10" s="268" t="str">
        <f>IF('Vị trí VL1'!DN9&lt;1,"x","")</f>
        <v/>
      </c>
      <c r="X10" s="268" t="str">
        <f>IF('Vị trí VL1'!DY9&lt;1,"x","")</f>
        <v/>
      </c>
      <c r="Y10" s="268" t="str">
        <f>IF('Vị trí VL1'!EJ9&lt;1,"x","")</f>
        <v/>
      </c>
      <c r="Z10" s="268" t="str">
        <f>IF('Vị trí VL1'!EU9&lt;1,"x","")</f>
        <v/>
      </c>
      <c r="AA10" s="268" t="str">
        <f>IF('Vị trí VL1'!FF9&lt;1,"x","")</f>
        <v/>
      </c>
      <c r="AB10" s="268" t="str">
        <f>IF('Vị trí VL1'!FQ9&lt;1,"x","")</f>
        <v/>
      </c>
      <c r="AC10" s="268" t="str">
        <f>IF('Vị trí VL1'!GB9&lt;1,"x","")</f>
        <v/>
      </c>
      <c r="AD10" s="268" t="str">
        <f>IF('Vị trí VL1'!HB9&lt;1,"x","")</f>
        <v/>
      </c>
      <c r="AE10" s="268" t="str">
        <f>IF('Vị trí VL1'!HM9&lt;1,"x","")</f>
        <v/>
      </c>
      <c r="AF10" s="268" t="str">
        <f>IF('Vị trí VL1'!HX9&lt;1,"x","")</f>
        <v/>
      </c>
      <c r="AG10" s="268" t="str">
        <f>IF('Vị trí VL1'!II9&lt;1,"x","")</f>
        <v/>
      </c>
      <c r="AH10" s="268" t="str">
        <f>IF('Vị trí VL1'!IT9&lt;1,"x","")</f>
        <v/>
      </c>
      <c r="AI10" s="268" t="str">
        <f>IF('Vị trí VL1'!JE9&lt;1,"x","")</f>
        <v/>
      </c>
      <c r="AJ10" s="268" t="str">
        <f>IF('Vị trí VL1'!JP9&lt;1,"x","")</f>
        <v/>
      </c>
      <c r="AK10" s="268" t="str">
        <f>IF('Vị trí VL1'!KA9&lt;1,"x","")</f>
        <v/>
      </c>
      <c r="AL10" s="268" t="str">
        <f>IF('Vị trí VL1'!KL9&lt;1,"x","")</f>
        <v/>
      </c>
      <c r="AM10" s="268" t="str">
        <f>IF('Vị trí VL1'!LL9&lt;1,"x","")</f>
        <v/>
      </c>
      <c r="AN10" s="268" t="str">
        <f>IF('Vị trí VL1'!LW9&lt;1,"x","")</f>
        <v/>
      </c>
      <c r="AO10" s="268" t="str">
        <f>IF('Vị trí VL1'!MH9&lt;1,"x","")</f>
        <v/>
      </c>
      <c r="AP10" s="268" t="str">
        <f>IF('Vị trí VL1'!MS9&lt;1,"x","")</f>
        <v/>
      </c>
      <c r="AQ10" s="268" t="str">
        <f>IF('Vị trí VL1'!ND9&lt;1,"x","")</f>
        <v/>
      </c>
      <c r="AR10" s="268" t="str">
        <f>IF('Vị trí VL1'!NO9&lt;1,"x","")</f>
        <v/>
      </c>
      <c r="AS10" s="268" t="str">
        <f>IF('Vị trí VL1'!NZ9&lt;1,"x","")</f>
        <v/>
      </c>
      <c r="AT10" s="268" t="str">
        <f>IF('Vị trí VL1'!OK9&lt;1,"x","")</f>
        <v/>
      </c>
      <c r="AU10" s="268" t="str">
        <f>IF('Vị trí VL1'!PK9&lt;1,"x","")</f>
        <v/>
      </c>
      <c r="AV10" s="268" t="str">
        <f>IF('Vị trí VL1'!PV9&lt;1,"x","")</f>
        <v/>
      </c>
      <c r="AW10" s="268" t="str">
        <f>IF('Vị trí VL1'!QE9&lt;1,"x","")</f>
        <v/>
      </c>
    </row>
    <row r="11" spans="1:49" ht="94.5">
      <c r="A11" s="174">
        <v>9</v>
      </c>
      <c r="B11" s="174">
        <v>9</v>
      </c>
      <c r="C11" s="90" t="s">
        <v>96</v>
      </c>
      <c r="D11" s="90" t="s">
        <v>147</v>
      </c>
      <c r="E11" s="177" t="s">
        <v>148</v>
      </c>
      <c r="F11" s="293" t="s">
        <v>149</v>
      </c>
      <c r="G11" s="312" t="s">
        <v>1019</v>
      </c>
      <c r="H11" s="272"/>
      <c r="I11" s="271" t="s">
        <v>421</v>
      </c>
      <c r="J11" s="272" t="s">
        <v>18</v>
      </c>
      <c r="K11" s="273" t="s">
        <v>613</v>
      </c>
      <c r="L11" s="267">
        <f t="shared" si="0"/>
        <v>33</v>
      </c>
      <c r="M11" s="290" t="str">
        <f t="shared" si="1"/>
        <v xml:space="preserve">TCTC CTXD (2TC), TT,QTCTXD (2TC), ĐA KTTC-P1(THÂN) (1TC), ĐA KTTC-P2(PHẦN NGẦM) (1TC), ĐA TCTC CTXD (1TC), TTXDCB (MĐ1) (1TC), TTXDCB (MĐ2) (1TC), TTXDCB (MĐ3) (2TC), TTXDCB (MĐ4) (1TC), TTKTV1 (4TC), TTKTV2 (6TC), TTKTV3 (6TC), ĐATN (5TC), </v>
      </c>
      <c r="N11" s="268" t="str">
        <f>IF('Vị trí VL1'!N10&lt;1,"x","")</f>
        <v/>
      </c>
      <c r="O11" s="268" t="str">
        <f>IF('Vị trí VL1'!T10&lt;1,"x","")</f>
        <v/>
      </c>
      <c r="P11" s="268" t="str">
        <f>IF('Vị trí VL1'!AD10&lt;1,"x","")</f>
        <v/>
      </c>
      <c r="Q11" s="268" t="str">
        <f>IF('Vị trí VL1'!AO10&lt;1,"x","")</f>
        <v/>
      </c>
      <c r="R11" s="268" t="str">
        <f>IF('Vị trí VL1'!AZ10&lt;1,"x","")</f>
        <v/>
      </c>
      <c r="S11" s="268" t="str">
        <f>IF('Vị trí VL1'!BK10&lt;1,"x","")</f>
        <v/>
      </c>
      <c r="T11" s="268" t="str">
        <f>IF('Vị trí VL1'!BV10&lt;1,"x","")</f>
        <v/>
      </c>
      <c r="U11" s="268" t="str">
        <f>IF('Vị trí VL1'!CG10&lt;1,"x","")</f>
        <v/>
      </c>
      <c r="V11" s="268" t="str">
        <f>IF('Vị trí VL1'!DC10&lt;1,"x","")</f>
        <v/>
      </c>
      <c r="W11" s="268" t="str">
        <f>IF('Vị trí VL1'!DN10&lt;1,"x","")</f>
        <v/>
      </c>
      <c r="X11" s="268" t="str">
        <f>IF('Vị trí VL1'!DY10&lt;1,"x","")</f>
        <v/>
      </c>
      <c r="Y11" s="268" t="str">
        <f>IF('Vị trí VL1'!EJ10&lt;1,"x","")</f>
        <v/>
      </c>
      <c r="Z11" s="268" t="str">
        <f>IF('Vị trí VL1'!EU10&lt;1,"x","")</f>
        <v/>
      </c>
      <c r="AA11" s="268" t="str">
        <f>IF('Vị trí VL1'!FF10&lt;1,"x","")</f>
        <v/>
      </c>
      <c r="AB11" s="268" t="str">
        <f>IF('Vị trí VL1'!FQ10&lt;1,"x","")</f>
        <v/>
      </c>
      <c r="AC11" s="268" t="str">
        <f>IF('Vị trí VL1'!GB10&lt;1,"x","")</f>
        <v/>
      </c>
      <c r="AD11" s="268" t="str">
        <f>IF('Vị trí VL1'!HB10&lt;1,"x","")</f>
        <v/>
      </c>
      <c r="AE11" s="268" t="str">
        <f>IF('Vị trí VL1'!HM10&lt;1,"x","")</f>
        <v/>
      </c>
      <c r="AF11" s="268" t="str">
        <f>IF('Vị trí VL1'!HX10&lt;1,"x","")</f>
        <v/>
      </c>
      <c r="AG11" s="268" t="str">
        <f>IF('Vị trí VL1'!II10&lt;1,"x","")</f>
        <v/>
      </c>
      <c r="AH11" s="268" t="str">
        <f>IF('Vị trí VL1'!IT10&lt;1,"x","")</f>
        <v/>
      </c>
      <c r="AI11" s="268" t="str">
        <f>IF('Vị trí VL1'!JE10&lt;1,"x","")</f>
        <v/>
      </c>
      <c r="AJ11" s="268" t="str">
        <f>IF('Vị trí VL1'!JP10&lt;1,"x","")</f>
        <v>x</v>
      </c>
      <c r="AK11" s="268" t="str">
        <f>IF('Vị trí VL1'!KA10&lt;1,"x","")</f>
        <v/>
      </c>
      <c r="AL11" s="268" t="str">
        <f>IF('Vị trí VL1'!KL10&lt;1,"x","")</f>
        <v>x</v>
      </c>
      <c r="AM11" s="268" t="str">
        <f>IF('Vị trí VL1'!LL10&lt;1,"x","")</f>
        <v>x</v>
      </c>
      <c r="AN11" s="268" t="str">
        <f>IF('Vị trí VL1'!LW10&lt;1,"x","")</f>
        <v>x</v>
      </c>
      <c r="AO11" s="268" t="str">
        <f>IF('Vị trí VL1'!MH10&lt;1,"x","")</f>
        <v>x</v>
      </c>
      <c r="AP11" s="268" t="str">
        <f>IF('Vị trí VL1'!MS10&lt;1,"x","")</f>
        <v>x</v>
      </c>
      <c r="AQ11" s="268" t="str">
        <f>IF('Vị trí VL1'!ND10&lt;1,"x","")</f>
        <v>x</v>
      </c>
      <c r="AR11" s="268" t="str">
        <f>IF('Vị trí VL1'!NO10&lt;1,"x","")</f>
        <v>x</v>
      </c>
      <c r="AS11" s="268" t="str">
        <f>IF('Vị trí VL1'!NZ10&lt;1,"x","")</f>
        <v>x</v>
      </c>
      <c r="AT11" s="268" t="str">
        <f>IF('Vị trí VL1'!OK10&lt;1,"x","")</f>
        <v>x</v>
      </c>
      <c r="AU11" s="268" t="str">
        <f>IF('Vị trí VL1'!PK10&lt;1,"x","")</f>
        <v>x</v>
      </c>
      <c r="AV11" s="268" t="str">
        <f>IF('Vị trí VL1'!PV10&lt;1,"x","")</f>
        <v>x</v>
      </c>
      <c r="AW11" s="268" t="str">
        <f>IF('Vị trí VL1'!QE10&lt;1,"x","")</f>
        <v>x</v>
      </c>
    </row>
    <row r="12" spans="1:49">
      <c r="A12" s="174">
        <v>10</v>
      </c>
      <c r="B12" s="174">
        <v>10</v>
      </c>
      <c r="C12" s="90" t="s">
        <v>96</v>
      </c>
      <c r="D12" s="90" t="s">
        <v>150</v>
      </c>
      <c r="E12" s="177" t="s">
        <v>151</v>
      </c>
      <c r="F12" s="312" t="s">
        <v>62</v>
      </c>
      <c r="G12" s="312"/>
      <c r="H12" s="272"/>
      <c r="I12" s="271" t="s">
        <v>422</v>
      </c>
      <c r="J12" s="272" t="s">
        <v>18</v>
      </c>
      <c r="K12" s="273" t="s">
        <v>438</v>
      </c>
      <c r="L12" s="267">
        <f t="shared" si="0"/>
        <v>0</v>
      </c>
      <c r="M12" s="290" t="str">
        <f t="shared" si="1"/>
        <v/>
      </c>
      <c r="N12" s="268" t="str">
        <f>IF('Vị trí VL1'!N11&lt;1,"x","")</f>
        <v/>
      </c>
      <c r="O12" s="268" t="str">
        <f>IF('Vị trí VL1'!T11&lt;1,"x","")</f>
        <v/>
      </c>
      <c r="P12" s="268" t="str">
        <f>IF('Vị trí VL1'!AD11&lt;1,"x","")</f>
        <v/>
      </c>
      <c r="Q12" s="268" t="str">
        <f>IF('Vị trí VL1'!AO11&lt;1,"x","")</f>
        <v/>
      </c>
      <c r="R12" s="268" t="str">
        <f>IF('Vị trí VL1'!AZ11&lt;1,"x","")</f>
        <v/>
      </c>
      <c r="S12" s="268" t="str">
        <f>IF('Vị trí VL1'!BK11&lt;1,"x","")</f>
        <v/>
      </c>
      <c r="T12" s="268" t="str">
        <f>IF('Vị trí VL1'!BV11&lt;1,"x","")</f>
        <v/>
      </c>
      <c r="U12" s="268" t="str">
        <f>IF('Vị trí VL1'!CG11&lt;1,"x","")</f>
        <v/>
      </c>
      <c r="V12" s="268" t="str">
        <f>IF('Vị trí VL1'!DC11&lt;1,"x","")</f>
        <v/>
      </c>
      <c r="W12" s="268" t="str">
        <f>IF('Vị trí VL1'!DN11&lt;1,"x","")</f>
        <v/>
      </c>
      <c r="X12" s="268" t="str">
        <f>IF('Vị trí VL1'!DY11&lt;1,"x","")</f>
        <v/>
      </c>
      <c r="Y12" s="268" t="str">
        <f>IF('Vị trí VL1'!EJ11&lt;1,"x","")</f>
        <v/>
      </c>
      <c r="Z12" s="268" t="str">
        <f>IF('Vị trí VL1'!EU11&lt;1,"x","")</f>
        <v/>
      </c>
      <c r="AA12" s="268" t="str">
        <f>IF('Vị trí VL1'!FF11&lt;1,"x","")</f>
        <v/>
      </c>
      <c r="AB12" s="268" t="str">
        <f>IF('Vị trí VL1'!FQ11&lt;1,"x","")</f>
        <v/>
      </c>
      <c r="AC12" s="268" t="str">
        <f>IF('Vị trí VL1'!GB11&lt;1,"x","")</f>
        <v/>
      </c>
      <c r="AD12" s="268" t="str">
        <f>IF('Vị trí VL1'!HB11&lt;1,"x","")</f>
        <v/>
      </c>
      <c r="AE12" s="268" t="str">
        <f>IF('Vị trí VL1'!HM11&lt;1,"x","")</f>
        <v/>
      </c>
      <c r="AF12" s="268" t="str">
        <f>IF('Vị trí VL1'!HX11&lt;1,"x","")</f>
        <v/>
      </c>
      <c r="AG12" s="268" t="str">
        <f>IF('Vị trí VL1'!II11&lt;1,"x","")</f>
        <v/>
      </c>
      <c r="AH12" s="268" t="str">
        <f>IF('Vị trí VL1'!IT11&lt;1,"x","")</f>
        <v/>
      </c>
      <c r="AI12" s="268" t="str">
        <f>IF('Vị trí VL1'!JE11&lt;1,"x","")</f>
        <v/>
      </c>
      <c r="AJ12" s="268" t="str">
        <f>IF('Vị trí VL1'!JP11&lt;1,"x","")</f>
        <v/>
      </c>
      <c r="AK12" s="268" t="str">
        <f>IF('Vị trí VL1'!KA11&lt;1,"x","")</f>
        <v/>
      </c>
      <c r="AL12" s="268" t="str">
        <f>IF('Vị trí VL1'!KL11&lt;1,"x","")</f>
        <v/>
      </c>
      <c r="AM12" s="268" t="str">
        <f>IF('Vị trí VL1'!LL11&lt;1,"x","")</f>
        <v/>
      </c>
      <c r="AN12" s="268" t="str">
        <f>IF('Vị trí VL1'!LW11&lt;1,"x","")</f>
        <v/>
      </c>
      <c r="AO12" s="268" t="str">
        <f>IF('Vị trí VL1'!MH11&lt;1,"x","")</f>
        <v/>
      </c>
      <c r="AP12" s="268" t="str">
        <f>IF('Vị trí VL1'!MS11&lt;1,"x","")</f>
        <v/>
      </c>
      <c r="AQ12" s="268" t="str">
        <f>IF('Vị trí VL1'!ND11&lt;1,"x","")</f>
        <v/>
      </c>
      <c r="AR12" s="268" t="str">
        <f>IF('Vị trí VL1'!NO11&lt;1,"x","")</f>
        <v/>
      </c>
      <c r="AS12" s="268" t="str">
        <f>IF('Vị trí VL1'!NZ11&lt;1,"x","")</f>
        <v/>
      </c>
      <c r="AT12" s="268" t="str">
        <f>IF('Vị trí VL1'!OK11&lt;1,"x","")</f>
        <v/>
      </c>
      <c r="AU12" s="268" t="str">
        <f>IF('Vị trí VL1'!PK11&lt;1,"x","")</f>
        <v/>
      </c>
      <c r="AV12" s="268" t="str">
        <f>IF('Vị trí VL1'!PV11&lt;1,"x","")</f>
        <v/>
      </c>
      <c r="AW12" s="268" t="str">
        <f>IF('Vị trí VL1'!QE11&lt;1,"x","")</f>
        <v/>
      </c>
    </row>
    <row r="13" spans="1:49">
      <c r="A13" s="174">
        <v>12</v>
      </c>
      <c r="B13" s="174">
        <v>12</v>
      </c>
      <c r="C13" s="90" t="s">
        <v>96</v>
      </c>
      <c r="D13" s="90" t="s">
        <v>152</v>
      </c>
      <c r="E13" s="177" t="s">
        <v>153</v>
      </c>
      <c r="F13" s="312" t="s">
        <v>114</v>
      </c>
      <c r="G13" s="312"/>
      <c r="H13" s="272"/>
      <c r="I13" s="271" t="s">
        <v>423</v>
      </c>
      <c r="J13" s="272" t="s">
        <v>18</v>
      </c>
      <c r="K13" s="273" t="s">
        <v>443</v>
      </c>
      <c r="L13" s="267">
        <f t="shared" si="0"/>
        <v>0</v>
      </c>
      <c r="M13" s="290" t="str">
        <f t="shared" si="1"/>
        <v/>
      </c>
      <c r="N13" s="268" t="str">
        <f>IF('Vị trí VL1'!N12&lt;1,"x","")</f>
        <v/>
      </c>
      <c r="O13" s="268" t="str">
        <f>IF('Vị trí VL1'!T12&lt;1,"x","")</f>
        <v/>
      </c>
      <c r="P13" s="268" t="str">
        <f>IF('Vị trí VL1'!AD12&lt;1,"x","")</f>
        <v/>
      </c>
      <c r="Q13" s="268" t="str">
        <f>IF('Vị trí VL1'!AO12&lt;1,"x","")</f>
        <v/>
      </c>
      <c r="R13" s="268" t="str">
        <f>IF('Vị trí VL1'!AZ12&lt;1,"x","")</f>
        <v/>
      </c>
      <c r="S13" s="268" t="str">
        <f>IF('Vị trí VL1'!BK12&lt;1,"x","")</f>
        <v/>
      </c>
      <c r="T13" s="268" t="str">
        <f>IF('Vị trí VL1'!BV12&lt;1,"x","")</f>
        <v/>
      </c>
      <c r="U13" s="268" t="str">
        <f>IF('Vị trí VL1'!CG12&lt;1,"x","")</f>
        <v/>
      </c>
      <c r="V13" s="268" t="str">
        <f>IF('Vị trí VL1'!DC12&lt;1,"x","")</f>
        <v/>
      </c>
      <c r="W13" s="268" t="str">
        <f>IF('Vị trí VL1'!DN12&lt;1,"x","")</f>
        <v/>
      </c>
      <c r="X13" s="268" t="str">
        <f>IF('Vị trí VL1'!DY12&lt;1,"x","")</f>
        <v/>
      </c>
      <c r="Y13" s="268" t="str">
        <f>IF('Vị trí VL1'!EJ12&lt;1,"x","")</f>
        <v/>
      </c>
      <c r="Z13" s="268" t="str">
        <f>IF('Vị trí VL1'!EU12&lt;1,"x","")</f>
        <v/>
      </c>
      <c r="AA13" s="268" t="str">
        <f>IF('Vị trí VL1'!FF12&lt;1,"x","")</f>
        <v/>
      </c>
      <c r="AB13" s="268" t="str">
        <f>IF('Vị trí VL1'!FQ12&lt;1,"x","")</f>
        <v/>
      </c>
      <c r="AC13" s="268" t="str">
        <f>IF('Vị trí VL1'!GB12&lt;1,"x","")</f>
        <v/>
      </c>
      <c r="AD13" s="268" t="str">
        <f>IF('Vị trí VL1'!HB12&lt;1,"x","")</f>
        <v/>
      </c>
      <c r="AE13" s="268" t="str">
        <f>IF('Vị trí VL1'!HM12&lt;1,"x","")</f>
        <v/>
      </c>
      <c r="AF13" s="268" t="str">
        <f>IF('Vị trí VL1'!HX12&lt;1,"x","")</f>
        <v/>
      </c>
      <c r="AG13" s="268" t="str">
        <f>IF('Vị trí VL1'!II12&lt;1,"x","")</f>
        <v/>
      </c>
      <c r="AH13" s="268" t="str">
        <f>IF('Vị trí VL1'!IT12&lt;1,"x","")</f>
        <v/>
      </c>
      <c r="AI13" s="268" t="str">
        <f>IF('Vị trí VL1'!JE12&lt;1,"x","")</f>
        <v/>
      </c>
      <c r="AJ13" s="268" t="str">
        <f>IF('Vị trí VL1'!JP12&lt;1,"x","")</f>
        <v/>
      </c>
      <c r="AK13" s="268" t="str">
        <f>IF('Vị trí VL1'!KA12&lt;1,"x","")</f>
        <v/>
      </c>
      <c r="AL13" s="268" t="str">
        <f>IF('Vị trí VL1'!KL12&lt;1,"x","")</f>
        <v/>
      </c>
      <c r="AM13" s="268" t="str">
        <f>IF('Vị trí VL1'!LL12&lt;1,"x","")</f>
        <v/>
      </c>
      <c r="AN13" s="268" t="str">
        <f>IF('Vị trí VL1'!LW12&lt;1,"x","")</f>
        <v/>
      </c>
      <c r="AO13" s="268" t="str">
        <f>IF('Vị trí VL1'!MH12&lt;1,"x","")</f>
        <v/>
      </c>
      <c r="AP13" s="268" t="str">
        <f>IF('Vị trí VL1'!MS12&lt;1,"x","")</f>
        <v/>
      </c>
      <c r="AQ13" s="268" t="str">
        <f>IF('Vị trí VL1'!ND12&lt;1,"x","")</f>
        <v/>
      </c>
      <c r="AR13" s="268" t="str">
        <f>IF('Vị trí VL1'!NO12&lt;1,"x","")</f>
        <v/>
      </c>
      <c r="AS13" s="268" t="str">
        <f>IF('Vị trí VL1'!NZ12&lt;1,"x","")</f>
        <v/>
      </c>
      <c r="AT13" s="268" t="str">
        <f>IF('Vị trí VL1'!OK12&lt;1,"x","")</f>
        <v/>
      </c>
      <c r="AU13" s="268" t="str">
        <f>IF('Vị trí VL1'!PK12&lt;1,"x","")</f>
        <v/>
      </c>
      <c r="AV13" s="268" t="str">
        <f>IF('Vị trí VL1'!PV12&lt;1,"x","")</f>
        <v/>
      </c>
      <c r="AW13" s="268" t="str">
        <f>IF('Vị trí VL1'!QE12&lt;1,"x","")</f>
        <v/>
      </c>
    </row>
    <row r="14" spans="1:49" ht="94.5">
      <c r="A14" s="174">
        <v>13</v>
      </c>
      <c r="B14" s="174">
        <v>13</v>
      </c>
      <c r="C14" s="90" t="s">
        <v>96</v>
      </c>
      <c r="D14" s="90" t="s">
        <v>154</v>
      </c>
      <c r="E14" s="177" t="s">
        <v>155</v>
      </c>
      <c r="F14" s="293" t="s">
        <v>156</v>
      </c>
      <c r="G14" s="312" t="s">
        <v>1019</v>
      </c>
      <c r="H14" s="272"/>
      <c r="I14" s="271" t="s">
        <v>424</v>
      </c>
      <c r="J14" s="272" t="s">
        <v>18</v>
      </c>
      <c r="K14" s="273" t="s">
        <v>436</v>
      </c>
      <c r="L14" s="267">
        <f t="shared" si="0"/>
        <v>31</v>
      </c>
      <c r="M14" s="290" t="str">
        <f t="shared" si="1"/>
        <v xml:space="preserve">TIN AUTOCAD (2TC), ĐA KTTC-P1(THÂN) (1TC), ĐA KTTC-P2(PHẦN NGẦM) (1TC), ĐA TCTC CTXD (1TC), TTXDCB (MĐ1) (1TC), TTXDCB (MĐ2) (1TC), TTXDCB (MĐ3) (2TC), TTXDCB (MĐ4) (1TC), TTKTV1 (4TC), TTKTV2 (6TC), TTKTV3 (6TC), ĐATN (5TC), </v>
      </c>
      <c r="N14" s="268" t="str">
        <f>IF('Vị trí VL1'!N13&lt;1,"x","")</f>
        <v/>
      </c>
      <c r="O14" s="268" t="str">
        <f>IF('Vị trí VL1'!T13&lt;1,"x","")</f>
        <v/>
      </c>
      <c r="P14" s="268" t="str">
        <f>IF('Vị trí VL1'!AD13&lt;1,"x","")</f>
        <v/>
      </c>
      <c r="Q14" s="268" t="str">
        <f>IF('Vị trí VL1'!AO13&lt;1,"x","")</f>
        <v/>
      </c>
      <c r="R14" s="268" t="str">
        <f>IF('Vị trí VL1'!AZ13&lt;1,"x","")</f>
        <v/>
      </c>
      <c r="S14" s="268" t="str">
        <f>IF('Vị trí VL1'!BK13&lt;1,"x","")</f>
        <v/>
      </c>
      <c r="T14" s="268" t="str">
        <f>IF('Vị trí VL1'!BV13&lt;1,"x","")</f>
        <v/>
      </c>
      <c r="U14" s="268" t="str">
        <f>IF('Vị trí VL1'!CG13&lt;1,"x","")</f>
        <v/>
      </c>
      <c r="V14" s="268" t="str">
        <f>IF('Vị trí VL1'!DC13&lt;1,"x","")</f>
        <v/>
      </c>
      <c r="W14" s="268" t="str">
        <f>IF('Vị trí VL1'!DN13&lt;1,"x","")</f>
        <v/>
      </c>
      <c r="X14" s="268" t="str">
        <f>IF('Vị trí VL1'!DY13&lt;1,"x","")</f>
        <v/>
      </c>
      <c r="Y14" s="268" t="str">
        <f>IF('Vị trí VL1'!EJ13&lt;1,"x","")</f>
        <v/>
      </c>
      <c r="Z14" s="268" t="str">
        <f>IF('Vị trí VL1'!EU13&lt;1,"x","")</f>
        <v>x</v>
      </c>
      <c r="AA14" s="268" t="str">
        <f>IF('Vị trí VL1'!FF13&lt;1,"x","")</f>
        <v/>
      </c>
      <c r="AB14" s="268" t="str">
        <f>IF('Vị trí VL1'!FQ13&lt;1,"x","")</f>
        <v/>
      </c>
      <c r="AC14" s="268" t="str">
        <f>IF('Vị trí VL1'!GB13&lt;1,"x","")</f>
        <v/>
      </c>
      <c r="AD14" s="268" t="str">
        <f>IF('Vị trí VL1'!HB13&lt;1,"x","")</f>
        <v/>
      </c>
      <c r="AE14" s="268" t="str">
        <f>IF('Vị trí VL1'!HM13&lt;1,"x","")</f>
        <v/>
      </c>
      <c r="AF14" s="268" t="str">
        <f>IF('Vị trí VL1'!HX13&lt;1,"x","")</f>
        <v/>
      </c>
      <c r="AG14" s="268" t="str">
        <f>IF('Vị trí VL1'!II13&lt;1,"x","")</f>
        <v/>
      </c>
      <c r="AH14" s="268" t="str">
        <f>IF('Vị trí VL1'!IT13&lt;1,"x","")</f>
        <v/>
      </c>
      <c r="AI14" s="268" t="str">
        <f>IF('Vị trí VL1'!JE13&lt;1,"x","")</f>
        <v/>
      </c>
      <c r="AJ14" s="268" t="str">
        <f>IF('Vị trí VL1'!JP13&lt;1,"x","")</f>
        <v/>
      </c>
      <c r="AK14" s="268" t="str">
        <f>IF('Vị trí VL1'!KA13&lt;1,"x","")</f>
        <v/>
      </c>
      <c r="AL14" s="268" t="str">
        <f>IF('Vị trí VL1'!KL13&lt;1,"x","")</f>
        <v/>
      </c>
      <c r="AM14" s="268" t="str">
        <f>IF('Vị trí VL1'!LL13&lt;1,"x","")</f>
        <v>x</v>
      </c>
      <c r="AN14" s="268" t="str">
        <f>IF('Vị trí VL1'!LW13&lt;1,"x","")</f>
        <v>x</v>
      </c>
      <c r="AO14" s="268" t="str">
        <f>IF('Vị trí VL1'!MH13&lt;1,"x","")</f>
        <v>x</v>
      </c>
      <c r="AP14" s="268" t="str">
        <f>IF('Vị trí VL1'!MS13&lt;1,"x","")</f>
        <v>x</v>
      </c>
      <c r="AQ14" s="268" t="str">
        <f>IF('Vị trí VL1'!ND13&lt;1,"x","")</f>
        <v>x</v>
      </c>
      <c r="AR14" s="268" t="str">
        <f>IF('Vị trí VL1'!NO13&lt;1,"x","")</f>
        <v>x</v>
      </c>
      <c r="AS14" s="268" t="str">
        <f>IF('Vị trí VL1'!NZ13&lt;1,"x","")</f>
        <v>x</v>
      </c>
      <c r="AT14" s="268" t="str">
        <f>IF('Vị trí VL1'!OK13&lt;1,"x","")</f>
        <v>x</v>
      </c>
      <c r="AU14" s="268" t="str">
        <f>IF('Vị trí VL1'!PK13&lt;1,"x","")</f>
        <v>x</v>
      </c>
      <c r="AV14" s="268" t="str">
        <f>IF('Vị trí VL1'!PV13&lt;1,"x","")</f>
        <v>x</v>
      </c>
      <c r="AW14" s="268" t="str">
        <f>IF('Vị trí VL1'!QE13&lt;1,"x","")</f>
        <v>x</v>
      </c>
    </row>
    <row r="15" spans="1:49">
      <c r="A15" s="174">
        <v>14</v>
      </c>
      <c r="B15" s="174">
        <v>14</v>
      </c>
      <c r="C15" s="90" t="s">
        <v>96</v>
      </c>
      <c r="D15" s="90" t="s">
        <v>157</v>
      </c>
      <c r="E15" s="177" t="s">
        <v>158</v>
      </c>
      <c r="F15" s="312" t="s">
        <v>111</v>
      </c>
      <c r="G15" s="312"/>
      <c r="H15" s="272"/>
      <c r="I15" s="271" t="s">
        <v>425</v>
      </c>
      <c r="J15" s="272" t="s">
        <v>18</v>
      </c>
      <c r="K15" s="273" t="s">
        <v>444</v>
      </c>
      <c r="L15" s="267">
        <f t="shared" si="0"/>
        <v>0</v>
      </c>
      <c r="M15" s="290" t="str">
        <f t="shared" si="1"/>
        <v/>
      </c>
      <c r="N15" s="268" t="str">
        <f>IF('Vị trí VL1'!N14&lt;1,"x","")</f>
        <v/>
      </c>
      <c r="O15" s="268" t="str">
        <f>IF('Vị trí VL1'!T14&lt;1,"x","")</f>
        <v/>
      </c>
      <c r="P15" s="268" t="str">
        <f>IF('Vị trí VL1'!AD14&lt;1,"x","")</f>
        <v/>
      </c>
      <c r="Q15" s="268" t="str">
        <f>IF('Vị trí VL1'!AO14&lt;1,"x","")</f>
        <v/>
      </c>
      <c r="R15" s="268" t="str">
        <f>IF('Vị trí VL1'!AZ14&lt;1,"x","")</f>
        <v/>
      </c>
      <c r="S15" s="268" t="str">
        <f>IF('Vị trí VL1'!BK14&lt;1,"x","")</f>
        <v/>
      </c>
      <c r="T15" s="268" t="str">
        <f>IF('Vị trí VL1'!BV14&lt;1,"x","")</f>
        <v/>
      </c>
      <c r="U15" s="268" t="str">
        <f>IF('Vị trí VL1'!CG14&lt;1,"x","")</f>
        <v/>
      </c>
      <c r="V15" s="268" t="str">
        <f>IF('Vị trí VL1'!DC14&lt;1,"x","")</f>
        <v/>
      </c>
      <c r="W15" s="268" t="str">
        <f>IF('Vị trí VL1'!DN14&lt;1,"x","")</f>
        <v/>
      </c>
      <c r="X15" s="268" t="str">
        <f>IF('Vị trí VL1'!DY14&lt;1,"x","")</f>
        <v/>
      </c>
      <c r="Y15" s="268" t="str">
        <f>IF('Vị trí VL1'!EJ14&lt;1,"x","")</f>
        <v/>
      </c>
      <c r="Z15" s="268" t="str">
        <f>IF('Vị trí VL1'!EU14&lt;1,"x","")</f>
        <v/>
      </c>
      <c r="AA15" s="268" t="str">
        <f>IF('Vị trí VL1'!FF14&lt;1,"x","")</f>
        <v/>
      </c>
      <c r="AB15" s="268" t="str">
        <f>IF('Vị trí VL1'!FQ14&lt;1,"x","")</f>
        <v/>
      </c>
      <c r="AC15" s="268" t="str">
        <f>IF('Vị trí VL1'!GB14&lt;1,"x","")</f>
        <v/>
      </c>
      <c r="AD15" s="268" t="str">
        <f>IF('Vị trí VL1'!HB14&lt;1,"x","")</f>
        <v/>
      </c>
      <c r="AE15" s="268" t="str">
        <f>IF('Vị trí VL1'!HM14&lt;1,"x","")</f>
        <v/>
      </c>
      <c r="AF15" s="268" t="str">
        <f>IF('Vị trí VL1'!HX14&lt;1,"x","")</f>
        <v/>
      </c>
      <c r="AG15" s="268" t="str">
        <f>IF('Vị trí VL1'!II14&lt;1,"x","")</f>
        <v/>
      </c>
      <c r="AH15" s="268" t="str">
        <f>IF('Vị trí VL1'!IT14&lt;1,"x","")</f>
        <v/>
      </c>
      <c r="AI15" s="268" t="str">
        <f>IF('Vị trí VL1'!JE14&lt;1,"x","")</f>
        <v/>
      </c>
      <c r="AJ15" s="268" t="str">
        <f>IF('Vị trí VL1'!JP14&lt;1,"x","")</f>
        <v/>
      </c>
      <c r="AK15" s="268" t="str">
        <f>IF('Vị trí VL1'!KA14&lt;1,"x","")</f>
        <v/>
      </c>
      <c r="AL15" s="268" t="str">
        <f>IF('Vị trí VL1'!KL14&lt;1,"x","")</f>
        <v/>
      </c>
      <c r="AM15" s="268" t="str">
        <f>IF('Vị trí VL1'!LL14&lt;1,"x","")</f>
        <v/>
      </c>
      <c r="AN15" s="268" t="str">
        <f>IF('Vị trí VL1'!LW14&lt;1,"x","")</f>
        <v/>
      </c>
      <c r="AO15" s="268" t="str">
        <f>IF('Vị trí VL1'!MH14&lt;1,"x","")</f>
        <v/>
      </c>
      <c r="AP15" s="268" t="str">
        <f>IF('Vị trí VL1'!MS14&lt;1,"x","")</f>
        <v/>
      </c>
      <c r="AQ15" s="268" t="str">
        <f>IF('Vị trí VL1'!ND14&lt;1,"x","")</f>
        <v/>
      </c>
      <c r="AR15" s="268" t="str">
        <f>IF('Vị trí VL1'!NO14&lt;1,"x","")</f>
        <v/>
      </c>
      <c r="AS15" s="268" t="str">
        <f>IF('Vị trí VL1'!NZ14&lt;1,"x","")</f>
        <v/>
      </c>
      <c r="AT15" s="268" t="str">
        <f>IF('Vị trí VL1'!OK14&lt;1,"x","")</f>
        <v/>
      </c>
      <c r="AU15" s="268" t="str">
        <f>IF('Vị trí VL1'!PK14&lt;1,"x","")</f>
        <v/>
      </c>
      <c r="AV15" s="268" t="str">
        <f>IF('Vị trí VL1'!PV14&lt;1,"x","")</f>
        <v/>
      </c>
      <c r="AW15" s="268" t="str">
        <f>IF('Vị trí VL1'!QE14&lt;1,"x","")</f>
        <v/>
      </c>
    </row>
    <row r="16" spans="1:49">
      <c r="A16" s="174">
        <v>15</v>
      </c>
      <c r="B16" s="174">
        <v>15</v>
      </c>
      <c r="C16" s="90" t="s">
        <v>96</v>
      </c>
      <c r="D16" s="90" t="s">
        <v>159</v>
      </c>
      <c r="E16" s="177" t="s">
        <v>160</v>
      </c>
      <c r="F16" s="312" t="s">
        <v>69</v>
      </c>
      <c r="G16" s="312"/>
      <c r="H16" s="272"/>
      <c r="I16" s="271" t="s">
        <v>426</v>
      </c>
      <c r="J16" s="272" t="s">
        <v>18</v>
      </c>
      <c r="K16" s="273" t="s">
        <v>445</v>
      </c>
      <c r="L16" s="267">
        <f t="shared" si="0"/>
        <v>2</v>
      </c>
      <c r="M16" s="290" t="str">
        <f t="shared" si="1"/>
        <v xml:space="preserve">TTXDCB (MĐ3) (2TC), </v>
      </c>
      <c r="N16" s="268" t="str">
        <f>IF('Vị trí VL1'!N15&lt;1,"x","")</f>
        <v/>
      </c>
      <c r="O16" s="268" t="str">
        <f>IF('Vị trí VL1'!T15&lt;1,"x","")</f>
        <v/>
      </c>
      <c r="P16" s="268" t="str">
        <f>IF('Vị trí VL1'!AD15&lt;1,"x","")</f>
        <v/>
      </c>
      <c r="Q16" s="268" t="str">
        <f>IF('Vị trí VL1'!AO15&lt;1,"x","")</f>
        <v/>
      </c>
      <c r="R16" s="268" t="str">
        <f>IF('Vị trí VL1'!AZ15&lt;1,"x","")</f>
        <v/>
      </c>
      <c r="S16" s="268" t="str">
        <f>IF('Vị trí VL1'!BK15&lt;1,"x","")</f>
        <v/>
      </c>
      <c r="T16" s="268" t="str">
        <f>IF('Vị trí VL1'!BV15&lt;1,"x","")</f>
        <v/>
      </c>
      <c r="U16" s="268" t="str">
        <f>IF('Vị trí VL1'!CG15&lt;1,"x","")</f>
        <v/>
      </c>
      <c r="V16" s="268" t="str">
        <f>IF('Vị trí VL1'!DC15&lt;1,"x","")</f>
        <v/>
      </c>
      <c r="W16" s="268" t="str">
        <f>IF('Vị trí VL1'!DN15&lt;1,"x","")</f>
        <v/>
      </c>
      <c r="X16" s="268" t="str">
        <f>IF('Vị trí VL1'!DY15&lt;1,"x","")</f>
        <v/>
      </c>
      <c r="Y16" s="268" t="str">
        <f>IF('Vị trí VL1'!EJ15&lt;1,"x","")</f>
        <v/>
      </c>
      <c r="Z16" s="268" t="str">
        <f>IF('Vị trí VL1'!EU15&lt;1,"x","")</f>
        <v/>
      </c>
      <c r="AA16" s="268" t="str">
        <f>IF('Vị trí VL1'!FF15&lt;1,"x","")</f>
        <v/>
      </c>
      <c r="AB16" s="268" t="str">
        <f>IF('Vị trí VL1'!FQ15&lt;1,"x","")</f>
        <v/>
      </c>
      <c r="AC16" s="268" t="str">
        <f>IF('Vị trí VL1'!GB15&lt;1,"x","")</f>
        <v/>
      </c>
      <c r="AD16" s="268" t="str">
        <f>IF('Vị trí VL1'!HB15&lt;1,"x","")</f>
        <v/>
      </c>
      <c r="AE16" s="268" t="str">
        <f>IF('Vị trí VL1'!HM15&lt;1,"x","")</f>
        <v/>
      </c>
      <c r="AF16" s="268" t="str">
        <f>IF('Vị trí VL1'!HX15&lt;1,"x","")</f>
        <v/>
      </c>
      <c r="AG16" s="268" t="str">
        <f>IF('Vị trí VL1'!II15&lt;1,"x","")</f>
        <v/>
      </c>
      <c r="AH16" s="268" t="str">
        <f>IF('Vị trí VL1'!IT15&lt;1,"x","")</f>
        <v/>
      </c>
      <c r="AI16" s="268" t="str">
        <f>IF('Vị trí VL1'!JE15&lt;1,"x","")</f>
        <v/>
      </c>
      <c r="AJ16" s="268" t="str">
        <f>IF('Vị trí VL1'!JP15&lt;1,"x","")</f>
        <v/>
      </c>
      <c r="AK16" s="268" t="str">
        <f>IF('Vị trí VL1'!KA15&lt;1,"x","")</f>
        <v/>
      </c>
      <c r="AL16" s="268" t="str">
        <f>IF('Vị trí VL1'!KL15&lt;1,"x","")</f>
        <v/>
      </c>
      <c r="AM16" s="268" t="str">
        <f>IF('Vị trí VL1'!LL15&lt;1,"x","")</f>
        <v/>
      </c>
      <c r="AN16" s="268" t="str">
        <f>IF('Vị trí VL1'!LW15&lt;1,"x","")</f>
        <v/>
      </c>
      <c r="AO16" s="268" t="str">
        <f>IF('Vị trí VL1'!MH15&lt;1,"x","")</f>
        <v/>
      </c>
      <c r="AP16" s="268" t="str">
        <f>IF('Vị trí VL1'!MS15&lt;1,"x","")</f>
        <v/>
      </c>
      <c r="AQ16" s="268" t="str">
        <f>IF('Vị trí VL1'!ND15&lt;1,"x","")</f>
        <v/>
      </c>
      <c r="AR16" s="268" t="str">
        <f>IF('Vị trí VL1'!NO15&lt;1,"x","")</f>
        <v>x</v>
      </c>
      <c r="AS16" s="268" t="str">
        <f>IF('Vị trí VL1'!NZ15&lt;1,"x","")</f>
        <v/>
      </c>
      <c r="AT16" s="268" t="str">
        <f>IF('Vị trí VL1'!OK15&lt;1,"x","")</f>
        <v/>
      </c>
      <c r="AU16" s="268" t="str">
        <f>IF('Vị trí VL1'!PK15&lt;1,"x","")</f>
        <v/>
      </c>
      <c r="AV16" s="268" t="str">
        <f>IF('Vị trí VL1'!PV15&lt;1,"x","")</f>
        <v/>
      </c>
      <c r="AW16" s="268" t="str">
        <f>IF('Vị trí VL1'!QE15&lt;1,"x","")</f>
        <v/>
      </c>
    </row>
    <row r="17" spans="1:49" ht="47.25">
      <c r="A17" s="174">
        <v>16</v>
      </c>
      <c r="B17" s="174">
        <v>16</v>
      </c>
      <c r="C17" s="90" t="s">
        <v>96</v>
      </c>
      <c r="D17" s="90" t="s">
        <v>161</v>
      </c>
      <c r="E17" s="177" t="s">
        <v>162</v>
      </c>
      <c r="F17" s="315" t="s">
        <v>64</v>
      </c>
      <c r="G17" s="312" t="s">
        <v>1018</v>
      </c>
      <c r="H17" s="272"/>
      <c r="I17" s="271" t="s">
        <v>427</v>
      </c>
      <c r="J17" s="272" t="s">
        <v>18</v>
      </c>
      <c r="K17" s="273" t="s">
        <v>446</v>
      </c>
      <c r="L17" s="267">
        <f t="shared" si="0"/>
        <v>17</v>
      </c>
      <c r="M17" s="290" t="str">
        <f t="shared" si="1"/>
        <v xml:space="preserve">TIN AUTOCAD (2TC), TCTC CTXD (2TC), ĐA KTTC-P1(THÂN) (1TC), ĐA KTTC-P2(PHẦN NGẦM) (1TC), TTKTV2 (6TC), ĐATN (5TC), </v>
      </c>
      <c r="N17" s="268" t="str">
        <f>IF('Vị trí VL1'!N16&lt;1,"x","")</f>
        <v/>
      </c>
      <c r="O17" s="268" t="str">
        <f>IF('Vị trí VL1'!T16&lt;1,"x","")</f>
        <v/>
      </c>
      <c r="P17" s="268" t="str">
        <f>IF('Vị trí VL1'!AD16&lt;1,"x","")</f>
        <v/>
      </c>
      <c r="Q17" s="268" t="str">
        <f>IF('Vị trí VL1'!AO16&lt;1,"x","")</f>
        <v/>
      </c>
      <c r="R17" s="268" t="str">
        <f>IF('Vị trí VL1'!AZ16&lt;1,"x","")</f>
        <v/>
      </c>
      <c r="S17" s="268" t="str">
        <f>IF('Vị trí VL1'!BK16&lt;1,"x","")</f>
        <v/>
      </c>
      <c r="T17" s="268" t="str">
        <f>IF('Vị trí VL1'!BV16&lt;1,"x","")</f>
        <v/>
      </c>
      <c r="U17" s="268" t="str">
        <f>IF('Vị trí VL1'!CG16&lt;1,"x","")</f>
        <v/>
      </c>
      <c r="V17" s="268" t="str">
        <f>IF('Vị trí VL1'!DC16&lt;1,"x","")</f>
        <v/>
      </c>
      <c r="W17" s="268" t="str">
        <f>IF('Vị trí VL1'!DN16&lt;1,"x","")</f>
        <v/>
      </c>
      <c r="X17" s="268" t="str">
        <f>IF('Vị trí VL1'!DY16&lt;1,"x","")</f>
        <v/>
      </c>
      <c r="Y17" s="268" t="str">
        <f>IF('Vị trí VL1'!EJ16&lt;1,"x","")</f>
        <v/>
      </c>
      <c r="Z17" s="268" t="str">
        <f>IF('Vị trí VL1'!EU16&lt;1,"x","")</f>
        <v>x</v>
      </c>
      <c r="AA17" s="268" t="str">
        <f>IF('Vị trí VL1'!FF16&lt;1,"x","")</f>
        <v/>
      </c>
      <c r="AB17" s="268" t="str">
        <f>IF('Vị trí VL1'!FQ16&lt;1,"x","")</f>
        <v/>
      </c>
      <c r="AC17" s="268" t="str">
        <f>IF('Vị trí VL1'!GB16&lt;1,"x","")</f>
        <v/>
      </c>
      <c r="AD17" s="268" t="str">
        <f>IF('Vị trí VL1'!HB16&lt;1,"x","")</f>
        <v/>
      </c>
      <c r="AE17" s="268" t="str">
        <f>IF('Vị trí VL1'!HM16&lt;1,"x","")</f>
        <v/>
      </c>
      <c r="AF17" s="268" t="str">
        <f>IF('Vị trí VL1'!HX16&lt;1,"x","")</f>
        <v/>
      </c>
      <c r="AG17" s="268" t="str">
        <f>IF('Vị trí VL1'!II16&lt;1,"x","")</f>
        <v/>
      </c>
      <c r="AH17" s="268" t="str">
        <f>IF('Vị trí VL1'!IT16&lt;1,"x","")</f>
        <v/>
      </c>
      <c r="AI17" s="268" t="str">
        <f>IF('Vị trí VL1'!JE16&lt;1,"x","")</f>
        <v/>
      </c>
      <c r="AJ17" s="268" t="str">
        <f>IF('Vị trí VL1'!JP16&lt;1,"x","")</f>
        <v>x</v>
      </c>
      <c r="AK17" s="268" t="str">
        <f>IF('Vị trí VL1'!KA16&lt;1,"x","")</f>
        <v/>
      </c>
      <c r="AL17" s="268" t="str">
        <f>IF('Vị trí VL1'!KL16&lt;1,"x","")</f>
        <v/>
      </c>
      <c r="AM17" s="268" t="str">
        <f>IF('Vị trí VL1'!LL16&lt;1,"x","")</f>
        <v>x</v>
      </c>
      <c r="AN17" s="268" t="str">
        <f>IF('Vị trí VL1'!LW16&lt;1,"x","")</f>
        <v>x</v>
      </c>
      <c r="AO17" s="268" t="str">
        <f>IF('Vị trí VL1'!MH16&lt;1,"x","")</f>
        <v/>
      </c>
      <c r="AP17" s="268" t="str">
        <f>IF('Vị trí VL1'!MS16&lt;1,"x","")</f>
        <v/>
      </c>
      <c r="AQ17" s="268" t="str">
        <f>IF('Vị trí VL1'!ND16&lt;1,"x","")</f>
        <v/>
      </c>
      <c r="AR17" s="268" t="str">
        <f>IF('Vị trí VL1'!NO16&lt;1,"x","")</f>
        <v/>
      </c>
      <c r="AS17" s="268" t="str">
        <f>IF('Vị trí VL1'!NZ16&lt;1,"x","")</f>
        <v/>
      </c>
      <c r="AT17" s="268" t="str">
        <f>IF('Vị trí VL1'!OK16&lt;1,"x","")</f>
        <v/>
      </c>
      <c r="AU17" s="268" t="str">
        <f>IF('Vị trí VL1'!PK16&lt;1,"x","")</f>
        <v>x</v>
      </c>
      <c r="AV17" s="268" t="str">
        <f>IF('Vị trí VL1'!PV16&lt;1,"x","")</f>
        <v/>
      </c>
      <c r="AW17" s="268" t="str">
        <f>IF('Vị trí VL1'!QE16&lt;1,"x","")</f>
        <v>x</v>
      </c>
    </row>
    <row r="18" spans="1:49">
      <c r="A18" s="174">
        <v>17</v>
      </c>
      <c r="B18" s="174">
        <v>17</v>
      </c>
      <c r="C18" s="90" t="s">
        <v>96</v>
      </c>
      <c r="D18" s="90" t="s">
        <v>163</v>
      </c>
      <c r="E18" s="177" t="s">
        <v>164</v>
      </c>
      <c r="F18" s="312" t="s">
        <v>165</v>
      </c>
      <c r="G18" s="312"/>
      <c r="H18" s="272"/>
      <c r="I18" s="271" t="s">
        <v>428</v>
      </c>
      <c r="J18" s="272" t="s">
        <v>18</v>
      </c>
      <c r="K18" s="273" t="s">
        <v>450</v>
      </c>
      <c r="L18" s="267">
        <f t="shared" si="0"/>
        <v>0</v>
      </c>
      <c r="M18" s="290" t="str">
        <f t="shared" si="1"/>
        <v/>
      </c>
      <c r="N18" s="268" t="str">
        <f>IF('Vị trí VL1'!N17&lt;1,"x","")</f>
        <v/>
      </c>
      <c r="O18" s="268" t="str">
        <f>IF('Vị trí VL1'!T17&lt;1,"x","")</f>
        <v/>
      </c>
      <c r="P18" s="268" t="str">
        <f>IF('Vị trí VL1'!AD17&lt;1,"x","")</f>
        <v/>
      </c>
      <c r="Q18" s="268" t="str">
        <f>IF('Vị trí VL1'!AO17&lt;1,"x","")</f>
        <v/>
      </c>
      <c r="R18" s="268" t="str">
        <f>IF('Vị trí VL1'!AZ17&lt;1,"x","")</f>
        <v/>
      </c>
      <c r="S18" s="268" t="str">
        <f>IF('Vị trí VL1'!BK17&lt;1,"x","")</f>
        <v/>
      </c>
      <c r="T18" s="268" t="str">
        <f>IF('Vị trí VL1'!BV17&lt;1,"x","")</f>
        <v/>
      </c>
      <c r="U18" s="268" t="str">
        <f>IF('Vị trí VL1'!CG17&lt;1,"x","")</f>
        <v/>
      </c>
      <c r="V18" s="268" t="str">
        <f>IF('Vị trí VL1'!DC17&lt;1,"x","")</f>
        <v/>
      </c>
      <c r="W18" s="268" t="str">
        <f>IF('Vị trí VL1'!DN17&lt;1,"x","")</f>
        <v/>
      </c>
      <c r="X18" s="268" t="str">
        <f>IF('Vị trí VL1'!DY17&lt;1,"x","")</f>
        <v/>
      </c>
      <c r="Y18" s="268" t="str">
        <f>IF('Vị trí VL1'!EJ17&lt;1,"x","")</f>
        <v/>
      </c>
      <c r="Z18" s="268" t="str">
        <f>IF('Vị trí VL1'!EU17&lt;1,"x","")</f>
        <v/>
      </c>
      <c r="AA18" s="268" t="str">
        <f>IF('Vị trí VL1'!FF17&lt;1,"x","")</f>
        <v/>
      </c>
      <c r="AB18" s="268" t="str">
        <f>IF('Vị trí VL1'!FQ17&lt;1,"x","")</f>
        <v/>
      </c>
      <c r="AC18" s="268" t="str">
        <f>IF('Vị trí VL1'!GB17&lt;1,"x","")</f>
        <v/>
      </c>
      <c r="AD18" s="268" t="str">
        <f>IF('Vị trí VL1'!HB17&lt;1,"x","")</f>
        <v/>
      </c>
      <c r="AE18" s="268" t="str">
        <f>IF('Vị trí VL1'!HM17&lt;1,"x","")</f>
        <v/>
      </c>
      <c r="AF18" s="268" t="str">
        <f>IF('Vị trí VL1'!HX17&lt;1,"x","")</f>
        <v/>
      </c>
      <c r="AG18" s="268" t="str">
        <f>IF('Vị trí VL1'!II17&lt;1,"x","")</f>
        <v/>
      </c>
      <c r="AH18" s="268" t="str">
        <f>IF('Vị trí VL1'!IT17&lt;1,"x","")</f>
        <v/>
      </c>
      <c r="AI18" s="268" t="str">
        <f>IF('Vị trí VL1'!JE17&lt;1,"x","")</f>
        <v/>
      </c>
      <c r="AJ18" s="268" t="str">
        <f>IF('Vị trí VL1'!JP17&lt;1,"x","")</f>
        <v/>
      </c>
      <c r="AK18" s="268" t="str">
        <f>IF('Vị trí VL1'!KA17&lt;1,"x","")</f>
        <v/>
      </c>
      <c r="AL18" s="268" t="str">
        <f>IF('Vị trí VL1'!KL17&lt;1,"x","")</f>
        <v/>
      </c>
      <c r="AM18" s="268" t="str">
        <f>IF('Vị trí VL1'!LL17&lt;1,"x","")</f>
        <v/>
      </c>
      <c r="AN18" s="268" t="str">
        <f>IF('Vị trí VL1'!LW17&lt;1,"x","")</f>
        <v/>
      </c>
      <c r="AO18" s="268" t="str">
        <f>IF('Vị trí VL1'!MH17&lt;1,"x","")</f>
        <v/>
      </c>
      <c r="AP18" s="268" t="str">
        <f>IF('Vị trí VL1'!MS17&lt;1,"x","")</f>
        <v/>
      </c>
      <c r="AQ18" s="268" t="str">
        <f>IF('Vị trí VL1'!ND17&lt;1,"x","")</f>
        <v/>
      </c>
      <c r="AR18" s="268" t="str">
        <f>IF('Vị trí VL1'!NO17&lt;1,"x","")</f>
        <v/>
      </c>
      <c r="AS18" s="268" t="str">
        <f>IF('Vị trí VL1'!NZ17&lt;1,"x","")</f>
        <v/>
      </c>
      <c r="AT18" s="268" t="str">
        <f>IF('Vị trí VL1'!OK17&lt;1,"x","")</f>
        <v/>
      </c>
      <c r="AU18" s="268" t="str">
        <f>IF('Vị trí VL1'!PK17&lt;1,"x","")</f>
        <v/>
      </c>
      <c r="AV18" s="268" t="str">
        <f>IF('Vị trí VL1'!PV17&lt;1,"x","")</f>
        <v/>
      </c>
      <c r="AW18" s="268" t="str">
        <f>IF('Vị trí VL1'!QE17&lt;1,"x","")</f>
        <v/>
      </c>
    </row>
    <row r="19" spans="1:49">
      <c r="A19" s="174">
        <v>18</v>
      </c>
      <c r="B19" s="174">
        <v>18</v>
      </c>
      <c r="C19" s="90" t="s">
        <v>96</v>
      </c>
      <c r="D19" s="90" t="s">
        <v>166</v>
      </c>
      <c r="E19" s="177" t="s">
        <v>167</v>
      </c>
      <c r="F19" s="312" t="s">
        <v>168</v>
      </c>
      <c r="G19" s="312"/>
      <c r="H19" s="272"/>
      <c r="I19" s="271" t="s">
        <v>429</v>
      </c>
      <c r="J19" s="272" t="s">
        <v>18</v>
      </c>
      <c r="K19" s="273" t="s">
        <v>614</v>
      </c>
      <c r="L19" s="267">
        <f t="shared" si="0"/>
        <v>0</v>
      </c>
      <c r="M19" s="290" t="str">
        <f t="shared" si="1"/>
        <v/>
      </c>
      <c r="N19" s="268" t="str">
        <f>IF('Vị trí VL1'!N18&lt;1,"x","")</f>
        <v/>
      </c>
      <c r="O19" s="268" t="str">
        <f>IF('Vị trí VL1'!T18&lt;1,"x","")</f>
        <v/>
      </c>
      <c r="P19" s="268" t="str">
        <f>IF('Vị trí VL1'!AD18&lt;1,"x","")</f>
        <v/>
      </c>
      <c r="Q19" s="268" t="str">
        <f>IF('Vị trí VL1'!AO18&lt;1,"x","")</f>
        <v/>
      </c>
      <c r="R19" s="268" t="str">
        <f>IF('Vị trí VL1'!AZ18&lt;1,"x","")</f>
        <v/>
      </c>
      <c r="S19" s="268" t="str">
        <f>IF('Vị trí VL1'!BK18&lt;1,"x","")</f>
        <v/>
      </c>
      <c r="T19" s="268" t="str">
        <f>IF('Vị trí VL1'!BV18&lt;1,"x","")</f>
        <v/>
      </c>
      <c r="U19" s="268" t="str">
        <f>IF('Vị trí VL1'!CG18&lt;1,"x","")</f>
        <v/>
      </c>
      <c r="V19" s="268" t="str">
        <f>IF('Vị trí VL1'!DC18&lt;1,"x","")</f>
        <v/>
      </c>
      <c r="W19" s="268" t="str">
        <f>IF('Vị trí VL1'!DN18&lt;1,"x","")</f>
        <v/>
      </c>
      <c r="X19" s="268" t="str">
        <f>IF('Vị trí VL1'!DY18&lt;1,"x","")</f>
        <v/>
      </c>
      <c r="Y19" s="268" t="str">
        <f>IF('Vị trí VL1'!EJ18&lt;1,"x","")</f>
        <v/>
      </c>
      <c r="Z19" s="268" t="str">
        <f>IF('Vị trí VL1'!EU18&lt;1,"x","")</f>
        <v/>
      </c>
      <c r="AA19" s="268" t="str">
        <f>IF('Vị trí VL1'!FF18&lt;1,"x","")</f>
        <v/>
      </c>
      <c r="AB19" s="268" t="str">
        <f>IF('Vị trí VL1'!FQ18&lt;1,"x","")</f>
        <v/>
      </c>
      <c r="AC19" s="268" t="str">
        <f>IF('Vị trí VL1'!GB18&lt;1,"x","")</f>
        <v/>
      </c>
      <c r="AD19" s="268" t="str">
        <f>IF('Vị trí VL1'!HB18&lt;1,"x","")</f>
        <v/>
      </c>
      <c r="AE19" s="268" t="str">
        <f>IF('Vị trí VL1'!HM18&lt;1,"x","")</f>
        <v/>
      </c>
      <c r="AF19" s="268" t="str">
        <f>IF('Vị trí VL1'!HX18&lt;1,"x","")</f>
        <v/>
      </c>
      <c r="AG19" s="268" t="str">
        <f>IF('Vị trí VL1'!II18&lt;1,"x","")</f>
        <v/>
      </c>
      <c r="AH19" s="268" t="str">
        <f>IF('Vị trí VL1'!IT18&lt;1,"x","")</f>
        <v/>
      </c>
      <c r="AI19" s="268" t="str">
        <f>IF('Vị trí VL1'!JE18&lt;1,"x","")</f>
        <v/>
      </c>
      <c r="AJ19" s="268" t="str">
        <f>IF('Vị trí VL1'!JP18&lt;1,"x","")</f>
        <v/>
      </c>
      <c r="AK19" s="268" t="str">
        <f>IF('Vị trí VL1'!KA18&lt;1,"x","")</f>
        <v/>
      </c>
      <c r="AL19" s="268" t="str">
        <f>IF('Vị trí VL1'!KL18&lt;1,"x","")</f>
        <v/>
      </c>
      <c r="AM19" s="268" t="str">
        <f>IF('Vị trí VL1'!LL18&lt;1,"x","")</f>
        <v/>
      </c>
      <c r="AN19" s="268" t="str">
        <f>IF('Vị trí VL1'!LW18&lt;1,"x","")</f>
        <v/>
      </c>
      <c r="AO19" s="268" t="str">
        <f>IF('Vị trí VL1'!MH18&lt;1,"x","")</f>
        <v/>
      </c>
      <c r="AP19" s="268" t="str">
        <f>IF('Vị trí VL1'!MS18&lt;1,"x","")</f>
        <v/>
      </c>
      <c r="AQ19" s="268" t="str">
        <f>IF('Vị trí VL1'!ND18&lt;1,"x","")</f>
        <v/>
      </c>
      <c r="AR19" s="268" t="str">
        <f>IF('Vị trí VL1'!NO18&lt;1,"x","")</f>
        <v/>
      </c>
      <c r="AS19" s="268" t="str">
        <f>IF('Vị trí VL1'!NZ18&lt;1,"x","")</f>
        <v/>
      </c>
      <c r="AT19" s="268" t="str">
        <f>IF('Vị trí VL1'!OK18&lt;1,"x","")</f>
        <v/>
      </c>
      <c r="AU19" s="268" t="str">
        <f>IF('Vị trí VL1'!PK18&lt;1,"x","")</f>
        <v/>
      </c>
      <c r="AV19" s="268" t="str">
        <f>IF('Vị trí VL1'!PV18&lt;1,"x","")</f>
        <v/>
      </c>
      <c r="AW19" s="268" t="str">
        <f>IF('Vị trí VL1'!QE18&lt;1,"x","")</f>
        <v/>
      </c>
    </row>
    <row r="20" spans="1:49">
      <c r="A20" s="174">
        <v>19</v>
      </c>
      <c r="B20" s="174">
        <v>19</v>
      </c>
      <c r="C20" s="90" t="s">
        <v>96</v>
      </c>
      <c r="D20" s="90" t="s">
        <v>170</v>
      </c>
      <c r="E20" s="177" t="s">
        <v>19</v>
      </c>
      <c r="F20" s="312" t="s">
        <v>171</v>
      </c>
      <c r="G20" s="312"/>
      <c r="H20" s="272"/>
      <c r="I20" s="271" t="s">
        <v>430</v>
      </c>
      <c r="J20" s="272" t="s">
        <v>18</v>
      </c>
      <c r="K20" s="273" t="s">
        <v>447</v>
      </c>
      <c r="L20" s="267">
        <f t="shared" si="0"/>
        <v>0</v>
      </c>
      <c r="M20" s="290" t="str">
        <f t="shared" si="1"/>
        <v/>
      </c>
      <c r="N20" s="268" t="str">
        <f>IF('Vị trí VL1'!N19&lt;1,"x","")</f>
        <v/>
      </c>
      <c r="O20" s="268" t="str">
        <f>IF('Vị trí VL1'!T19&lt;1,"x","")</f>
        <v/>
      </c>
      <c r="P20" s="268" t="str">
        <f>IF('Vị trí VL1'!AD19&lt;1,"x","")</f>
        <v/>
      </c>
      <c r="Q20" s="268" t="str">
        <f>IF('Vị trí VL1'!AO19&lt;1,"x","")</f>
        <v/>
      </c>
      <c r="R20" s="268" t="str">
        <f>IF('Vị trí VL1'!AZ19&lt;1,"x","")</f>
        <v/>
      </c>
      <c r="S20" s="268" t="str">
        <f>IF('Vị trí VL1'!BK19&lt;1,"x","")</f>
        <v/>
      </c>
      <c r="T20" s="268" t="str">
        <f>IF('Vị trí VL1'!BV19&lt;1,"x","")</f>
        <v/>
      </c>
      <c r="U20" s="268" t="str">
        <f>IF('Vị trí VL1'!CG19&lt;1,"x","")</f>
        <v/>
      </c>
      <c r="V20" s="268" t="str">
        <f>IF('Vị trí VL1'!DC19&lt;1,"x","")</f>
        <v/>
      </c>
      <c r="W20" s="268" t="str">
        <f>IF('Vị trí VL1'!DN19&lt;1,"x","")</f>
        <v/>
      </c>
      <c r="X20" s="268" t="str">
        <f>IF('Vị trí VL1'!DY19&lt;1,"x","")</f>
        <v/>
      </c>
      <c r="Y20" s="268" t="str">
        <f>IF('Vị trí VL1'!EJ19&lt;1,"x","")</f>
        <v/>
      </c>
      <c r="Z20" s="268" t="str">
        <f>IF('Vị trí VL1'!EU19&lt;1,"x","")</f>
        <v/>
      </c>
      <c r="AA20" s="268" t="str">
        <f>IF('Vị trí VL1'!FF19&lt;1,"x","")</f>
        <v/>
      </c>
      <c r="AB20" s="268" t="str">
        <f>IF('Vị trí VL1'!FQ19&lt;1,"x","")</f>
        <v/>
      </c>
      <c r="AC20" s="268" t="str">
        <f>IF('Vị trí VL1'!GB19&lt;1,"x","")</f>
        <v/>
      </c>
      <c r="AD20" s="268" t="str">
        <f>IF('Vị trí VL1'!HB19&lt;1,"x","")</f>
        <v/>
      </c>
      <c r="AE20" s="268" t="str">
        <f>IF('Vị trí VL1'!HM19&lt;1,"x","")</f>
        <v/>
      </c>
      <c r="AF20" s="268" t="str">
        <f>IF('Vị trí VL1'!HX19&lt;1,"x","")</f>
        <v/>
      </c>
      <c r="AG20" s="268" t="str">
        <f>IF('Vị trí VL1'!II19&lt;1,"x","")</f>
        <v/>
      </c>
      <c r="AH20" s="268" t="str">
        <f>IF('Vị trí VL1'!IT19&lt;1,"x","")</f>
        <v/>
      </c>
      <c r="AI20" s="268" t="str">
        <f>IF('Vị trí VL1'!JE19&lt;1,"x","")</f>
        <v/>
      </c>
      <c r="AJ20" s="268" t="str">
        <f>IF('Vị trí VL1'!JP19&lt;1,"x","")</f>
        <v/>
      </c>
      <c r="AK20" s="268" t="str">
        <f>IF('Vị trí VL1'!KA19&lt;1,"x","")</f>
        <v/>
      </c>
      <c r="AL20" s="268" t="str">
        <f>IF('Vị trí VL1'!KL19&lt;1,"x","")</f>
        <v/>
      </c>
      <c r="AM20" s="268" t="str">
        <f>IF('Vị trí VL1'!LL19&lt;1,"x","")</f>
        <v/>
      </c>
      <c r="AN20" s="268" t="str">
        <f>IF('Vị trí VL1'!LW19&lt;1,"x","")</f>
        <v/>
      </c>
      <c r="AO20" s="268" t="str">
        <f>IF('Vị trí VL1'!MH19&lt;1,"x","")</f>
        <v/>
      </c>
      <c r="AP20" s="268" t="str">
        <f>IF('Vị trí VL1'!MS19&lt;1,"x","")</f>
        <v/>
      </c>
      <c r="AQ20" s="268" t="str">
        <f>IF('Vị trí VL1'!ND19&lt;1,"x","")</f>
        <v/>
      </c>
      <c r="AR20" s="268" t="str">
        <f>IF('Vị trí VL1'!NO19&lt;1,"x","")</f>
        <v/>
      </c>
      <c r="AS20" s="268" t="str">
        <f>IF('Vị trí VL1'!NZ19&lt;1,"x","")</f>
        <v/>
      </c>
      <c r="AT20" s="268" t="str">
        <f>IF('Vị trí VL1'!OK19&lt;1,"x","")</f>
        <v/>
      </c>
      <c r="AU20" s="268" t="str">
        <f>IF('Vị trí VL1'!PK19&lt;1,"x","")</f>
        <v/>
      </c>
      <c r="AV20" s="268" t="str">
        <f>IF('Vị trí VL1'!PV19&lt;1,"x","")</f>
        <v/>
      </c>
      <c r="AW20" s="268" t="str">
        <f>IF('Vị trí VL1'!QE19&lt;1,"x","")</f>
        <v/>
      </c>
    </row>
    <row r="21" spans="1:49">
      <c r="A21" s="174">
        <v>20</v>
      </c>
      <c r="B21" s="174">
        <v>20</v>
      </c>
      <c r="C21" s="90" t="s">
        <v>96</v>
      </c>
      <c r="D21" s="90" t="s">
        <v>172</v>
      </c>
      <c r="E21" s="177" t="s">
        <v>173</v>
      </c>
      <c r="F21" s="312" t="s">
        <v>174</v>
      </c>
      <c r="G21" s="312"/>
      <c r="H21" s="272"/>
      <c r="I21" s="271" t="s">
        <v>417</v>
      </c>
      <c r="J21" s="272" t="s">
        <v>18</v>
      </c>
      <c r="K21" s="273" t="s">
        <v>437</v>
      </c>
      <c r="L21" s="267">
        <f t="shared" si="0"/>
        <v>0</v>
      </c>
      <c r="M21" s="290" t="str">
        <f t="shared" si="1"/>
        <v/>
      </c>
      <c r="N21" s="268" t="str">
        <f>IF('Vị trí VL1'!N20&lt;1,"x","")</f>
        <v/>
      </c>
      <c r="O21" s="268" t="str">
        <f>IF('Vị trí VL1'!T20&lt;1,"x","")</f>
        <v/>
      </c>
      <c r="P21" s="268" t="str">
        <f>IF('Vị trí VL1'!AD20&lt;1,"x","")</f>
        <v/>
      </c>
      <c r="Q21" s="268" t="str">
        <f>IF('Vị trí VL1'!AO20&lt;1,"x","")</f>
        <v/>
      </c>
      <c r="R21" s="268" t="str">
        <f>IF('Vị trí VL1'!AZ20&lt;1,"x","")</f>
        <v/>
      </c>
      <c r="S21" s="268" t="str">
        <f>IF('Vị trí VL1'!BK20&lt;1,"x","")</f>
        <v/>
      </c>
      <c r="T21" s="268" t="str">
        <f>IF('Vị trí VL1'!BV20&lt;1,"x","")</f>
        <v/>
      </c>
      <c r="U21" s="268" t="str">
        <f>IF('Vị trí VL1'!CG20&lt;1,"x","")</f>
        <v/>
      </c>
      <c r="V21" s="268" t="str">
        <f>IF('Vị trí VL1'!DC20&lt;1,"x","")</f>
        <v/>
      </c>
      <c r="W21" s="268" t="str">
        <f>IF('Vị trí VL1'!DN20&lt;1,"x","")</f>
        <v/>
      </c>
      <c r="X21" s="268" t="str">
        <f>IF('Vị trí VL1'!DY20&lt;1,"x","")</f>
        <v/>
      </c>
      <c r="Y21" s="268" t="str">
        <f>IF('Vị trí VL1'!EJ20&lt;1,"x","")</f>
        <v/>
      </c>
      <c r="Z21" s="268" t="str">
        <f>IF('Vị trí VL1'!EU20&lt;1,"x","")</f>
        <v/>
      </c>
      <c r="AA21" s="268" t="str">
        <f>IF('Vị trí VL1'!FF20&lt;1,"x","")</f>
        <v/>
      </c>
      <c r="AB21" s="268" t="str">
        <f>IF('Vị trí VL1'!FQ20&lt;1,"x","")</f>
        <v/>
      </c>
      <c r="AC21" s="268" t="str">
        <f>IF('Vị trí VL1'!GB20&lt;1,"x","")</f>
        <v/>
      </c>
      <c r="AD21" s="268" t="str">
        <f>IF('Vị trí VL1'!HB20&lt;1,"x","")</f>
        <v/>
      </c>
      <c r="AE21" s="268" t="str">
        <f>IF('Vị trí VL1'!HM20&lt;1,"x","")</f>
        <v/>
      </c>
      <c r="AF21" s="268" t="str">
        <f>IF('Vị trí VL1'!HX20&lt;1,"x","")</f>
        <v/>
      </c>
      <c r="AG21" s="268" t="str">
        <f>IF('Vị trí VL1'!II20&lt;1,"x","")</f>
        <v/>
      </c>
      <c r="AH21" s="268" t="str">
        <f>IF('Vị trí VL1'!IT20&lt;1,"x","")</f>
        <v/>
      </c>
      <c r="AI21" s="268" t="str">
        <f>IF('Vị trí VL1'!JE20&lt;1,"x","")</f>
        <v/>
      </c>
      <c r="AJ21" s="268" t="str">
        <f>IF('Vị trí VL1'!JP20&lt;1,"x","")</f>
        <v/>
      </c>
      <c r="AK21" s="268" t="str">
        <f>IF('Vị trí VL1'!KA20&lt;1,"x","")</f>
        <v/>
      </c>
      <c r="AL21" s="268" t="str">
        <f>IF('Vị trí VL1'!KL20&lt;1,"x","")</f>
        <v/>
      </c>
      <c r="AM21" s="268" t="str">
        <f>IF('Vị trí VL1'!LL20&lt;1,"x","")</f>
        <v/>
      </c>
      <c r="AN21" s="268" t="str">
        <f>IF('Vị trí VL1'!LW20&lt;1,"x","")</f>
        <v/>
      </c>
      <c r="AO21" s="268" t="str">
        <f>IF('Vị trí VL1'!MH20&lt;1,"x","")</f>
        <v/>
      </c>
      <c r="AP21" s="268" t="str">
        <f>IF('Vị trí VL1'!MS20&lt;1,"x","")</f>
        <v/>
      </c>
      <c r="AQ21" s="268" t="str">
        <f>IF('Vị trí VL1'!ND20&lt;1,"x","")</f>
        <v/>
      </c>
      <c r="AR21" s="268" t="str">
        <f>IF('Vị trí VL1'!NO20&lt;1,"x","")</f>
        <v/>
      </c>
      <c r="AS21" s="268" t="str">
        <f>IF('Vị trí VL1'!NZ20&lt;1,"x","")</f>
        <v/>
      </c>
      <c r="AT21" s="268" t="str">
        <f>IF('Vị trí VL1'!OK20&lt;1,"x","")</f>
        <v/>
      </c>
      <c r="AU21" s="268" t="str">
        <f>IF('Vị trí VL1'!PK20&lt;1,"x","")</f>
        <v/>
      </c>
      <c r="AV21" s="268" t="str">
        <f>IF('Vị trí VL1'!PV20&lt;1,"x","")</f>
        <v/>
      </c>
      <c r="AW21" s="268" t="str">
        <f>IF('Vị trí VL1'!QE20&lt;1,"x","")</f>
        <v/>
      </c>
    </row>
    <row r="22" spans="1:49">
      <c r="A22" s="174">
        <v>21</v>
      </c>
      <c r="B22" s="174">
        <v>21</v>
      </c>
      <c r="C22" s="90" t="s">
        <v>96</v>
      </c>
      <c r="D22" s="90" t="s">
        <v>175</v>
      </c>
      <c r="E22" s="177" t="s">
        <v>176</v>
      </c>
      <c r="F22" s="312" t="s">
        <v>65</v>
      </c>
      <c r="G22" s="312"/>
      <c r="H22" s="272"/>
      <c r="I22" s="271" t="s">
        <v>431</v>
      </c>
      <c r="J22" s="272" t="s">
        <v>18</v>
      </c>
      <c r="K22" s="273" t="s">
        <v>448</v>
      </c>
      <c r="L22" s="267">
        <f t="shared" si="0"/>
        <v>0</v>
      </c>
      <c r="M22" s="290" t="str">
        <f t="shared" si="1"/>
        <v/>
      </c>
      <c r="N22" s="268" t="str">
        <f>IF('Vị trí VL1'!N21&lt;1,"x","")</f>
        <v/>
      </c>
      <c r="O22" s="268" t="str">
        <f>IF('Vị trí VL1'!T21&lt;1,"x","")</f>
        <v/>
      </c>
      <c r="P22" s="268" t="str">
        <f>IF('Vị trí VL1'!AD21&lt;1,"x","")</f>
        <v/>
      </c>
      <c r="Q22" s="268" t="str">
        <f>IF('Vị trí VL1'!AO21&lt;1,"x","")</f>
        <v/>
      </c>
      <c r="R22" s="268" t="str">
        <f>IF('Vị trí VL1'!AZ21&lt;1,"x","")</f>
        <v/>
      </c>
      <c r="S22" s="268" t="str">
        <f>IF('Vị trí VL1'!BK21&lt;1,"x","")</f>
        <v/>
      </c>
      <c r="T22" s="268" t="str">
        <f>IF('Vị trí VL1'!BV21&lt;1,"x","")</f>
        <v/>
      </c>
      <c r="U22" s="268" t="str">
        <f>IF('Vị trí VL1'!CG21&lt;1,"x","")</f>
        <v/>
      </c>
      <c r="V22" s="268" t="str">
        <f>IF('Vị trí VL1'!DC21&lt;1,"x","")</f>
        <v/>
      </c>
      <c r="W22" s="268" t="str">
        <f>IF('Vị trí VL1'!DN21&lt;1,"x","")</f>
        <v/>
      </c>
      <c r="X22" s="268" t="str">
        <f>IF('Vị trí VL1'!DY21&lt;1,"x","")</f>
        <v/>
      </c>
      <c r="Y22" s="268" t="str">
        <f>IF('Vị trí VL1'!EJ21&lt;1,"x","")</f>
        <v/>
      </c>
      <c r="Z22" s="268" t="str">
        <f>IF('Vị trí VL1'!EU21&lt;1,"x","")</f>
        <v/>
      </c>
      <c r="AA22" s="268" t="str">
        <f>IF('Vị trí VL1'!FF21&lt;1,"x","")</f>
        <v/>
      </c>
      <c r="AB22" s="268" t="str">
        <f>IF('Vị trí VL1'!FQ21&lt;1,"x","")</f>
        <v/>
      </c>
      <c r="AC22" s="268" t="str">
        <f>IF('Vị trí VL1'!GB21&lt;1,"x","")</f>
        <v/>
      </c>
      <c r="AD22" s="268" t="str">
        <f>IF('Vị trí VL1'!HB21&lt;1,"x","")</f>
        <v/>
      </c>
      <c r="AE22" s="268" t="str">
        <f>IF('Vị trí VL1'!HM21&lt;1,"x","")</f>
        <v/>
      </c>
      <c r="AF22" s="268" t="str">
        <f>IF('Vị trí VL1'!HX21&lt;1,"x","")</f>
        <v/>
      </c>
      <c r="AG22" s="268" t="str">
        <f>IF('Vị trí VL1'!II21&lt;1,"x","")</f>
        <v/>
      </c>
      <c r="AH22" s="268" t="str">
        <f>IF('Vị trí VL1'!IT21&lt;1,"x","")</f>
        <v/>
      </c>
      <c r="AI22" s="268" t="str">
        <f>IF('Vị trí VL1'!JE21&lt;1,"x","")</f>
        <v/>
      </c>
      <c r="AJ22" s="268" t="str">
        <f>IF('Vị trí VL1'!JP21&lt;1,"x","")</f>
        <v/>
      </c>
      <c r="AK22" s="268" t="str">
        <f>IF('Vị trí VL1'!KA21&lt;1,"x","")</f>
        <v/>
      </c>
      <c r="AL22" s="268" t="str">
        <f>IF('Vị trí VL1'!KL21&lt;1,"x","")</f>
        <v/>
      </c>
      <c r="AM22" s="268" t="str">
        <f>IF('Vị trí VL1'!LL21&lt;1,"x","")</f>
        <v/>
      </c>
      <c r="AN22" s="268" t="str">
        <f>IF('Vị trí VL1'!LW21&lt;1,"x","")</f>
        <v/>
      </c>
      <c r="AO22" s="268" t="str">
        <f>IF('Vị trí VL1'!MH21&lt;1,"x","")</f>
        <v/>
      </c>
      <c r="AP22" s="268" t="str">
        <f>IF('Vị trí VL1'!MS21&lt;1,"x","")</f>
        <v/>
      </c>
      <c r="AQ22" s="268" t="str">
        <f>IF('Vị trí VL1'!ND21&lt;1,"x","")</f>
        <v/>
      </c>
      <c r="AR22" s="268" t="str">
        <f>IF('Vị trí VL1'!NO21&lt;1,"x","")</f>
        <v/>
      </c>
      <c r="AS22" s="268" t="str">
        <f>IF('Vị trí VL1'!NZ21&lt;1,"x","")</f>
        <v/>
      </c>
      <c r="AT22" s="268" t="str">
        <f>IF('Vị trí VL1'!OK21&lt;1,"x","")</f>
        <v/>
      </c>
      <c r="AU22" s="268" t="str">
        <f>IF('Vị trí VL1'!PK21&lt;1,"x","")</f>
        <v/>
      </c>
      <c r="AV22" s="268" t="str">
        <f>IF('Vị trí VL1'!PV21&lt;1,"x","")</f>
        <v/>
      </c>
      <c r="AW22" s="268" t="str">
        <f>IF('Vị trí VL1'!QE21&lt;1,"x","")</f>
        <v/>
      </c>
    </row>
    <row r="23" spans="1:49">
      <c r="A23" s="174">
        <v>22</v>
      </c>
      <c r="B23" s="174">
        <v>22</v>
      </c>
      <c r="C23" s="90" t="s">
        <v>96</v>
      </c>
      <c r="D23" s="90" t="s">
        <v>177</v>
      </c>
      <c r="E23" s="177" t="s">
        <v>153</v>
      </c>
      <c r="F23" s="312" t="s">
        <v>65</v>
      </c>
      <c r="G23" s="312"/>
      <c r="H23" s="272"/>
      <c r="I23" s="271" t="s">
        <v>432</v>
      </c>
      <c r="J23" s="272" t="s">
        <v>18</v>
      </c>
      <c r="K23" s="273" t="s">
        <v>438</v>
      </c>
      <c r="L23" s="267">
        <f t="shared" si="0"/>
        <v>0</v>
      </c>
      <c r="M23" s="290" t="str">
        <f t="shared" si="1"/>
        <v/>
      </c>
      <c r="N23" s="268" t="str">
        <f>IF('Vị trí VL1'!N22&lt;1,"x","")</f>
        <v/>
      </c>
      <c r="O23" s="268" t="str">
        <f>IF('Vị trí VL1'!T22&lt;1,"x","")</f>
        <v/>
      </c>
      <c r="P23" s="268" t="str">
        <f>IF('Vị trí VL1'!AD22&lt;1,"x","")</f>
        <v/>
      </c>
      <c r="Q23" s="268" t="str">
        <f>IF('Vị trí VL1'!AO22&lt;1,"x","")</f>
        <v/>
      </c>
      <c r="R23" s="268" t="str">
        <f>IF('Vị trí VL1'!AZ22&lt;1,"x","")</f>
        <v/>
      </c>
      <c r="S23" s="268" t="str">
        <f>IF('Vị trí VL1'!BK22&lt;1,"x","")</f>
        <v/>
      </c>
      <c r="T23" s="268" t="str">
        <f>IF('Vị trí VL1'!BV22&lt;1,"x","")</f>
        <v/>
      </c>
      <c r="U23" s="268" t="str">
        <f>IF('Vị trí VL1'!CG22&lt;1,"x","")</f>
        <v/>
      </c>
      <c r="V23" s="268" t="str">
        <f>IF('Vị trí VL1'!DC22&lt;1,"x","")</f>
        <v/>
      </c>
      <c r="W23" s="268" t="str">
        <f>IF('Vị trí VL1'!DN22&lt;1,"x","")</f>
        <v/>
      </c>
      <c r="X23" s="268" t="str">
        <f>IF('Vị trí VL1'!DY22&lt;1,"x","")</f>
        <v/>
      </c>
      <c r="Y23" s="268" t="str">
        <f>IF('Vị trí VL1'!EJ22&lt;1,"x","")</f>
        <v/>
      </c>
      <c r="Z23" s="268" t="str">
        <f>IF('Vị trí VL1'!EU22&lt;1,"x","")</f>
        <v/>
      </c>
      <c r="AA23" s="268" t="str">
        <f>IF('Vị trí VL1'!FF22&lt;1,"x","")</f>
        <v/>
      </c>
      <c r="AB23" s="268" t="str">
        <f>IF('Vị trí VL1'!FQ22&lt;1,"x","")</f>
        <v/>
      </c>
      <c r="AC23" s="268" t="str">
        <f>IF('Vị trí VL1'!GB22&lt;1,"x","")</f>
        <v/>
      </c>
      <c r="AD23" s="268" t="str">
        <f>IF('Vị trí VL1'!HB22&lt;1,"x","")</f>
        <v/>
      </c>
      <c r="AE23" s="268" t="str">
        <f>IF('Vị trí VL1'!HM22&lt;1,"x","")</f>
        <v/>
      </c>
      <c r="AF23" s="268" t="str">
        <f>IF('Vị trí VL1'!HX22&lt;1,"x","")</f>
        <v/>
      </c>
      <c r="AG23" s="268" t="str">
        <f>IF('Vị trí VL1'!II22&lt;1,"x","")</f>
        <v/>
      </c>
      <c r="AH23" s="268" t="str">
        <f>IF('Vị trí VL1'!IT22&lt;1,"x","")</f>
        <v/>
      </c>
      <c r="AI23" s="268" t="str">
        <f>IF('Vị trí VL1'!JE22&lt;1,"x","")</f>
        <v/>
      </c>
      <c r="AJ23" s="268" t="str">
        <f>IF('Vị trí VL1'!JP22&lt;1,"x","")</f>
        <v/>
      </c>
      <c r="AK23" s="268" t="str">
        <f>IF('Vị trí VL1'!KA22&lt;1,"x","")</f>
        <v/>
      </c>
      <c r="AL23" s="268" t="str">
        <f>IF('Vị trí VL1'!KL22&lt;1,"x","")</f>
        <v/>
      </c>
      <c r="AM23" s="268" t="str">
        <f>IF('Vị trí VL1'!LL22&lt;1,"x","")</f>
        <v/>
      </c>
      <c r="AN23" s="268" t="str">
        <f>IF('Vị trí VL1'!LW22&lt;1,"x","")</f>
        <v/>
      </c>
      <c r="AO23" s="268" t="str">
        <f>IF('Vị trí VL1'!MH22&lt;1,"x","")</f>
        <v/>
      </c>
      <c r="AP23" s="268" t="str">
        <f>IF('Vị trí VL1'!MS22&lt;1,"x","")</f>
        <v/>
      </c>
      <c r="AQ23" s="268" t="str">
        <f>IF('Vị trí VL1'!ND22&lt;1,"x","")</f>
        <v/>
      </c>
      <c r="AR23" s="268" t="str">
        <f>IF('Vị trí VL1'!NO22&lt;1,"x","")</f>
        <v/>
      </c>
      <c r="AS23" s="268" t="str">
        <f>IF('Vị trí VL1'!NZ22&lt;1,"x","")</f>
        <v/>
      </c>
      <c r="AT23" s="268" t="str">
        <f>IF('Vị trí VL1'!OK22&lt;1,"x","")</f>
        <v/>
      </c>
      <c r="AU23" s="268" t="str">
        <f>IF('Vị trí VL1'!PK22&lt;1,"x","")</f>
        <v/>
      </c>
      <c r="AV23" s="268" t="str">
        <f>IF('Vị trí VL1'!PV22&lt;1,"x","")</f>
        <v/>
      </c>
      <c r="AW23" s="268" t="str">
        <f>IF('Vị trí VL1'!QE22&lt;1,"x","")</f>
        <v/>
      </c>
    </row>
    <row r="24" spans="1:49">
      <c r="A24" s="174">
        <v>23</v>
      </c>
      <c r="B24" s="174">
        <v>23</v>
      </c>
      <c r="C24" s="90" t="s">
        <v>96</v>
      </c>
      <c r="D24" s="90" t="s">
        <v>178</v>
      </c>
      <c r="E24" s="177" t="s">
        <v>179</v>
      </c>
      <c r="F24" s="312" t="s">
        <v>180</v>
      </c>
      <c r="G24" s="312"/>
      <c r="H24" s="272"/>
      <c r="I24" s="271" t="s">
        <v>433</v>
      </c>
      <c r="J24" s="272" t="s">
        <v>18</v>
      </c>
      <c r="K24" s="273" t="s">
        <v>449</v>
      </c>
      <c r="L24" s="267">
        <f t="shared" si="0"/>
        <v>0</v>
      </c>
      <c r="M24" s="290" t="str">
        <f t="shared" si="1"/>
        <v/>
      </c>
      <c r="N24" s="268" t="str">
        <f>IF('Vị trí VL1'!N23&lt;1,"x","")</f>
        <v/>
      </c>
      <c r="O24" s="268" t="str">
        <f>IF('Vị trí VL1'!T23&lt;1,"x","")</f>
        <v/>
      </c>
      <c r="P24" s="268" t="str">
        <f>IF('Vị trí VL1'!AD23&lt;1,"x","")</f>
        <v/>
      </c>
      <c r="Q24" s="268" t="str">
        <f>IF('Vị trí VL1'!AO23&lt;1,"x","")</f>
        <v/>
      </c>
      <c r="R24" s="268" t="str">
        <f>IF('Vị trí VL1'!AZ23&lt;1,"x","")</f>
        <v/>
      </c>
      <c r="S24" s="268" t="str">
        <f>IF('Vị trí VL1'!BK23&lt;1,"x","")</f>
        <v/>
      </c>
      <c r="T24" s="268" t="str">
        <f>IF('Vị trí VL1'!BV23&lt;1,"x","")</f>
        <v/>
      </c>
      <c r="U24" s="268" t="str">
        <f>IF('Vị trí VL1'!CG23&lt;1,"x","")</f>
        <v/>
      </c>
      <c r="V24" s="268" t="str">
        <f>IF('Vị trí VL1'!DC23&lt;1,"x","")</f>
        <v/>
      </c>
      <c r="W24" s="268" t="str">
        <f>IF('Vị trí VL1'!DN23&lt;1,"x","")</f>
        <v/>
      </c>
      <c r="X24" s="268" t="str">
        <f>IF('Vị trí VL1'!DY23&lt;1,"x","")</f>
        <v/>
      </c>
      <c r="Y24" s="268" t="str">
        <f>IF('Vị trí VL1'!EJ23&lt;1,"x","")</f>
        <v/>
      </c>
      <c r="Z24" s="268" t="str">
        <f>IF('Vị trí VL1'!EU23&lt;1,"x","")</f>
        <v/>
      </c>
      <c r="AA24" s="268" t="str">
        <f>IF('Vị trí VL1'!FF23&lt;1,"x","")</f>
        <v/>
      </c>
      <c r="AB24" s="268" t="str">
        <f>IF('Vị trí VL1'!FQ23&lt;1,"x","")</f>
        <v/>
      </c>
      <c r="AC24" s="268" t="str">
        <f>IF('Vị trí VL1'!GB23&lt;1,"x","")</f>
        <v/>
      </c>
      <c r="AD24" s="268" t="str">
        <f>IF('Vị trí VL1'!HB23&lt;1,"x","")</f>
        <v/>
      </c>
      <c r="AE24" s="268" t="str">
        <f>IF('Vị trí VL1'!HM23&lt;1,"x","")</f>
        <v/>
      </c>
      <c r="AF24" s="268" t="str">
        <f>IF('Vị trí VL1'!HX23&lt;1,"x","")</f>
        <v/>
      </c>
      <c r="AG24" s="268" t="str">
        <f>IF('Vị trí VL1'!II23&lt;1,"x","")</f>
        <v/>
      </c>
      <c r="AH24" s="268" t="str">
        <f>IF('Vị trí VL1'!IT23&lt;1,"x","")</f>
        <v/>
      </c>
      <c r="AI24" s="268" t="str">
        <f>IF('Vị trí VL1'!JE23&lt;1,"x","")</f>
        <v/>
      </c>
      <c r="AJ24" s="268" t="str">
        <f>IF('Vị trí VL1'!JP23&lt;1,"x","")</f>
        <v/>
      </c>
      <c r="AK24" s="268" t="str">
        <f>IF('Vị trí VL1'!KA23&lt;1,"x","")</f>
        <v/>
      </c>
      <c r="AL24" s="268" t="str">
        <f>IF('Vị trí VL1'!KL23&lt;1,"x","")</f>
        <v/>
      </c>
      <c r="AM24" s="268" t="str">
        <f>IF('Vị trí VL1'!LL23&lt;1,"x","")</f>
        <v/>
      </c>
      <c r="AN24" s="268" t="str">
        <f>IF('Vị trí VL1'!LW23&lt;1,"x","")</f>
        <v/>
      </c>
      <c r="AO24" s="268" t="str">
        <f>IF('Vị trí VL1'!MH23&lt;1,"x","")</f>
        <v/>
      </c>
      <c r="AP24" s="268" t="str">
        <f>IF('Vị trí VL1'!MS23&lt;1,"x","")</f>
        <v/>
      </c>
      <c r="AQ24" s="268" t="str">
        <f>IF('Vị trí VL1'!ND23&lt;1,"x","")</f>
        <v/>
      </c>
      <c r="AR24" s="268" t="str">
        <f>IF('Vị trí VL1'!NO23&lt;1,"x","")</f>
        <v/>
      </c>
      <c r="AS24" s="268" t="str">
        <f>IF('Vị trí VL1'!NZ23&lt;1,"x","")</f>
        <v/>
      </c>
      <c r="AT24" s="268" t="str">
        <f>IF('Vị trí VL1'!OK23&lt;1,"x","")</f>
        <v/>
      </c>
      <c r="AU24" s="268" t="str">
        <f>IF('Vị trí VL1'!PK23&lt;1,"x","")</f>
        <v/>
      </c>
      <c r="AV24" s="268" t="str">
        <f>IF('Vị trí VL1'!PV23&lt;1,"x","")</f>
        <v/>
      </c>
      <c r="AW24" s="268" t="str">
        <f>IF('Vị trí VL1'!QE23&lt;1,"x","")</f>
        <v/>
      </c>
    </row>
    <row r="25" spans="1:49" ht="31.5">
      <c r="A25" s="174">
        <v>24</v>
      </c>
      <c r="B25" s="174">
        <v>24</v>
      </c>
      <c r="C25" s="90" t="s">
        <v>96</v>
      </c>
      <c r="D25" s="90" t="s">
        <v>181</v>
      </c>
      <c r="E25" s="177" t="s">
        <v>167</v>
      </c>
      <c r="F25" s="316" t="s">
        <v>182</v>
      </c>
      <c r="G25" s="312" t="s">
        <v>1048</v>
      </c>
      <c r="H25" s="272"/>
      <c r="I25" s="271" t="s">
        <v>434</v>
      </c>
      <c r="J25" s="272" t="s">
        <v>18</v>
      </c>
      <c r="K25" s="273" t="s">
        <v>615</v>
      </c>
      <c r="L25" s="267">
        <f t="shared" si="0"/>
        <v>10</v>
      </c>
      <c r="M25" s="290" t="str">
        <f t="shared" si="1"/>
        <v xml:space="preserve">GDTC (2TC), ĐA KTTC-P2(PHẦN NGẦM) (1TC), TTKTV1 (4TC), ĐATN (5TC), </v>
      </c>
      <c r="N25" s="268" t="str">
        <f>IF('Vị trí VL1'!N24&lt;1,"x","")</f>
        <v>x</v>
      </c>
      <c r="O25" s="268" t="str">
        <f>IF('Vị trí VL1'!T24&lt;1,"x","")</f>
        <v/>
      </c>
      <c r="P25" s="268" t="str">
        <f>IF('Vị trí VL1'!AD24&lt;1,"x","")</f>
        <v/>
      </c>
      <c r="Q25" s="268" t="str">
        <f>IF('Vị trí VL1'!AO24&lt;1,"x","")</f>
        <v/>
      </c>
      <c r="R25" s="268" t="str">
        <f>IF('Vị trí VL1'!AZ24&lt;1,"x","")</f>
        <v/>
      </c>
      <c r="S25" s="268" t="str">
        <f>IF('Vị trí VL1'!BK24&lt;1,"x","")</f>
        <v/>
      </c>
      <c r="T25" s="268" t="str">
        <f>IF('Vị trí VL1'!BV24&lt;1,"x","")</f>
        <v/>
      </c>
      <c r="U25" s="268" t="str">
        <f>IF('Vị trí VL1'!CG24&lt;1,"x","")</f>
        <v/>
      </c>
      <c r="V25" s="268" t="str">
        <f>IF('Vị trí VL1'!DC24&lt;1,"x","")</f>
        <v/>
      </c>
      <c r="W25" s="268" t="str">
        <f>IF('Vị trí VL1'!DN24&lt;1,"x","")</f>
        <v/>
      </c>
      <c r="X25" s="268" t="str">
        <f>IF('Vị trí VL1'!DY24&lt;1,"x","")</f>
        <v/>
      </c>
      <c r="Y25" s="268" t="str">
        <f>IF('Vị trí VL1'!EJ24&lt;1,"x","")</f>
        <v/>
      </c>
      <c r="Z25" s="268" t="str">
        <f>IF('Vị trí VL1'!EU24&lt;1,"x","")</f>
        <v/>
      </c>
      <c r="AA25" s="268" t="str">
        <f>IF('Vị trí VL1'!FF24&lt;1,"x","")</f>
        <v/>
      </c>
      <c r="AB25" s="268" t="str">
        <f>IF('Vị trí VL1'!FQ24&lt;1,"x","")</f>
        <v/>
      </c>
      <c r="AC25" s="268" t="str">
        <f>IF('Vị trí VL1'!GB24&lt;1,"x","")</f>
        <v/>
      </c>
      <c r="AD25" s="268" t="str">
        <f>IF('Vị trí VL1'!HB24&lt;1,"x","")</f>
        <v/>
      </c>
      <c r="AE25" s="268" t="str">
        <f>IF('Vị trí VL1'!HM24&lt;1,"x","")</f>
        <v/>
      </c>
      <c r="AF25" s="268" t="str">
        <f>IF('Vị trí VL1'!HX24&lt;1,"x","")</f>
        <v/>
      </c>
      <c r="AG25" s="268" t="str">
        <f>IF('Vị trí VL1'!II24&lt;1,"x","")</f>
        <v/>
      </c>
      <c r="AH25" s="268" t="str">
        <f>IF('Vị trí VL1'!IT24&lt;1,"x","")</f>
        <v/>
      </c>
      <c r="AI25" s="268" t="str">
        <f>IF('Vị trí VL1'!JE24&lt;1,"x","")</f>
        <v/>
      </c>
      <c r="AJ25" s="268" t="str">
        <f>IF('Vị trí VL1'!JP24&lt;1,"x","")</f>
        <v/>
      </c>
      <c r="AK25" s="268" t="str">
        <f>IF('Vị trí VL1'!KA24&lt;1,"x","")</f>
        <v/>
      </c>
      <c r="AL25" s="268" t="str">
        <f>IF('Vị trí VL1'!KL24&lt;1,"x","")</f>
        <v/>
      </c>
      <c r="AM25" s="268" t="str">
        <f>IF('Vị trí VL1'!LL24&lt;1,"x","")</f>
        <v/>
      </c>
      <c r="AN25" s="268" t="str">
        <f>IF('Vị trí VL1'!LW24&lt;1,"x","")</f>
        <v>x</v>
      </c>
      <c r="AO25" s="268" t="str">
        <f>IF('Vị trí VL1'!MH24&lt;1,"x","")</f>
        <v/>
      </c>
      <c r="AP25" s="268" t="str">
        <f>IF('Vị trí VL1'!MS24&lt;1,"x","")</f>
        <v/>
      </c>
      <c r="AQ25" s="268" t="str">
        <f>IF('Vị trí VL1'!ND24&lt;1,"x","")</f>
        <v/>
      </c>
      <c r="AR25" s="268" t="str">
        <f>IF('Vị trí VL1'!NO24&lt;1,"x","")</f>
        <v/>
      </c>
      <c r="AS25" s="268" t="str">
        <f>IF('Vị trí VL1'!NZ24&lt;1,"x","")</f>
        <v/>
      </c>
      <c r="AT25" s="268" t="str">
        <f>IF('Vị trí VL1'!OK24&lt;1,"x","")</f>
        <v>x</v>
      </c>
      <c r="AU25" s="268" t="str">
        <f>IF('Vị trí VL1'!PK24&lt;1,"x","")</f>
        <v/>
      </c>
      <c r="AV25" s="268" t="str">
        <f>IF('Vị trí VL1'!PV24&lt;1,"x","")</f>
        <v/>
      </c>
      <c r="AW25" s="268" t="str">
        <f>IF('Vị trí VL1'!QE24&lt;1,"x","")</f>
        <v>x</v>
      </c>
    </row>
    <row r="26" spans="1:49">
      <c r="A26" s="174">
        <v>25</v>
      </c>
      <c r="B26" s="174">
        <v>25</v>
      </c>
      <c r="C26" s="90" t="s">
        <v>800</v>
      </c>
      <c r="D26" s="90" t="s">
        <v>801</v>
      </c>
      <c r="E26" s="177" t="s">
        <v>257</v>
      </c>
      <c r="F26" s="312" t="s">
        <v>219</v>
      </c>
      <c r="G26" s="312"/>
      <c r="H26" s="272"/>
      <c r="I26" s="275" t="s">
        <v>809</v>
      </c>
      <c r="J26" s="272" t="s">
        <v>18</v>
      </c>
      <c r="K26" s="273" t="s">
        <v>810</v>
      </c>
      <c r="L26" s="267">
        <f t="shared" si="0"/>
        <v>2</v>
      </c>
      <c r="M26" s="290" t="str">
        <f t="shared" si="1"/>
        <v xml:space="preserve">CHĐ NM (2TC), </v>
      </c>
      <c r="N26" s="268" t="str">
        <f>IF('Vị trí VL1'!N25&lt;1,"x","")</f>
        <v/>
      </c>
      <c r="O26" s="268" t="str">
        <f>IF('Vị trí VL1'!T25&lt;1,"x","")</f>
        <v/>
      </c>
      <c r="P26" s="268" t="str">
        <f>IF('Vị trí VL1'!AD25&lt;1,"x","")</f>
        <v/>
      </c>
      <c r="Q26" s="268" t="str">
        <f>IF('Vị trí VL1'!AO25&lt;1,"x","")</f>
        <v/>
      </c>
      <c r="R26" s="268" t="str">
        <f>IF('Vị trí VL1'!AZ25&lt;1,"x","")</f>
        <v/>
      </c>
      <c r="S26" s="268" t="str">
        <f>IF('Vị trí VL1'!BK25&lt;1,"x","")</f>
        <v/>
      </c>
      <c r="T26" s="268" t="str">
        <f>IF('Vị trí VL1'!BV25&lt;1,"x","")</f>
        <v/>
      </c>
      <c r="U26" s="268" t="str">
        <f>IF('Vị trí VL1'!CG25&lt;1,"x","")</f>
        <v/>
      </c>
      <c r="V26" s="268" t="str">
        <f>IF('Vị trí VL1'!DC25&lt;1,"x","")</f>
        <v/>
      </c>
      <c r="W26" s="268" t="str">
        <f>IF('Vị trí VL1'!DN25&lt;1,"x","")</f>
        <v/>
      </c>
      <c r="X26" s="268" t="str">
        <f>IF('Vị trí VL1'!DY25&lt;1,"x","")</f>
        <v/>
      </c>
      <c r="Y26" s="268" t="str">
        <f>IF('Vị trí VL1'!EJ25&lt;1,"x","")</f>
        <v>x</v>
      </c>
      <c r="Z26" s="268" t="str">
        <f>IF('Vị trí VL1'!EU25&lt;1,"x","")</f>
        <v/>
      </c>
      <c r="AA26" s="268" t="str">
        <f>IF('Vị trí VL1'!FF25&lt;1,"x","")</f>
        <v/>
      </c>
      <c r="AB26" s="268" t="str">
        <f>IF('Vị trí VL1'!FQ25&lt;1,"x","")</f>
        <v/>
      </c>
      <c r="AC26" s="268" t="str">
        <f>IF('Vị trí VL1'!GB25&lt;1,"x","")</f>
        <v/>
      </c>
      <c r="AD26" s="268" t="str">
        <f>IF('Vị trí VL1'!HB25&lt;1,"x","")</f>
        <v/>
      </c>
      <c r="AE26" s="268" t="str">
        <f>IF('Vị trí VL1'!HM25&lt;1,"x","")</f>
        <v/>
      </c>
      <c r="AF26" s="268" t="str">
        <f>IF('Vị trí VL1'!HX25&lt;1,"x","")</f>
        <v/>
      </c>
      <c r="AG26" s="268" t="str">
        <f>IF('Vị trí VL1'!II25&lt;1,"x","")</f>
        <v/>
      </c>
      <c r="AH26" s="268" t="str">
        <f>IF('Vị trí VL1'!IT25&lt;1,"x","")</f>
        <v/>
      </c>
      <c r="AI26" s="268" t="str">
        <f>IF('Vị trí VL1'!JE25&lt;1,"x","")</f>
        <v/>
      </c>
      <c r="AJ26" s="268" t="str">
        <f>IF('Vị trí VL1'!JP25&lt;1,"x","")</f>
        <v/>
      </c>
      <c r="AK26" s="268" t="str">
        <f>IF('Vị trí VL1'!KA25&lt;1,"x","")</f>
        <v/>
      </c>
      <c r="AL26" s="268" t="str">
        <f>IF('Vị trí VL1'!KL25&lt;1,"x","")</f>
        <v/>
      </c>
      <c r="AM26" s="268" t="str">
        <f>IF('Vị trí VL1'!LL25&lt;1,"x","")</f>
        <v/>
      </c>
      <c r="AN26" s="268" t="str">
        <f>IF('Vị trí VL1'!LW25&lt;1,"x","")</f>
        <v/>
      </c>
      <c r="AO26" s="268" t="str">
        <f>IF('Vị trí VL1'!MH25&lt;1,"x","")</f>
        <v/>
      </c>
      <c r="AP26" s="268" t="str">
        <f>IF('Vị trí VL1'!MS25&lt;1,"x","")</f>
        <v/>
      </c>
      <c r="AQ26" s="268" t="str">
        <f>IF('Vị trí VL1'!ND25&lt;1,"x","")</f>
        <v/>
      </c>
      <c r="AR26" s="268" t="str">
        <f>IF('Vị trí VL1'!NO25&lt;1,"x","")</f>
        <v/>
      </c>
      <c r="AS26" s="268" t="str">
        <f>IF('Vị trí VL1'!NZ25&lt;1,"x","")</f>
        <v/>
      </c>
      <c r="AT26" s="268" t="str">
        <f>IF('Vị trí VL1'!OK25&lt;1,"x","")</f>
        <v/>
      </c>
      <c r="AU26" s="268" t="str">
        <f>IF('Vị trí VL1'!PK25&lt;1,"x","")</f>
        <v/>
      </c>
      <c r="AV26" s="268" t="str">
        <f>IF('Vị trí VL1'!PV25&lt;1,"x","")</f>
        <v/>
      </c>
      <c r="AW26" s="268" t="str">
        <f>IF('Vị trí VL1'!QE25&lt;1,"x","")</f>
        <v/>
      </c>
    </row>
    <row r="27" spans="1:49">
      <c r="A27" s="174">
        <v>1</v>
      </c>
      <c r="B27" s="174">
        <v>26</v>
      </c>
      <c r="C27" s="90" t="s">
        <v>187</v>
      </c>
      <c r="D27" s="90" t="s">
        <v>197</v>
      </c>
      <c r="E27" s="177" t="s">
        <v>198</v>
      </c>
      <c r="F27" s="312" t="s">
        <v>149</v>
      </c>
      <c r="G27" s="312"/>
      <c r="H27" s="270"/>
      <c r="I27" s="276" t="s">
        <v>456</v>
      </c>
      <c r="J27" s="272" t="s">
        <v>18</v>
      </c>
      <c r="K27" s="273" t="s">
        <v>490</v>
      </c>
      <c r="L27" s="267">
        <f t="shared" si="0"/>
        <v>0</v>
      </c>
      <c r="M27" s="290" t="str">
        <f t="shared" si="1"/>
        <v/>
      </c>
      <c r="N27" s="268" t="str">
        <f>IF('Vị trí VL1'!N26&lt;1,"x","")</f>
        <v/>
      </c>
      <c r="O27" s="268" t="str">
        <f>IF('Vị trí VL1'!T26&lt;1,"x","")</f>
        <v/>
      </c>
      <c r="P27" s="268" t="str">
        <f>IF('Vị trí VL1'!AD26&lt;1,"x","")</f>
        <v/>
      </c>
      <c r="Q27" s="268" t="str">
        <f>IF('Vị trí VL1'!AO26&lt;1,"x","")</f>
        <v/>
      </c>
      <c r="R27" s="268" t="str">
        <f>IF('Vị trí VL1'!AZ26&lt;1,"x","")</f>
        <v/>
      </c>
      <c r="S27" s="268" t="str">
        <f>IF('Vị trí VL1'!BK26&lt;1,"x","")</f>
        <v/>
      </c>
      <c r="T27" s="268" t="str">
        <f>IF('Vị trí VL1'!BV26&lt;1,"x","")</f>
        <v/>
      </c>
      <c r="U27" s="268" t="str">
        <f>IF('Vị trí VL1'!CG26&lt;1,"x","")</f>
        <v/>
      </c>
      <c r="V27" s="268" t="str">
        <f>IF('Vị trí VL1'!DC26&lt;1,"x","")</f>
        <v/>
      </c>
      <c r="W27" s="268" t="str">
        <f>IF('Vị trí VL1'!DN26&lt;1,"x","")</f>
        <v/>
      </c>
      <c r="X27" s="268" t="str">
        <f>IF('Vị trí VL1'!DY26&lt;1,"x","")</f>
        <v/>
      </c>
      <c r="Y27" s="268" t="str">
        <f>IF('Vị trí VL1'!EJ26&lt;1,"x","")</f>
        <v/>
      </c>
      <c r="Z27" s="268" t="str">
        <f>IF('Vị trí VL1'!EU26&lt;1,"x","")</f>
        <v/>
      </c>
      <c r="AA27" s="268" t="str">
        <f>IF('Vị trí VL1'!FF26&lt;1,"x","")</f>
        <v/>
      </c>
      <c r="AB27" s="268" t="str">
        <f>IF('Vị trí VL1'!FQ26&lt;1,"x","")</f>
        <v/>
      </c>
      <c r="AC27" s="268" t="str">
        <f>IF('Vị trí VL1'!GB26&lt;1,"x","")</f>
        <v/>
      </c>
      <c r="AD27" s="268" t="str">
        <f>IF('Vị trí VL1'!HB26&lt;1,"x","")</f>
        <v/>
      </c>
      <c r="AE27" s="268" t="str">
        <f>IF('Vị trí VL1'!HM26&lt;1,"x","")</f>
        <v/>
      </c>
      <c r="AF27" s="268" t="str">
        <f>IF('Vị trí VL1'!HX26&lt;1,"x","")</f>
        <v/>
      </c>
      <c r="AG27" s="268" t="str">
        <f>IF('Vị trí VL1'!II26&lt;1,"x","")</f>
        <v/>
      </c>
      <c r="AH27" s="268" t="str">
        <f>IF('Vị trí VL1'!IT26&lt;1,"x","")</f>
        <v/>
      </c>
      <c r="AI27" s="268" t="str">
        <f>IF('Vị trí VL1'!JE26&lt;1,"x","")</f>
        <v/>
      </c>
      <c r="AJ27" s="268" t="str">
        <f>IF('Vị trí VL1'!JP26&lt;1,"x","")</f>
        <v/>
      </c>
      <c r="AK27" s="268" t="str">
        <f>IF('Vị trí VL1'!KA26&lt;1,"x","")</f>
        <v/>
      </c>
      <c r="AL27" s="268" t="str">
        <f>IF('Vị trí VL1'!KL26&lt;1,"x","")</f>
        <v/>
      </c>
      <c r="AM27" s="268" t="str">
        <f>IF('Vị trí VL1'!LL26&lt;1,"x","")</f>
        <v/>
      </c>
      <c r="AN27" s="268" t="str">
        <f>IF('Vị trí VL1'!LW26&lt;1,"x","")</f>
        <v/>
      </c>
      <c r="AO27" s="268" t="str">
        <f>IF('Vị trí VL1'!MH26&lt;1,"x","")</f>
        <v/>
      </c>
      <c r="AP27" s="268" t="str">
        <f>IF('Vị trí VL1'!MS26&lt;1,"x","")</f>
        <v/>
      </c>
      <c r="AQ27" s="268" t="str">
        <f>IF('Vị trí VL1'!ND26&lt;1,"x","")</f>
        <v/>
      </c>
      <c r="AR27" s="268" t="str">
        <f>IF('Vị trí VL1'!NO26&lt;1,"x","")</f>
        <v/>
      </c>
      <c r="AS27" s="268" t="str">
        <f>IF('Vị trí VL1'!NZ26&lt;1,"x","")</f>
        <v/>
      </c>
      <c r="AT27" s="268" t="str">
        <f>IF('Vị trí VL1'!OK26&lt;1,"x","")</f>
        <v/>
      </c>
      <c r="AU27" s="268" t="str">
        <f>IF('Vị trí VL1'!PK26&lt;1,"x","")</f>
        <v/>
      </c>
      <c r="AV27" s="268" t="str">
        <f>IF('Vị trí VL1'!PV26&lt;1,"x","")</f>
        <v/>
      </c>
      <c r="AW27" s="268" t="str">
        <f>IF('Vị trí VL1'!QE26&lt;1,"x","")</f>
        <v/>
      </c>
    </row>
    <row r="28" spans="1:49">
      <c r="A28" s="174">
        <v>2</v>
      </c>
      <c r="B28" s="174">
        <v>27</v>
      </c>
      <c r="C28" s="90" t="s">
        <v>187</v>
      </c>
      <c r="D28" s="90" t="s">
        <v>202</v>
      </c>
      <c r="E28" s="177" t="s">
        <v>203</v>
      </c>
      <c r="F28" s="312" t="s">
        <v>63</v>
      </c>
      <c r="G28" s="312"/>
      <c r="H28" s="155"/>
      <c r="I28" s="276" t="s">
        <v>458</v>
      </c>
      <c r="J28" s="272" t="s">
        <v>18</v>
      </c>
      <c r="K28" s="273" t="s">
        <v>492</v>
      </c>
      <c r="L28" s="267">
        <f t="shared" si="0"/>
        <v>0</v>
      </c>
      <c r="M28" s="290" t="str">
        <f t="shared" si="1"/>
        <v/>
      </c>
      <c r="N28" s="268" t="str">
        <f>IF('Vị trí VL1'!N27&lt;1,"x","")</f>
        <v/>
      </c>
      <c r="O28" s="268" t="str">
        <f>IF('Vị trí VL1'!T27&lt;1,"x","")</f>
        <v/>
      </c>
      <c r="P28" s="268" t="str">
        <f>IF('Vị trí VL1'!AD27&lt;1,"x","")</f>
        <v/>
      </c>
      <c r="Q28" s="268" t="str">
        <f>IF('Vị trí VL1'!AO27&lt;1,"x","")</f>
        <v/>
      </c>
      <c r="R28" s="268" t="str">
        <f>IF('Vị trí VL1'!AZ27&lt;1,"x","")</f>
        <v/>
      </c>
      <c r="S28" s="268" t="str">
        <f>IF('Vị trí VL1'!BK27&lt;1,"x","")</f>
        <v/>
      </c>
      <c r="T28" s="268" t="str">
        <f>IF('Vị trí VL1'!BV27&lt;1,"x","")</f>
        <v/>
      </c>
      <c r="U28" s="268" t="str">
        <f>IF('Vị trí VL1'!CG27&lt;1,"x","")</f>
        <v/>
      </c>
      <c r="V28" s="268" t="str">
        <f>IF('Vị trí VL1'!DC27&lt;1,"x","")</f>
        <v/>
      </c>
      <c r="W28" s="268" t="str">
        <f>IF('Vị trí VL1'!DN27&lt;1,"x","")</f>
        <v/>
      </c>
      <c r="X28" s="268" t="str">
        <f>IF('Vị trí VL1'!DY27&lt;1,"x","")</f>
        <v/>
      </c>
      <c r="Y28" s="268" t="str">
        <f>IF('Vị trí VL1'!EJ27&lt;1,"x","")</f>
        <v/>
      </c>
      <c r="Z28" s="268" t="str">
        <f>IF('Vị trí VL1'!EU27&lt;1,"x","")</f>
        <v/>
      </c>
      <c r="AA28" s="268" t="str">
        <f>IF('Vị trí VL1'!FF27&lt;1,"x","")</f>
        <v/>
      </c>
      <c r="AB28" s="268" t="str">
        <f>IF('Vị trí VL1'!FQ27&lt;1,"x","")</f>
        <v/>
      </c>
      <c r="AC28" s="268" t="str">
        <f>IF('Vị trí VL1'!GB27&lt;1,"x","")</f>
        <v/>
      </c>
      <c r="AD28" s="268" t="str">
        <f>IF('Vị trí VL1'!HB27&lt;1,"x","")</f>
        <v/>
      </c>
      <c r="AE28" s="268" t="str">
        <f>IF('Vị trí VL1'!HM27&lt;1,"x","")</f>
        <v/>
      </c>
      <c r="AF28" s="268" t="str">
        <f>IF('Vị trí VL1'!HX27&lt;1,"x","")</f>
        <v/>
      </c>
      <c r="AG28" s="268" t="str">
        <f>IF('Vị trí VL1'!II27&lt;1,"x","")</f>
        <v/>
      </c>
      <c r="AH28" s="268" t="str">
        <f>IF('Vị trí VL1'!IT27&lt;1,"x","")</f>
        <v/>
      </c>
      <c r="AI28" s="268" t="str">
        <f>IF('Vị trí VL1'!JE27&lt;1,"x","")</f>
        <v/>
      </c>
      <c r="AJ28" s="268" t="str">
        <f>IF('Vị trí VL1'!JP27&lt;1,"x","")</f>
        <v/>
      </c>
      <c r="AK28" s="268" t="str">
        <f>IF('Vị trí VL1'!KA27&lt;1,"x","")</f>
        <v/>
      </c>
      <c r="AL28" s="268" t="str">
        <f>IF('Vị trí VL1'!KL27&lt;1,"x","")</f>
        <v/>
      </c>
      <c r="AM28" s="268" t="str">
        <f>IF('Vị trí VL1'!LL27&lt;1,"x","")</f>
        <v/>
      </c>
      <c r="AN28" s="268" t="str">
        <f>IF('Vị trí VL1'!LW27&lt;1,"x","")</f>
        <v/>
      </c>
      <c r="AO28" s="268" t="str">
        <f>IF('Vị trí VL1'!MH27&lt;1,"x","")</f>
        <v/>
      </c>
      <c r="AP28" s="268" t="str">
        <f>IF('Vị trí VL1'!MS27&lt;1,"x","")</f>
        <v/>
      </c>
      <c r="AQ28" s="268" t="str">
        <f>IF('Vị trí VL1'!ND27&lt;1,"x","")</f>
        <v/>
      </c>
      <c r="AR28" s="268" t="str">
        <f>IF('Vị trí VL1'!NO27&lt;1,"x","")</f>
        <v/>
      </c>
      <c r="AS28" s="268" t="str">
        <f>IF('Vị trí VL1'!NZ27&lt;1,"x","")</f>
        <v/>
      </c>
      <c r="AT28" s="268" t="str">
        <f>IF('Vị trí VL1'!OK27&lt;1,"x","")</f>
        <v/>
      </c>
      <c r="AU28" s="268" t="str">
        <f>IF('Vị trí VL1'!PK27&lt;1,"x","")</f>
        <v/>
      </c>
      <c r="AV28" s="268" t="str">
        <f>IF('Vị trí VL1'!PV27&lt;1,"x","")</f>
        <v/>
      </c>
      <c r="AW28" s="268" t="str">
        <f>IF('Vị trí VL1'!QE27&lt;1,"x","")</f>
        <v/>
      </c>
    </row>
    <row r="29" spans="1:49">
      <c r="A29" s="174">
        <v>3</v>
      </c>
      <c r="B29" s="174">
        <v>28</v>
      </c>
      <c r="C29" s="90" t="s">
        <v>187</v>
      </c>
      <c r="D29" s="90" t="s">
        <v>204</v>
      </c>
      <c r="E29" s="177" t="s">
        <v>205</v>
      </c>
      <c r="F29" s="312" t="s">
        <v>63</v>
      </c>
      <c r="G29" s="312"/>
      <c r="H29" s="155"/>
      <c r="I29" s="276" t="s">
        <v>459</v>
      </c>
      <c r="J29" s="272" t="s">
        <v>18</v>
      </c>
      <c r="K29" s="273" t="s">
        <v>493</v>
      </c>
      <c r="L29" s="267">
        <f t="shared" si="0"/>
        <v>0</v>
      </c>
      <c r="M29" s="290" t="str">
        <f t="shared" si="1"/>
        <v/>
      </c>
      <c r="N29" s="268" t="str">
        <f>IF('Vị trí VL1'!N28&lt;1,"x","")</f>
        <v/>
      </c>
      <c r="O29" s="268" t="str">
        <f>IF('Vị trí VL1'!T28&lt;1,"x","")</f>
        <v/>
      </c>
      <c r="P29" s="268" t="str">
        <f>IF('Vị trí VL1'!AD28&lt;1,"x","")</f>
        <v/>
      </c>
      <c r="Q29" s="268" t="str">
        <f>IF('Vị trí VL1'!AO28&lt;1,"x","")</f>
        <v/>
      </c>
      <c r="R29" s="268" t="str">
        <f>IF('Vị trí VL1'!AZ28&lt;1,"x","")</f>
        <v/>
      </c>
      <c r="S29" s="268" t="str">
        <f>IF('Vị trí VL1'!BK28&lt;1,"x","")</f>
        <v/>
      </c>
      <c r="T29" s="268" t="str">
        <f>IF('Vị trí VL1'!BV28&lt;1,"x","")</f>
        <v/>
      </c>
      <c r="U29" s="268" t="str">
        <f>IF('Vị trí VL1'!CG28&lt;1,"x","")</f>
        <v/>
      </c>
      <c r="V29" s="268" t="str">
        <f>IF('Vị trí VL1'!DC28&lt;1,"x","")</f>
        <v/>
      </c>
      <c r="W29" s="268" t="str">
        <f>IF('Vị trí VL1'!DN28&lt;1,"x","")</f>
        <v/>
      </c>
      <c r="X29" s="268" t="str">
        <f>IF('Vị trí VL1'!DY28&lt;1,"x","")</f>
        <v/>
      </c>
      <c r="Y29" s="268" t="str">
        <f>IF('Vị trí VL1'!EJ28&lt;1,"x","")</f>
        <v/>
      </c>
      <c r="Z29" s="268" t="str">
        <f>IF('Vị trí VL1'!EU28&lt;1,"x","")</f>
        <v/>
      </c>
      <c r="AA29" s="268" t="str">
        <f>IF('Vị trí VL1'!FF28&lt;1,"x","")</f>
        <v/>
      </c>
      <c r="AB29" s="268" t="str">
        <f>IF('Vị trí VL1'!FQ28&lt;1,"x","")</f>
        <v/>
      </c>
      <c r="AC29" s="268" t="str">
        <f>IF('Vị trí VL1'!GB28&lt;1,"x","")</f>
        <v/>
      </c>
      <c r="AD29" s="268" t="str">
        <f>IF('Vị trí VL1'!HB28&lt;1,"x","")</f>
        <v/>
      </c>
      <c r="AE29" s="268" t="str">
        <f>IF('Vị trí VL1'!HM28&lt;1,"x","")</f>
        <v/>
      </c>
      <c r="AF29" s="268" t="str">
        <f>IF('Vị trí VL1'!HX28&lt;1,"x","")</f>
        <v/>
      </c>
      <c r="AG29" s="268" t="str">
        <f>IF('Vị trí VL1'!II28&lt;1,"x","")</f>
        <v/>
      </c>
      <c r="AH29" s="268" t="str">
        <f>IF('Vị trí VL1'!IT28&lt;1,"x","")</f>
        <v/>
      </c>
      <c r="AI29" s="268" t="str">
        <f>IF('Vị trí VL1'!JE28&lt;1,"x","")</f>
        <v/>
      </c>
      <c r="AJ29" s="268" t="str">
        <f>IF('Vị trí VL1'!JP28&lt;1,"x","")</f>
        <v/>
      </c>
      <c r="AK29" s="268" t="str">
        <f>IF('Vị trí VL1'!KA28&lt;1,"x","")</f>
        <v/>
      </c>
      <c r="AL29" s="268" t="str">
        <f>IF('Vị trí VL1'!KL28&lt;1,"x","")</f>
        <v/>
      </c>
      <c r="AM29" s="268" t="str">
        <f>IF('Vị trí VL1'!LL28&lt;1,"x","")</f>
        <v/>
      </c>
      <c r="AN29" s="268" t="str">
        <f>IF('Vị trí VL1'!LW28&lt;1,"x","")</f>
        <v/>
      </c>
      <c r="AO29" s="268" t="str">
        <f>IF('Vị trí VL1'!MH28&lt;1,"x","")</f>
        <v/>
      </c>
      <c r="AP29" s="268" t="str">
        <f>IF('Vị trí VL1'!MS28&lt;1,"x","")</f>
        <v/>
      </c>
      <c r="AQ29" s="268" t="str">
        <f>IF('Vị trí VL1'!ND28&lt;1,"x","")</f>
        <v/>
      </c>
      <c r="AR29" s="268" t="str">
        <f>IF('Vị trí VL1'!NO28&lt;1,"x","")</f>
        <v/>
      </c>
      <c r="AS29" s="268" t="str">
        <f>IF('Vị trí VL1'!NZ28&lt;1,"x","")</f>
        <v/>
      </c>
      <c r="AT29" s="268" t="str">
        <f>IF('Vị trí VL1'!OK28&lt;1,"x","")</f>
        <v/>
      </c>
      <c r="AU29" s="268" t="str">
        <f>IF('Vị trí VL1'!PK28&lt;1,"x","")</f>
        <v/>
      </c>
      <c r="AV29" s="268" t="str">
        <f>IF('Vị trí VL1'!PV28&lt;1,"x","")</f>
        <v/>
      </c>
      <c r="AW29" s="268" t="str">
        <f>IF('Vị trí VL1'!QE28&lt;1,"x","")</f>
        <v/>
      </c>
    </row>
    <row r="30" spans="1:49">
      <c r="A30" s="174">
        <v>4</v>
      </c>
      <c r="B30" s="174">
        <v>29</v>
      </c>
      <c r="C30" s="90" t="s">
        <v>187</v>
      </c>
      <c r="D30" s="90" t="s">
        <v>210</v>
      </c>
      <c r="E30" s="177" t="s">
        <v>140</v>
      </c>
      <c r="F30" s="312" t="s">
        <v>64</v>
      </c>
      <c r="G30" s="312"/>
      <c r="H30" s="272"/>
      <c r="I30" s="276" t="s">
        <v>462</v>
      </c>
      <c r="J30" s="272" t="s">
        <v>18</v>
      </c>
      <c r="K30" s="273" t="s">
        <v>606</v>
      </c>
      <c r="L30" s="267">
        <f t="shared" si="0"/>
        <v>0</v>
      </c>
      <c r="M30" s="290" t="str">
        <f t="shared" si="1"/>
        <v/>
      </c>
      <c r="N30" s="268" t="str">
        <f>IF('Vị trí VL1'!N29&lt;1,"x","")</f>
        <v/>
      </c>
      <c r="O30" s="268" t="str">
        <f>IF('Vị trí VL1'!T29&lt;1,"x","")</f>
        <v/>
      </c>
      <c r="P30" s="268" t="str">
        <f>IF('Vị trí VL1'!AD29&lt;1,"x","")</f>
        <v/>
      </c>
      <c r="Q30" s="268" t="str">
        <f>IF('Vị trí VL1'!AO29&lt;1,"x","")</f>
        <v/>
      </c>
      <c r="R30" s="268" t="str">
        <f>IF('Vị trí VL1'!AZ29&lt;1,"x","")</f>
        <v/>
      </c>
      <c r="S30" s="268" t="str">
        <f>IF('Vị trí VL1'!BK29&lt;1,"x","")</f>
        <v/>
      </c>
      <c r="T30" s="268" t="str">
        <f>IF('Vị trí VL1'!BV29&lt;1,"x","")</f>
        <v/>
      </c>
      <c r="U30" s="268" t="str">
        <f>IF('Vị trí VL1'!CG29&lt;1,"x","")</f>
        <v/>
      </c>
      <c r="V30" s="268" t="str">
        <f>IF('Vị trí VL1'!DC29&lt;1,"x","")</f>
        <v/>
      </c>
      <c r="W30" s="268" t="str">
        <f>IF('Vị trí VL1'!DN29&lt;1,"x","")</f>
        <v/>
      </c>
      <c r="X30" s="268" t="str">
        <f>IF('Vị trí VL1'!DY29&lt;1,"x","")</f>
        <v/>
      </c>
      <c r="Y30" s="268" t="str">
        <f>IF('Vị trí VL1'!EJ29&lt;1,"x","")</f>
        <v/>
      </c>
      <c r="Z30" s="268" t="str">
        <f>IF('Vị trí VL1'!EU29&lt;1,"x","")</f>
        <v/>
      </c>
      <c r="AA30" s="268" t="str">
        <f>IF('Vị trí VL1'!FF29&lt;1,"x","")</f>
        <v/>
      </c>
      <c r="AB30" s="268" t="str">
        <f>IF('Vị trí VL1'!FQ29&lt;1,"x","")</f>
        <v/>
      </c>
      <c r="AC30" s="268" t="str">
        <f>IF('Vị trí VL1'!GB29&lt;1,"x","")</f>
        <v/>
      </c>
      <c r="AD30" s="268" t="str">
        <f>IF('Vị trí VL1'!HB29&lt;1,"x","")</f>
        <v/>
      </c>
      <c r="AE30" s="268" t="str">
        <f>IF('Vị trí VL1'!HM29&lt;1,"x","")</f>
        <v/>
      </c>
      <c r="AF30" s="268" t="str">
        <f>IF('Vị trí VL1'!HX29&lt;1,"x","")</f>
        <v/>
      </c>
      <c r="AG30" s="268" t="str">
        <f>IF('Vị trí VL1'!II29&lt;1,"x","")</f>
        <v/>
      </c>
      <c r="AH30" s="268" t="str">
        <f>IF('Vị trí VL1'!IT29&lt;1,"x","")</f>
        <v/>
      </c>
      <c r="AI30" s="268" t="str">
        <f>IF('Vị trí VL1'!JE29&lt;1,"x","")</f>
        <v/>
      </c>
      <c r="AJ30" s="268" t="str">
        <f>IF('Vị trí VL1'!JP29&lt;1,"x","")</f>
        <v/>
      </c>
      <c r="AK30" s="268" t="str">
        <f>IF('Vị trí VL1'!KA29&lt;1,"x","")</f>
        <v/>
      </c>
      <c r="AL30" s="268" t="str">
        <f>IF('Vị trí VL1'!KL29&lt;1,"x","")</f>
        <v/>
      </c>
      <c r="AM30" s="268" t="str">
        <f>IF('Vị trí VL1'!LL29&lt;1,"x","")</f>
        <v/>
      </c>
      <c r="AN30" s="268" t="str">
        <f>IF('Vị trí VL1'!LW29&lt;1,"x","")</f>
        <v/>
      </c>
      <c r="AO30" s="268" t="str">
        <f>IF('Vị trí VL1'!MH29&lt;1,"x","")</f>
        <v/>
      </c>
      <c r="AP30" s="268" t="str">
        <f>IF('Vị trí VL1'!MS29&lt;1,"x","")</f>
        <v/>
      </c>
      <c r="AQ30" s="268" t="str">
        <f>IF('Vị trí VL1'!ND29&lt;1,"x","")</f>
        <v/>
      </c>
      <c r="AR30" s="268" t="str">
        <f>IF('Vị trí VL1'!NO29&lt;1,"x","")</f>
        <v/>
      </c>
      <c r="AS30" s="268" t="str">
        <f>IF('Vị trí VL1'!NZ29&lt;1,"x","")</f>
        <v/>
      </c>
      <c r="AT30" s="268" t="str">
        <f>IF('Vị trí VL1'!OK29&lt;1,"x","")</f>
        <v/>
      </c>
      <c r="AU30" s="268" t="str">
        <f>IF('Vị trí VL1'!PK29&lt;1,"x","")</f>
        <v/>
      </c>
      <c r="AV30" s="268" t="str">
        <f>IF('Vị trí VL1'!PV29&lt;1,"x","")</f>
        <v/>
      </c>
      <c r="AW30" s="268" t="str">
        <f>IF('Vị trí VL1'!QE29&lt;1,"x","")</f>
        <v/>
      </c>
    </row>
    <row r="31" spans="1:49">
      <c r="A31" s="174">
        <v>5</v>
      </c>
      <c r="B31" s="174">
        <v>30</v>
      </c>
      <c r="C31" s="90" t="s">
        <v>187</v>
      </c>
      <c r="D31" s="90" t="s">
        <v>216</v>
      </c>
      <c r="E31" s="177" t="s">
        <v>217</v>
      </c>
      <c r="F31" s="312" t="s">
        <v>165</v>
      </c>
      <c r="G31" s="312"/>
      <c r="H31" s="272"/>
      <c r="I31" s="276" t="s">
        <v>465</v>
      </c>
      <c r="J31" s="272" t="s">
        <v>18</v>
      </c>
      <c r="K31" s="273" t="s">
        <v>607</v>
      </c>
      <c r="L31" s="267">
        <f t="shared" si="0"/>
        <v>0</v>
      </c>
      <c r="M31" s="290" t="str">
        <f t="shared" si="1"/>
        <v/>
      </c>
      <c r="N31" s="268" t="str">
        <f>IF('Vị trí VL1'!N30&lt;1,"x","")</f>
        <v/>
      </c>
      <c r="O31" s="268" t="str">
        <f>IF('Vị trí VL1'!T30&lt;1,"x","")</f>
        <v/>
      </c>
      <c r="P31" s="268" t="str">
        <f>IF('Vị trí VL1'!AD30&lt;1,"x","")</f>
        <v/>
      </c>
      <c r="Q31" s="268" t="str">
        <f>IF('Vị trí VL1'!AO30&lt;1,"x","")</f>
        <v/>
      </c>
      <c r="R31" s="268" t="str">
        <f>IF('Vị trí VL1'!AZ30&lt;1,"x","")</f>
        <v/>
      </c>
      <c r="S31" s="268" t="str">
        <f>IF('Vị trí VL1'!BK30&lt;1,"x","")</f>
        <v/>
      </c>
      <c r="T31" s="268" t="str">
        <f>IF('Vị trí VL1'!BV30&lt;1,"x","")</f>
        <v/>
      </c>
      <c r="U31" s="268" t="str">
        <f>IF('Vị trí VL1'!CG30&lt;1,"x","")</f>
        <v/>
      </c>
      <c r="V31" s="268" t="str">
        <f>IF('Vị trí VL1'!DC30&lt;1,"x","")</f>
        <v/>
      </c>
      <c r="W31" s="268" t="str">
        <f>IF('Vị trí VL1'!DN30&lt;1,"x","")</f>
        <v/>
      </c>
      <c r="X31" s="268" t="str">
        <f>IF('Vị trí VL1'!DY30&lt;1,"x","")</f>
        <v/>
      </c>
      <c r="Y31" s="268" t="str">
        <f>IF('Vị trí VL1'!EJ30&lt;1,"x","")</f>
        <v/>
      </c>
      <c r="Z31" s="268" t="str">
        <f>IF('Vị trí VL1'!EU30&lt;1,"x","")</f>
        <v/>
      </c>
      <c r="AA31" s="268" t="str">
        <f>IF('Vị trí VL1'!FF30&lt;1,"x","")</f>
        <v/>
      </c>
      <c r="AB31" s="268" t="str">
        <f>IF('Vị trí VL1'!FQ30&lt;1,"x","")</f>
        <v/>
      </c>
      <c r="AC31" s="268" t="str">
        <f>IF('Vị trí VL1'!GB30&lt;1,"x","")</f>
        <v/>
      </c>
      <c r="AD31" s="268" t="str">
        <f>IF('Vị trí VL1'!HB30&lt;1,"x","")</f>
        <v/>
      </c>
      <c r="AE31" s="268" t="str">
        <f>IF('Vị trí VL1'!HM30&lt;1,"x","")</f>
        <v/>
      </c>
      <c r="AF31" s="268" t="str">
        <f>IF('Vị trí VL1'!HX30&lt;1,"x","")</f>
        <v/>
      </c>
      <c r="AG31" s="268" t="str">
        <f>IF('Vị trí VL1'!II30&lt;1,"x","")</f>
        <v/>
      </c>
      <c r="AH31" s="268" t="str">
        <f>IF('Vị trí VL1'!IT30&lt;1,"x","")</f>
        <v/>
      </c>
      <c r="AI31" s="268" t="str">
        <f>IF('Vị trí VL1'!JE30&lt;1,"x","")</f>
        <v/>
      </c>
      <c r="AJ31" s="268" t="str">
        <f>IF('Vị trí VL1'!JP30&lt;1,"x","")</f>
        <v/>
      </c>
      <c r="AK31" s="268" t="str">
        <f>IF('Vị trí VL1'!KA30&lt;1,"x","")</f>
        <v/>
      </c>
      <c r="AL31" s="268" t="str">
        <f>IF('Vị trí VL1'!KL30&lt;1,"x","")</f>
        <v/>
      </c>
      <c r="AM31" s="268" t="str">
        <f>IF('Vị trí VL1'!LL30&lt;1,"x","")</f>
        <v/>
      </c>
      <c r="AN31" s="268" t="str">
        <f>IF('Vị trí VL1'!LW30&lt;1,"x","")</f>
        <v/>
      </c>
      <c r="AO31" s="268" t="str">
        <f>IF('Vị trí VL1'!MH30&lt;1,"x","")</f>
        <v/>
      </c>
      <c r="AP31" s="268" t="str">
        <f>IF('Vị trí VL1'!MS30&lt;1,"x","")</f>
        <v/>
      </c>
      <c r="AQ31" s="268" t="str">
        <f>IF('Vị trí VL1'!ND30&lt;1,"x","")</f>
        <v/>
      </c>
      <c r="AR31" s="268" t="str">
        <f>IF('Vị trí VL1'!NO30&lt;1,"x","")</f>
        <v/>
      </c>
      <c r="AS31" s="268" t="str">
        <f>IF('Vị trí VL1'!NZ30&lt;1,"x","")</f>
        <v/>
      </c>
      <c r="AT31" s="268" t="str">
        <f>IF('Vị trí VL1'!OK30&lt;1,"x","")</f>
        <v/>
      </c>
      <c r="AU31" s="268" t="str">
        <f>IF('Vị trí VL1'!PK30&lt;1,"x","")</f>
        <v/>
      </c>
      <c r="AV31" s="268" t="str">
        <f>IF('Vị trí VL1'!PV30&lt;1,"x","")</f>
        <v/>
      </c>
      <c r="AW31" s="268" t="str">
        <f>IF('Vị trí VL1'!QE30&lt;1,"x","")</f>
        <v/>
      </c>
    </row>
    <row r="32" spans="1:49">
      <c r="A32" s="174">
        <v>6</v>
      </c>
      <c r="B32" s="174">
        <v>31</v>
      </c>
      <c r="C32" s="90" t="s">
        <v>187</v>
      </c>
      <c r="D32" s="90" t="s">
        <v>218</v>
      </c>
      <c r="E32" s="177" t="s">
        <v>162</v>
      </c>
      <c r="F32" s="312" t="s">
        <v>219</v>
      </c>
      <c r="G32" s="312"/>
      <c r="H32" s="272"/>
      <c r="I32" s="276" t="s">
        <v>466</v>
      </c>
      <c r="J32" s="272" t="s">
        <v>18</v>
      </c>
      <c r="K32" s="273" t="s">
        <v>608</v>
      </c>
      <c r="L32" s="267">
        <f t="shared" si="0"/>
        <v>5</v>
      </c>
      <c r="M32" s="290" t="str">
        <f t="shared" si="1"/>
        <v xml:space="preserve">ĐATN (5TC), </v>
      </c>
      <c r="N32" s="268" t="str">
        <f>IF('Vị trí VL1'!N31&lt;1,"x","")</f>
        <v/>
      </c>
      <c r="O32" s="268" t="str">
        <f>IF('Vị trí VL1'!T31&lt;1,"x","")</f>
        <v/>
      </c>
      <c r="P32" s="268" t="str">
        <f>IF('Vị trí VL1'!AD31&lt;1,"x","")</f>
        <v/>
      </c>
      <c r="Q32" s="268" t="str">
        <f>IF('Vị trí VL1'!AO31&lt;1,"x","")</f>
        <v/>
      </c>
      <c r="R32" s="268" t="str">
        <f>IF('Vị trí VL1'!AZ31&lt;1,"x","")</f>
        <v/>
      </c>
      <c r="S32" s="268" t="str">
        <f>IF('Vị trí VL1'!BK31&lt;1,"x","")</f>
        <v/>
      </c>
      <c r="T32" s="268" t="str">
        <f>IF('Vị trí VL1'!BV31&lt;1,"x","")</f>
        <v/>
      </c>
      <c r="U32" s="268" t="str">
        <f>IF('Vị trí VL1'!CG31&lt;1,"x","")</f>
        <v/>
      </c>
      <c r="V32" s="268" t="str">
        <f>IF('Vị trí VL1'!DC31&lt;1,"x","")</f>
        <v/>
      </c>
      <c r="W32" s="268" t="str">
        <f>IF('Vị trí VL1'!DN31&lt;1,"x","")</f>
        <v/>
      </c>
      <c r="X32" s="268" t="str">
        <f>IF('Vị trí VL1'!DY31&lt;1,"x","")</f>
        <v/>
      </c>
      <c r="Y32" s="268" t="str">
        <f>IF('Vị trí VL1'!EJ31&lt;1,"x","")</f>
        <v/>
      </c>
      <c r="Z32" s="268" t="str">
        <f>IF('Vị trí VL1'!EU31&lt;1,"x","")</f>
        <v/>
      </c>
      <c r="AA32" s="268" t="str">
        <f>IF('Vị trí VL1'!FF31&lt;1,"x","")</f>
        <v/>
      </c>
      <c r="AB32" s="268" t="str">
        <f>IF('Vị trí VL1'!FQ31&lt;1,"x","")</f>
        <v/>
      </c>
      <c r="AC32" s="268" t="str">
        <f>IF('Vị trí VL1'!GB31&lt;1,"x","")</f>
        <v/>
      </c>
      <c r="AD32" s="268" t="str">
        <f>IF('Vị trí VL1'!HB31&lt;1,"x","")</f>
        <v/>
      </c>
      <c r="AE32" s="268" t="str">
        <f>IF('Vị trí VL1'!HM31&lt;1,"x","")</f>
        <v/>
      </c>
      <c r="AF32" s="268" t="str">
        <f>IF('Vị trí VL1'!HX31&lt;1,"x","")</f>
        <v/>
      </c>
      <c r="AG32" s="268" t="str">
        <f>IF('Vị trí VL1'!II31&lt;1,"x","")</f>
        <v/>
      </c>
      <c r="AH32" s="268" t="str">
        <f>IF('Vị trí VL1'!IT31&lt;1,"x","")</f>
        <v/>
      </c>
      <c r="AI32" s="268" t="str">
        <f>IF('Vị trí VL1'!JE31&lt;1,"x","")</f>
        <v/>
      </c>
      <c r="AJ32" s="268" t="str">
        <f>IF('Vị trí VL1'!JP31&lt;1,"x","")</f>
        <v/>
      </c>
      <c r="AK32" s="268" t="str">
        <f>IF('Vị trí VL1'!KA31&lt;1,"x","")</f>
        <v/>
      </c>
      <c r="AL32" s="268" t="str">
        <f>IF('Vị trí VL1'!KL31&lt;1,"x","")</f>
        <v/>
      </c>
      <c r="AM32" s="268" t="str">
        <f>IF('Vị trí VL1'!LL31&lt;1,"x","")</f>
        <v/>
      </c>
      <c r="AN32" s="268" t="str">
        <f>IF('Vị trí VL1'!LW31&lt;1,"x","")</f>
        <v/>
      </c>
      <c r="AO32" s="268" t="str">
        <f>IF('Vị trí VL1'!MH31&lt;1,"x","")</f>
        <v/>
      </c>
      <c r="AP32" s="268" t="str">
        <f>IF('Vị trí VL1'!MS31&lt;1,"x","")</f>
        <v/>
      </c>
      <c r="AQ32" s="268" t="str">
        <f>IF('Vị trí VL1'!ND31&lt;1,"x","")</f>
        <v/>
      </c>
      <c r="AR32" s="268" t="str">
        <f>IF('Vị trí VL1'!NO31&lt;1,"x","")</f>
        <v/>
      </c>
      <c r="AS32" s="268" t="str">
        <f>IF('Vị trí VL1'!NZ31&lt;1,"x","")</f>
        <v/>
      </c>
      <c r="AT32" s="268" t="str">
        <f>IF('Vị trí VL1'!OK31&lt;1,"x","")</f>
        <v/>
      </c>
      <c r="AU32" s="268" t="str">
        <f>IF('Vị trí VL1'!PK31&lt;1,"x","")</f>
        <v/>
      </c>
      <c r="AV32" s="268" t="str">
        <f>IF('Vị trí VL1'!PV31&lt;1,"x","")</f>
        <v/>
      </c>
      <c r="AW32" s="268" t="str">
        <f>IF('Vị trí VL1'!QE31&lt;1,"x","")</f>
        <v>x</v>
      </c>
    </row>
    <row r="33" spans="1:49">
      <c r="A33" s="174">
        <v>7</v>
      </c>
      <c r="B33" s="174">
        <v>32</v>
      </c>
      <c r="C33" s="90" t="s">
        <v>187</v>
      </c>
      <c r="D33" s="90" t="s">
        <v>236</v>
      </c>
      <c r="E33" s="177" t="s">
        <v>237</v>
      </c>
      <c r="F33" s="312" t="s">
        <v>238</v>
      </c>
      <c r="G33" s="312"/>
      <c r="H33" s="272"/>
      <c r="I33" s="276" t="s">
        <v>475</v>
      </c>
      <c r="J33" s="272" t="s">
        <v>18</v>
      </c>
      <c r="K33" s="277" t="s">
        <v>499</v>
      </c>
      <c r="L33" s="267">
        <f t="shared" si="0"/>
        <v>0</v>
      </c>
      <c r="M33" s="290" t="str">
        <f t="shared" si="1"/>
        <v/>
      </c>
      <c r="N33" s="268" t="str">
        <f>IF('Vị trí VL1'!N32&lt;1,"x","")</f>
        <v/>
      </c>
      <c r="O33" s="268" t="str">
        <f>IF('Vị trí VL1'!T32&lt;1,"x","")</f>
        <v/>
      </c>
      <c r="P33" s="268" t="str">
        <f>IF('Vị trí VL1'!AD32&lt;1,"x","")</f>
        <v/>
      </c>
      <c r="Q33" s="268" t="str">
        <f>IF('Vị trí VL1'!AO32&lt;1,"x","")</f>
        <v/>
      </c>
      <c r="R33" s="268" t="str">
        <f>IF('Vị trí VL1'!AZ32&lt;1,"x","")</f>
        <v/>
      </c>
      <c r="S33" s="268" t="str">
        <f>IF('Vị trí VL1'!BK32&lt;1,"x","")</f>
        <v/>
      </c>
      <c r="T33" s="268" t="str">
        <f>IF('Vị trí VL1'!BV32&lt;1,"x","")</f>
        <v/>
      </c>
      <c r="U33" s="268" t="str">
        <f>IF('Vị trí VL1'!CG32&lt;1,"x","")</f>
        <v/>
      </c>
      <c r="V33" s="268" t="str">
        <f>IF('Vị trí VL1'!DC32&lt;1,"x","")</f>
        <v/>
      </c>
      <c r="W33" s="268" t="str">
        <f>IF('Vị trí VL1'!DN32&lt;1,"x","")</f>
        <v/>
      </c>
      <c r="X33" s="268" t="str">
        <f>IF('Vị trí VL1'!DY32&lt;1,"x","")</f>
        <v/>
      </c>
      <c r="Y33" s="268" t="str">
        <f>IF('Vị trí VL1'!EJ32&lt;1,"x","")</f>
        <v/>
      </c>
      <c r="Z33" s="268" t="str">
        <f>IF('Vị trí VL1'!EU32&lt;1,"x","")</f>
        <v/>
      </c>
      <c r="AA33" s="268" t="str">
        <f>IF('Vị trí VL1'!FF32&lt;1,"x","")</f>
        <v/>
      </c>
      <c r="AB33" s="268" t="str">
        <f>IF('Vị trí VL1'!FQ32&lt;1,"x","")</f>
        <v/>
      </c>
      <c r="AC33" s="268" t="str">
        <f>IF('Vị trí VL1'!GB32&lt;1,"x","")</f>
        <v/>
      </c>
      <c r="AD33" s="268" t="str">
        <f>IF('Vị trí VL1'!HB32&lt;1,"x","")</f>
        <v/>
      </c>
      <c r="AE33" s="268" t="str">
        <f>IF('Vị trí VL1'!HM32&lt;1,"x","")</f>
        <v/>
      </c>
      <c r="AF33" s="268" t="str">
        <f>IF('Vị trí VL1'!HX32&lt;1,"x","")</f>
        <v/>
      </c>
      <c r="AG33" s="268" t="str">
        <f>IF('Vị trí VL1'!II32&lt;1,"x","")</f>
        <v/>
      </c>
      <c r="AH33" s="268" t="str">
        <f>IF('Vị trí VL1'!IT32&lt;1,"x","")</f>
        <v/>
      </c>
      <c r="AI33" s="268" t="str">
        <f>IF('Vị trí VL1'!JE32&lt;1,"x","")</f>
        <v/>
      </c>
      <c r="AJ33" s="268" t="str">
        <f>IF('Vị trí VL1'!JP32&lt;1,"x","")</f>
        <v/>
      </c>
      <c r="AK33" s="268" t="str">
        <f>IF('Vị trí VL1'!KA32&lt;1,"x","")</f>
        <v/>
      </c>
      <c r="AL33" s="268" t="str">
        <f>IF('Vị trí VL1'!KL32&lt;1,"x","")</f>
        <v/>
      </c>
      <c r="AM33" s="268" t="str">
        <f>IF('Vị trí VL1'!LL32&lt;1,"x","")</f>
        <v/>
      </c>
      <c r="AN33" s="268" t="str">
        <f>IF('Vị trí VL1'!LW32&lt;1,"x","")</f>
        <v/>
      </c>
      <c r="AO33" s="268" t="str">
        <f>IF('Vị trí VL1'!MH32&lt;1,"x","")</f>
        <v/>
      </c>
      <c r="AP33" s="268" t="str">
        <f>IF('Vị trí VL1'!MS32&lt;1,"x","")</f>
        <v/>
      </c>
      <c r="AQ33" s="268" t="str">
        <f>IF('Vị trí VL1'!ND32&lt;1,"x","")</f>
        <v/>
      </c>
      <c r="AR33" s="268" t="str">
        <f>IF('Vị trí VL1'!NO32&lt;1,"x","")</f>
        <v/>
      </c>
      <c r="AS33" s="268" t="str">
        <f>IF('Vị trí VL1'!NZ32&lt;1,"x","")</f>
        <v/>
      </c>
      <c r="AT33" s="268" t="str">
        <f>IF('Vị trí VL1'!OK32&lt;1,"x","")</f>
        <v/>
      </c>
      <c r="AU33" s="268" t="str">
        <f>IF('Vị trí VL1'!PK32&lt;1,"x","")</f>
        <v/>
      </c>
      <c r="AV33" s="268" t="str">
        <f>IF('Vị trí VL1'!PV32&lt;1,"x","")</f>
        <v/>
      </c>
      <c r="AW33" s="268" t="str">
        <f>IF('Vị trí VL1'!QE32&lt;1,"x","")</f>
        <v/>
      </c>
    </row>
    <row r="34" spans="1:49">
      <c r="A34" s="174">
        <v>8</v>
      </c>
      <c r="B34" s="174">
        <v>33</v>
      </c>
      <c r="C34" s="90" t="s">
        <v>187</v>
      </c>
      <c r="D34" s="90" t="s">
        <v>239</v>
      </c>
      <c r="E34" s="177" t="s">
        <v>19</v>
      </c>
      <c r="F34" s="312" t="s">
        <v>240</v>
      </c>
      <c r="G34" s="312"/>
      <c r="H34" s="272"/>
      <c r="I34" s="276" t="s">
        <v>476</v>
      </c>
      <c r="J34" s="272" t="s">
        <v>18</v>
      </c>
      <c r="K34" s="277" t="s">
        <v>496</v>
      </c>
      <c r="L34" s="267">
        <f t="shared" si="0"/>
        <v>0</v>
      </c>
      <c r="M34" s="290" t="str">
        <f t="shared" si="1"/>
        <v/>
      </c>
      <c r="N34" s="268" t="str">
        <f>IF('Vị trí VL1'!N33&lt;1,"x","")</f>
        <v/>
      </c>
      <c r="O34" s="268" t="str">
        <f>IF('Vị trí VL1'!T33&lt;1,"x","")</f>
        <v/>
      </c>
      <c r="P34" s="268" t="str">
        <f>IF('Vị trí VL1'!AD33&lt;1,"x","")</f>
        <v/>
      </c>
      <c r="Q34" s="268" t="str">
        <f>IF('Vị trí VL1'!AO33&lt;1,"x","")</f>
        <v/>
      </c>
      <c r="R34" s="268" t="str">
        <f>IF('Vị trí VL1'!AZ33&lt;1,"x","")</f>
        <v/>
      </c>
      <c r="S34" s="268" t="str">
        <f>IF('Vị trí VL1'!BK33&lt;1,"x","")</f>
        <v/>
      </c>
      <c r="T34" s="268" t="str">
        <f>IF('Vị trí VL1'!BV33&lt;1,"x","")</f>
        <v/>
      </c>
      <c r="U34" s="268" t="str">
        <f>IF('Vị trí VL1'!CG33&lt;1,"x","")</f>
        <v/>
      </c>
      <c r="V34" s="268" t="str">
        <f>IF('Vị trí VL1'!DC33&lt;1,"x","")</f>
        <v/>
      </c>
      <c r="W34" s="268" t="str">
        <f>IF('Vị trí VL1'!DN33&lt;1,"x","")</f>
        <v/>
      </c>
      <c r="X34" s="268" t="str">
        <f>IF('Vị trí VL1'!DY33&lt;1,"x","")</f>
        <v/>
      </c>
      <c r="Y34" s="268" t="str">
        <f>IF('Vị trí VL1'!EJ33&lt;1,"x","")</f>
        <v/>
      </c>
      <c r="Z34" s="268" t="str">
        <f>IF('Vị trí VL1'!EU33&lt;1,"x","")</f>
        <v/>
      </c>
      <c r="AA34" s="268" t="str">
        <f>IF('Vị trí VL1'!FF33&lt;1,"x","")</f>
        <v/>
      </c>
      <c r="AB34" s="268" t="str">
        <f>IF('Vị trí VL1'!FQ33&lt;1,"x","")</f>
        <v/>
      </c>
      <c r="AC34" s="268" t="str">
        <f>IF('Vị trí VL1'!GB33&lt;1,"x","")</f>
        <v/>
      </c>
      <c r="AD34" s="268" t="str">
        <f>IF('Vị trí VL1'!HB33&lt;1,"x","")</f>
        <v/>
      </c>
      <c r="AE34" s="268" t="str">
        <f>IF('Vị trí VL1'!HM33&lt;1,"x","")</f>
        <v/>
      </c>
      <c r="AF34" s="268" t="str">
        <f>IF('Vị trí VL1'!HX33&lt;1,"x","")</f>
        <v/>
      </c>
      <c r="AG34" s="268" t="str">
        <f>IF('Vị trí VL1'!II33&lt;1,"x","")</f>
        <v/>
      </c>
      <c r="AH34" s="268" t="str">
        <f>IF('Vị trí VL1'!IT33&lt;1,"x","")</f>
        <v/>
      </c>
      <c r="AI34" s="268" t="str">
        <f>IF('Vị trí VL1'!JE33&lt;1,"x","")</f>
        <v/>
      </c>
      <c r="AJ34" s="268" t="str">
        <f>IF('Vị trí VL1'!JP33&lt;1,"x","")</f>
        <v/>
      </c>
      <c r="AK34" s="268" t="str">
        <f>IF('Vị trí VL1'!KA33&lt;1,"x","")</f>
        <v/>
      </c>
      <c r="AL34" s="268" t="str">
        <f>IF('Vị trí VL1'!KL33&lt;1,"x","")</f>
        <v/>
      </c>
      <c r="AM34" s="268" t="str">
        <f>IF('Vị trí VL1'!LL33&lt;1,"x","")</f>
        <v/>
      </c>
      <c r="AN34" s="268" t="str">
        <f>IF('Vị trí VL1'!LW33&lt;1,"x","")</f>
        <v/>
      </c>
      <c r="AO34" s="268" t="str">
        <f>IF('Vị trí VL1'!MH33&lt;1,"x","")</f>
        <v/>
      </c>
      <c r="AP34" s="268" t="str">
        <f>IF('Vị trí VL1'!MS33&lt;1,"x","")</f>
        <v/>
      </c>
      <c r="AQ34" s="268" t="str">
        <f>IF('Vị trí VL1'!ND33&lt;1,"x","")</f>
        <v/>
      </c>
      <c r="AR34" s="268" t="str">
        <f>IF('Vị trí VL1'!NO33&lt;1,"x","")</f>
        <v/>
      </c>
      <c r="AS34" s="268" t="str">
        <f>IF('Vị trí VL1'!NZ33&lt;1,"x","")</f>
        <v/>
      </c>
      <c r="AT34" s="268" t="str">
        <f>IF('Vị trí VL1'!OK33&lt;1,"x","")</f>
        <v/>
      </c>
      <c r="AU34" s="268" t="str">
        <f>IF('Vị trí VL1'!PK33&lt;1,"x","")</f>
        <v/>
      </c>
      <c r="AV34" s="268" t="str">
        <f>IF('Vị trí VL1'!PV33&lt;1,"x","")</f>
        <v/>
      </c>
      <c r="AW34" s="268" t="str">
        <f>IF('Vị trí VL1'!QE33&lt;1,"x","")</f>
        <v/>
      </c>
    </row>
    <row r="35" spans="1:49">
      <c r="A35" s="174">
        <v>9</v>
      </c>
      <c r="B35" s="174">
        <v>34</v>
      </c>
      <c r="C35" s="90" t="s">
        <v>187</v>
      </c>
      <c r="D35" s="90" t="s">
        <v>247</v>
      </c>
      <c r="E35" s="177" t="s">
        <v>248</v>
      </c>
      <c r="F35" s="315" t="s">
        <v>249</v>
      </c>
      <c r="G35" s="312" t="s">
        <v>1018</v>
      </c>
      <c r="H35" s="272"/>
      <c r="I35" s="276" t="s">
        <v>479</v>
      </c>
      <c r="J35" s="272" t="s">
        <v>18</v>
      </c>
      <c r="K35" s="278" t="s">
        <v>444</v>
      </c>
      <c r="L35" s="267">
        <f t="shared" si="0"/>
        <v>8</v>
      </c>
      <c r="M35" s="290" t="str">
        <f t="shared" si="1"/>
        <v xml:space="preserve">KCBTCT (3TC), ĐATN (5TC), </v>
      </c>
      <c r="N35" s="268" t="str">
        <f>IF('Vị trí VL1'!N34&lt;1,"x","")</f>
        <v/>
      </c>
      <c r="O35" s="268" t="str">
        <f>IF('Vị trí VL1'!T34&lt;1,"x","")</f>
        <v/>
      </c>
      <c r="P35" s="268" t="str">
        <f>IF('Vị trí VL1'!AD34&lt;1,"x","")</f>
        <v/>
      </c>
      <c r="Q35" s="268" t="str">
        <f>IF('Vị trí VL1'!AO34&lt;1,"x","")</f>
        <v/>
      </c>
      <c r="R35" s="268" t="str">
        <f>IF('Vị trí VL1'!AZ34&lt;1,"x","")</f>
        <v/>
      </c>
      <c r="S35" s="268" t="str">
        <f>IF('Vị trí VL1'!BK34&lt;1,"x","")</f>
        <v/>
      </c>
      <c r="T35" s="268" t="str">
        <f>IF('Vị trí VL1'!BV34&lt;1,"x","")</f>
        <v/>
      </c>
      <c r="U35" s="268" t="str">
        <f>IF('Vị trí VL1'!CG34&lt;1,"x","")</f>
        <v/>
      </c>
      <c r="V35" s="268" t="str">
        <f>IF('Vị trí VL1'!DC34&lt;1,"x","")</f>
        <v/>
      </c>
      <c r="W35" s="268" t="str">
        <f>IF('Vị trí VL1'!DN34&lt;1,"x","")</f>
        <v/>
      </c>
      <c r="X35" s="268" t="str">
        <f>IF('Vị trí VL1'!DY34&lt;1,"x","")</f>
        <v>x</v>
      </c>
      <c r="Y35" s="268" t="str">
        <f>IF('Vị trí VL1'!EJ34&lt;1,"x","")</f>
        <v/>
      </c>
      <c r="Z35" s="268" t="str">
        <f>IF('Vị trí VL1'!EU34&lt;1,"x","")</f>
        <v/>
      </c>
      <c r="AA35" s="268" t="str">
        <f>IF('Vị trí VL1'!FF34&lt;1,"x","")</f>
        <v/>
      </c>
      <c r="AB35" s="268" t="str">
        <f>IF('Vị trí VL1'!FQ34&lt;1,"x","")</f>
        <v/>
      </c>
      <c r="AC35" s="268" t="str">
        <f>IF('Vị trí VL1'!GB34&lt;1,"x","")</f>
        <v/>
      </c>
      <c r="AD35" s="268" t="str">
        <f>IF('Vị trí VL1'!HB34&lt;1,"x","")</f>
        <v/>
      </c>
      <c r="AE35" s="268" t="str">
        <f>IF('Vị trí VL1'!HM34&lt;1,"x","")</f>
        <v/>
      </c>
      <c r="AF35" s="268" t="str">
        <f>IF('Vị trí VL1'!HX34&lt;1,"x","")</f>
        <v/>
      </c>
      <c r="AG35" s="268" t="str">
        <f>IF('Vị trí VL1'!II34&lt;1,"x","")</f>
        <v/>
      </c>
      <c r="AH35" s="268" t="str">
        <f>IF('Vị trí VL1'!IT34&lt;1,"x","")</f>
        <v/>
      </c>
      <c r="AI35" s="268" t="str">
        <f>IF('Vị trí VL1'!JE34&lt;1,"x","")</f>
        <v/>
      </c>
      <c r="AJ35" s="268" t="str">
        <f>IF('Vị trí VL1'!JP34&lt;1,"x","")</f>
        <v/>
      </c>
      <c r="AK35" s="268" t="str">
        <f>IF('Vị trí VL1'!KA34&lt;1,"x","")</f>
        <v/>
      </c>
      <c r="AL35" s="268" t="str">
        <f>IF('Vị trí VL1'!KL34&lt;1,"x","")</f>
        <v/>
      </c>
      <c r="AM35" s="268" t="str">
        <f>IF('Vị trí VL1'!LL34&lt;1,"x","")</f>
        <v/>
      </c>
      <c r="AN35" s="268" t="str">
        <f>IF('Vị trí VL1'!LW34&lt;1,"x","")</f>
        <v/>
      </c>
      <c r="AO35" s="268" t="str">
        <f>IF('Vị trí VL1'!MH34&lt;1,"x","")</f>
        <v/>
      </c>
      <c r="AP35" s="268" t="str">
        <f>IF('Vị trí VL1'!MS34&lt;1,"x","")</f>
        <v/>
      </c>
      <c r="AQ35" s="268" t="str">
        <f>IF('Vị trí VL1'!ND34&lt;1,"x","")</f>
        <v/>
      </c>
      <c r="AR35" s="268" t="str">
        <f>IF('Vị trí VL1'!NO34&lt;1,"x","")</f>
        <v/>
      </c>
      <c r="AS35" s="268" t="str">
        <f>IF('Vị trí VL1'!NZ34&lt;1,"x","")</f>
        <v/>
      </c>
      <c r="AT35" s="268" t="str">
        <f>IF('Vị trí VL1'!OK34&lt;1,"x","")</f>
        <v/>
      </c>
      <c r="AU35" s="268" t="str">
        <f>IF('Vị trí VL1'!PK34&lt;1,"x","")</f>
        <v/>
      </c>
      <c r="AV35" s="268" t="str">
        <f>IF('Vị trí VL1'!PV34&lt;1,"x","")</f>
        <v/>
      </c>
      <c r="AW35" s="268" t="str">
        <f>IF('Vị trí VL1'!QE34&lt;1,"x","")</f>
        <v>x</v>
      </c>
    </row>
    <row r="36" spans="1:49">
      <c r="A36" s="174">
        <v>10</v>
      </c>
      <c r="B36" s="174">
        <v>35</v>
      </c>
      <c r="C36" s="90" t="s">
        <v>187</v>
      </c>
      <c r="D36" s="90" t="s">
        <v>261</v>
      </c>
      <c r="E36" s="177" t="s">
        <v>262</v>
      </c>
      <c r="F36" s="312" t="s">
        <v>263</v>
      </c>
      <c r="G36" s="312"/>
      <c r="H36" s="272"/>
      <c r="I36" s="276" t="s">
        <v>421</v>
      </c>
      <c r="J36" s="272" t="s">
        <v>18</v>
      </c>
      <c r="K36" s="278" t="s">
        <v>502</v>
      </c>
      <c r="L36" s="267">
        <f t="shared" si="0"/>
        <v>0</v>
      </c>
      <c r="M36" s="290" t="str">
        <f t="shared" si="1"/>
        <v/>
      </c>
      <c r="N36" s="268" t="str">
        <f>IF('Vị trí VL1'!N35&lt;1,"x","")</f>
        <v/>
      </c>
      <c r="O36" s="268" t="str">
        <f>IF('Vị trí VL1'!T35&lt;1,"x","")</f>
        <v/>
      </c>
      <c r="P36" s="268" t="str">
        <f>IF('Vị trí VL1'!AD35&lt;1,"x","")</f>
        <v/>
      </c>
      <c r="Q36" s="268" t="str">
        <f>IF('Vị trí VL1'!AO35&lt;1,"x","")</f>
        <v/>
      </c>
      <c r="R36" s="268" t="str">
        <f>IF('Vị trí VL1'!AZ35&lt;1,"x","")</f>
        <v/>
      </c>
      <c r="S36" s="268" t="str">
        <f>IF('Vị trí VL1'!BK35&lt;1,"x","")</f>
        <v/>
      </c>
      <c r="T36" s="268" t="str">
        <f>IF('Vị trí VL1'!BV35&lt;1,"x","")</f>
        <v/>
      </c>
      <c r="U36" s="268" t="str">
        <f>IF('Vị trí VL1'!CG35&lt;1,"x","")</f>
        <v/>
      </c>
      <c r="V36" s="268" t="str">
        <f>IF('Vị trí VL1'!DC35&lt;1,"x","")</f>
        <v/>
      </c>
      <c r="W36" s="268" t="str">
        <f>IF('Vị trí VL1'!DN35&lt;1,"x","")</f>
        <v/>
      </c>
      <c r="X36" s="268" t="str">
        <f>IF('Vị trí VL1'!DY35&lt;1,"x","")</f>
        <v/>
      </c>
      <c r="Y36" s="268" t="str">
        <f>IF('Vị trí VL1'!EJ35&lt;1,"x","")</f>
        <v/>
      </c>
      <c r="Z36" s="268" t="str">
        <f>IF('Vị trí VL1'!EU35&lt;1,"x","")</f>
        <v/>
      </c>
      <c r="AA36" s="268" t="str">
        <f>IF('Vị trí VL1'!FF35&lt;1,"x","")</f>
        <v/>
      </c>
      <c r="AB36" s="268" t="str">
        <f>IF('Vị trí VL1'!FQ35&lt;1,"x","")</f>
        <v/>
      </c>
      <c r="AC36" s="268" t="str">
        <f>IF('Vị trí VL1'!GB35&lt;1,"x","")</f>
        <v/>
      </c>
      <c r="AD36" s="268" t="str">
        <f>IF('Vị trí VL1'!HB35&lt;1,"x","")</f>
        <v/>
      </c>
      <c r="AE36" s="268" t="str">
        <f>IF('Vị trí VL1'!HM35&lt;1,"x","")</f>
        <v/>
      </c>
      <c r="AF36" s="268" t="str">
        <f>IF('Vị trí VL1'!HX35&lt;1,"x","")</f>
        <v/>
      </c>
      <c r="AG36" s="268" t="str">
        <f>IF('Vị trí VL1'!II35&lt;1,"x","")</f>
        <v/>
      </c>
      <c r="AH36" s="268" t="str">
        <f>IF('Vị trí VL1'!IT35&lt;1,"x","")</f>
        <v/>
      </c>
      <c r="AI36" s="268" t="str">
        <f>IF('Vị trí VL1'!JE35&lt;1,"x","")</f>
        <v/>
      </c>
      <c r="AJ36" s="268" t="str">
        <f>IF('Vị trí VL1'!JP35&lt;1,"x","")</f>
        <v/>
      </c>
      <c r="AK36" s="268" t="str">
        <f>IF('Vị trí VL1'!KA35&lt;1,"x","")</f>
        <v/>
      </c>
      <c r="AL36" s="268" t="str">
        <f>IF('Vị trí VL1'!KL35&lt;1,"x","")</f>
        <v/>
      </c>
      <c r="AM36" s="268" t="str">
        <f>IF('Vị trí VL1'!LL35&lt;1,"x","")</f>
        <v/>
      </c>
      <c r="AN36" s="268" t="str">
        <f>IF('Vị trí VL1'!LW35&lt;1,"x","")</f>
        <v/>
      </c>
      <c r="AO36" s="268" t="str">
        <f>IF('Vị trí VL1'!MH35&lt;1,"x","")</f>
        <v/>
      </c>
      <c r="AP36" s="268" t="str">
        <f>IF('Vị trí VL1'!MS35&lt;1,"x","")</f>
        <v/>
      </c>
      <c r="AQ36" s="268" t="str">
        <f>IF('Vị trí VL1'!ND35&lt;1,"x","")</f>
        <v/>
      </c>
      <c r="AR36" s="268" t="str">
        <f>IF('Vị trí VL1'!NO35&lt;1,"x","")</f>
        <v/>
      </c>
      <c r="AS36" s="268" t="str">
        <f>IF('Vị trí VL1'!NZ35&lt;1,"x","")</f>
        <v/>
      </c>
      <c r="AT36" s="268" t="str">
        <f>IF('Vị trí VL1'!OK35&lt;1,"x","")</f>
        <v/>
      </c>
      <c r="AU36" s="268" t="str">
        <f>IF('Vị trí VL1'!PK35&lt;1,"x","")</f>
        <v/>
      </c>
      <c r="AV36" s="268" t="str">
        <f>IF('Vị trí VL1'!PV35&lt;1,"x","")</f>
        <v/>
      </c>
      <c r="AW36" s="268" t="str">
        <f>IF('Vị trí VL1'!QE35&lt;1,"x","")</f>
        <v/>
      </c>
    </row>
    <row r="37" spans="1:49">
      <c r="A37" s="174">
        <v>11</v>
      </c>
      <c r="B37" s="174">
        <v>36</v>
      </c>
      <c r="C37" s="90" t="s">
        <v>187</v>
      </c>
      <c r="D37" s="90" t="s">
        <v>269</v>
      </c>
      <c r="E37" s="177" t="s">
        <v>270</v>
      </c>
      <c r="F37" s="312" t="s">
        <v>168</v>
      </c>
      <c r="G37" s="312"/>
      <c r="H37" s="272"/>
      <c r="I37" s="279" t="s">
        <v>487</v>
      </c>
      <c r="J37" s="272" t="s">
        <v>18</v>
      </c>
      <c r="K37" s="278" t="s">
        <v>503</v>
      </c>
      <c r="L37" s="267">
        <f t="shared" si="0"/>
        <v>0</v>
      </c>
      <c r="M37" s="290" t="str">
        <f t="shared" si="1"/>
        <v/>
      </c>
      <c r="N37" s="268" t="str">
        <f>IF('Vị trí VL1'!N36&lt;1,"x","")</f>
        <v/>
      </c>
      <c r="O37" s="268" t="str">
        <f>IF('Vị trí VL1'!T36&lt;1,"x","")</f>
        <v/>
      </c>
      <c r="P37" s="268" t="str">
        <f>IF('Vị trí VL1'!AD36&lt;1,"x","")</f>
        <v/>
      </c>
      <c r="Q37" s="268" t="str">
        <f>IF('Vị trí VL1'!AO36&lt;1,"x","")</f>
        <v/>
      </c>
      <c r="R37" s="268" t="str">
        <f>IF('Vị trí VL1'!AZ36&lt;1,"x","")</f>
        <v/>
      </c>
      <c r="S37" s="268" t="str">
        <f>IF('Vị trí VL1'!BK36&lt;1,"x","")</f>
        <v/>
      </c>
      <c r="T37" s="268" t="str">
        <f>IF('Vị trí VL1'!BV36&lt;1,"x","")</f>
        <v/>
      </c>
      <c r="U37" s="268" t="str">
        <f>IF('Vị trí VL1'!CG36&lt;1,"x","")</f>
        <v/>
      </c>
      <c r="V37" s="268" t="str">
        <f>IF('Vị trí VL1'!DC36&lt;1,"x","")</f>
        <v/>
      </c>
      <c r="W37" s="268" t="str">
        <f>IF('Vị trí VL1'!DN36&lt;1,"x","")</f>
        <v/>
      </c>
      <c r="X37" s="268" t="str">
        <f>IF('Vị trí VL1'!DY36&lt;1,"x","")</f>
        <v/>
      </c>
      <c r="Y37" s="268" t="str">
        <f>IF('Vị trí VL1'!EJ36&lt;1,"x","")</f>
        <v/>
      </c>
      <c r="Z37" s="268" t="str">
        <f>IF('Vị trí VL1'!EU36&lt;1,"x","")</f>
        <v/>
      </c>
      <c r="AA37" s="268" t="str">
        <f>IF('Vị trí VL1'!FF36&lt;1,"x","")</f>
        <v/>
      </c>
      <c r="AB37" s="268" t="str">
        <f>IF('Vị trí VL1'!FQ36&lt;1,"x","")</f>
        <v/>
      </c>
      <c r="AC37" s="268" t="str">
        <f>IF('Vị trí VL1'!GB36&lt;1,"x","")</f>
        <v/>
      </c>
      <c r="AD37" s="268" t="str">
        <f>IF('Vị trí VL1'!HB36&lt;1,"x","")</f>
        <v/>
      </c>
      <c r="AE37" s="268" t="str">
        <f>IF('Vị trí VL1'!HM36&lt;1,"x","")</f>
        <v/>
      </c>
      <c r="AF37" s="268" t="str">
        <f>IF('Vị trí VL1'!HX36&lt;1,"x","")</f>
        <v/>
      </c>
      <c r="AG37" s="268" t="str">
        <f>IF('Vị trí VL1'!II36&lt;1,"x","")</f>
        <v/>
      </c>
      <c r="AH37" s="268" t="str">
        <f>IF('Vị trí VL1'!IT36&lt;1,"x","")</f>
        <v/>
      </c>
      <c r="AI37" s="268" t="str">
        <f>IF('Vị trí VL1'!JE36&lt;1,"x","")</f>
        <v/>
      </c>
      <c r="AJ37" s="268" t="str">
        <f>IF('Vị trí VL1'!JP36&lt;1,"x","")</f>
        <v/>
      </c>
      <c r="AK37" s="268" t="str">
        <f>IF('Vị trí VL1'!KA36&lt;1,"x","")</f>
        <v/>
      </c>
      <c r="AL37" s="268" t="str">
        <f>IF('Vị trí VL1'!KL36&lt;1,"x","")</f>
        <v/>
      </c>
      <c r="AM37" s="268" t="str">
        <f>IF('Vị trí VL1'!LL36&lt;1,"x","")</f>
        <v/>
      </c>
      <c r="AN37" s="268" t="str">
        <f>IF('Vị trí VL1'!LW36&lt;1,"x","")</f>
        <v/>
      </c>
      <c r="AO37" s="268" t="str">
        <f>IF('Vị trí VL1'!MH36&lt;1,"x","")</f>
        <v/>
      </c>
      <c r="AP37" s="268" t="str">
        <f>IF('Vị trí VL1'!MS36&lt;1,"x","")</f>
        <v/>
      </c>
      <c r="AQ37" s="268" t="str">
        <f>IF('Vị trí VL1'!ND36&lt;1,"x","")</f>
        <v/>
      </c>
      <c r="AR37" s="268" t="str">
        <f>IF('Vị trí VL1'!NO36&lt;1,"x","")</f>
        <v/>
      </c>
      <c r="AS37" s="268" t="str">
        <f>IF('Vị trí VL1'!NZ36&lt;1,"x","")</f>
        <v/>
      </c>
      <c r="AT37" s="268" t="str">
        <f>IF('Vị trí VL1'!OK36&lt;1,"x","")</f>
        <v/>
      </c>
      <c r="AU37" s="268" t="str">
        <f>IF('Vị trí VL1'!PK36&lt;1,"x","")</f>
        <v/>
      </c>
      <c r="AV37" s="268" t="str">
        <f>IF('Vị trí VL1'!PV36&lt;1,"x","")</f>
        <v/>
      </c>
      <c r="AW37" s="268" t="str">
        <f>IF('Vị trí VL1'!QE36&lt;1,"x","")</f>
        <v/>
      </c>
    </row>
    <row r="38" spans="1:49">
      <c r="A38" s="174">
        <v>1</v>
      </c>
      <c r="B38" s="174">
        <v>37</v>
      </c>
      <c r="C38" s="90" t="s">
        <v>271</v>
      </c>
      <c r="D38" s="90" t="s">
        <v>272</v>
      </c>
      <c r="E38" s="177" t="s">
        <v>143</v>
      </c>
      <c r="F38" s="315" t="s">
        <v>60</v>
      </c>
      <c r="G38" s="312" t="s">
        <v>1018</v>
      </c>
      <c r="H38" s="280"/>
      <c r="I38" s="281" t="s">
        <v>483</v>
      </c>
      <c r="J38" s="272" t="s">
        <v>18</v>
      </c>
      <c r="K38" s="282" t="s">
        <v>489</v>
      </c>
      <c r="L38" s="267">
        <f t="shared" si="0"/>
        <v>5</v>
      </c>
      <c r="M38" s="290" t="str">
        <f t="shared" si="1"/>
        <v xml:space="preserve">ĐATN (5TC), </v>
      </c>
      <c r="N38" s="268" t="str">
        <f>IF('Vị trí VL1'!N37&lt;1,"x","")</f>
        <v/>
      </c>
      <c r="O38" s="268" t="str">
        <f>IF('Vị trí VL1'!T37&lt;1,"x","")</f>
        <v/>
      </c>
      <c r="P38" s="268" t="str">
        <f>IF('Vị trí VL1'!AD37&lt;1,"x","")</f>
        <v/>
      </c>
      <c r="Q38" s="268" t="str">
        <f>IF('Vị trí VL1'!AO37&lt;1,"x","")</f>
        <v/>
      </c>
      <c r="R38" s="268" t="str">
        <f>IF('Vị trí VL1'!AZ37&lt;1,"x","")</f>
        <v/>
      </c>
      <c r="S38" s="268" t="str">
        <f>IF('Vị trí VL1'!BK37&lt;1,"x","")</f>
        <v/>
      </c>
      <c r="T38" s="268" t="str">
        <f>IF('Vị trí VL1'!BV37&lt;1,"x","")</f>
        <v/>
      </c>
      <c r="U38" s="268" t="str">
        <f>IF('Vị trí VL1'!CG37&lt;1,"x","")</f>
        <v/>
      </c>
      <c r="V38" s="268" t="str">
        <f>IF('Vị trí VL1'!DC37&lt;1,"x","")</f>
        <v/>
      </c>
      <c r="W38" s="268" t="str">
        <f>IF('Vị trí VL1'!DN37&lt;1,"x","")</f>
        <v/>
      </c>
      <c r="X38" s="268" t="str">
        <f>IF('Vị trí VL1'!DY37&lt;1,"x","")</f>
        <v/>
      </c>
      <c r="Y38" s="268" t="str">
        <f>IF('Vị trí VL1'!EJ37&lt;1,"x","")</f>
        <v/>
      </c>
      <c r="Z38" s="268" t="str">
        <f>IF('Vị trí VL1'!EU37&lt;1,"x","")</f>
        <v/>
      </c>
      <c r="AA38" s="268" t="str">
        <f>IF('Vị trí VL1'!FF37&lt;1,"x","")</f>
        <v/>
      </c>
      <c r="AB38" s="268" t="str">
        <f>IF('Vị trí VL1'!FQ37&lt;1,"x","")</f>
        <v/>
      </c>
      <c r="AC38" s="268" t="str">
        <f>IF('Vị trí VL1'!GB37&lt;1,"x","")</f>
        <v/>
      </c>
      <c r="AD38" s="268" t="str">
        <f>IF('Vị trí VL1'!HB37&lt;1,"x","")</f>
        <v/>
      </c>
      <c r="AE38" s="268" t="str">
        <f>IF('Vị trí VL1'!HM37&lt;1,"x","")</f>
        <v/>
      </c>
      <c r="AF38" s="268" t="str">
        <f>IF('Vị trí VL1'!HX37&lt;1,"x","")</f>
        <v/>
      </c>
      <c r="AG38" s="268" t="str">
        <f>IF('Vị trí VL1'!II37&lt;1,"x","")</f>
        <v/>
      </c>
      <c r="AH38" s="268" t="str">
        <f>IF('Vị trí VL1'!IT37&lt;1,"x","")</f>
        <v/>
      </c>
      <c r="AI38" s="268" t="str">
        <f>IF('Vị trí VL1'!JE37&lt;1,"x","")</f>
        <v/>
      </c>
      <c r="AJ38" s="268" t="str">
        <f>IF('Vị trí VL1'!JP37&lt;1,"x","")</f>
        <v/>
      </c>
      <c r="AK38" s="268" t="str">
        <f>IF('Vị trí VL1'!KA37&lt;1,"x","")</f>
        <v/>
      </c>
      <c r="AL38" s="268" t="str">
        <f>IF('Vị trí VL1'!KL37&lt;1,"x","")</f>
        <v/>
      </c>
      <c r="AM38" s="268" t="str">
        <f>IF('Vị trí VL1'!LL37&lt;1,"x","")</f>
        <v/>
      </c>
      <c r="AN38" s="268" t="str">
        <f>IF('Vị trí VL1'!LW37&lt;1,"x","")</f>
        <v/>
      </c>
      <c r="AO38" s="268" t="str">
        <f>IF('Vị trí VL1'!MH37&lt;1,"x","")</f>
        <v/>
      </c>
      <c r="AP38" s="268" t="str">
        <f>IF('Vị trí VL1'!MS37&lt;1,"x","")</f>
        <v/>
      </c>
      <c r="AQ38" s="268" t="str">
        <f>IF('Vị trí VL1'!ND37&lt;1,"x","")</f>
        <v/>
      </c>
      <c r="AR38" s="268" t="str">
        <f>IF('Vị trí VL1'!NO37&lt;1,"x","")</f>
        <v/>
      </c>
      <c r="AS38" s="268" t="str">
        <f>IF('Vị trí VL1'!NZ37&lt;1,"x","")</f>
        <v/>
      </c>
      <c r="AT38" s="268" t="str">
        <f>IF('Vị trí VL1'!OK37&lt;1,"x","")</f>
        <v/>
      </c>
      <c r="AU38" s="268" t="str">
        <f>IF('Vị trí VL1'!PK37&lt;1,"x","")</f>
        <v/>
      </c>
      <c r="AV38" s="268" t="str">
        <f>IF('Vị trí VL1'!PV37&lt;1,"x","")</f>
        <v/>
      </c>
      <c r="AW38" s="268" t="str">
        <f>IF('Vị trí VL1'!QE37&lt;1,"x","")</f>
        <v>x</v>
      </c>
    </row>
    <row r="39" spans="1:49" ht="31.5">
      <c r="A39" s="174">
        <v>2</v>
      </c>
      <c r="B39" s="174">
        <v>38</v>
      </c>
      <c r="C39" s="90" t="s">
        <v>271</v>
      </c>
      <c r="D39" s="90" t="s">
        <v>275</v>
      </c>
      <c r="E39" s="177" t="s">
        <v>276</v>
      </c>
      <c r="F39" s="293" t="s">
        <v>277</v>
      </c>
      <c r="G39" s="312" t="s">
        <v>1019</v>
      </c>
      <c r="H39" s="174"/>
      <c r="I39" s="281" t="s">
        <v>504</v>
      </c>
      <c r="J39" s="272" t="s">
        <v>18</v>
      </c>
      <c r="K39" s="282" t="s">
        <v>1047</v>
      </c>
      <c r="L39" s="267">
        <f t="shared" si="0"/>
        <v>18</v>
      </c>
      <c r="M39" s="290" t="str">
        <f t="shared" si="1"/>
        <v xml:space="preserve">ĐA TCTC CTXD (1TC), TTKTV2 (6TC), TTKTV3 (6TC), ĐATN (5TC), </v>
      </c>
      <c r="N39" s="268" t="str">
        <f>IF('Vị trí VL1'!N38&lt;1,"x","")</f>
        <v/>
      </c>
      <c r="O39" s="268" t="str">
        <f>IF('Vị trí VL1'!T38&lt;1,"x","")</f>
        <v/>
      </c>
      <c r="P39" s="268" t="str">
        <f>IF('Vị trí VL1'!AD38&lt;1,"x","")</f>
        <v/>
      </c>
      <c r="Q39" s="268" t="str">
        <f>IF('Vị trí VL1'!AO38&lt;1,"x","")</f>
        <v/>
      </c>
      <c r="R39" s="268" t="str">
        <f>IF('Vị trí VL1'!AZ38&lt;1,"x","")</f>
        <v/>
      </c>
      <c r="S39" s="268" t="str">
        <f>IF('Vị trí VL1'!BK38&lt;1,"x","")</f>
        <v/>
      </c>
      <c r="T39" s="268" t="str">
        <f>IF('Vị trí VL1'!BV38&lt;1,"x","")</f>
        <v/>
      </c>
      <c r="U39" s="268" t="str">
        <f>IF('Vị trí VL1'!CG38&lt;1,"x","")</f>
        <v/>
      </c>
      <c r="V39" s="268" t="str">
        <f>IF('Vị trí VL1'!DC38&lt;1,"x","")</f>
        <v/>
      </c>
      <c r="W39" s="268" t="str">
        <f>IF('Vị trí VL1'!DN38&lt;1,"x","")</f>
        <v/>
      </c>
      <c r="X39" s="268" t="str">
        <f>IF('Vị trí VL1'!DY38&lt;1,"x","")</f>
        <v/>
      </c>
      <c r="Y39" s="268" t="str">
        <f>IF('Vị trí VL1'!EJ38&lt;1,"x","")</f>
        <v/>
      </c>
      <c r="Z39" s="268" t="str">
        <f>IF('Vị trí VL1'!EU38&lt;1,"x","")</f>
        <v/>
      </c>
      <c r="AA39" s="268" t="str">
        <f>IF('Vị trí VL1'!FF38&lt;1,"x","")</f>
        <v/>
      </c>
      <c r="AB39" s="268" t="str">
        <f>IF('Vị trí VL1'!FQ38&lt;1,"x","")</f>
        <v/>
      </c>
      <c r="AC39" s="268" t="str">
        <f>IF('Vị trí VL1'!GB38&lt;1,"x","")</f>
        <v/>
      </c>
      <c r="AD39" s="268" t="str">
        <f>IF('Vị trí VL1'!HB38&lt;1,"x","")</f>
        <v/>
      </c>
      <c r="AE39" s="268" t="str">
        <f>IF('Vị trí VL1'!HM38&lt;1,"x","")</f>
        <v/>
      </c>
      <c r="AF39" s="268" t="str">
        <f>IF('Vị trí VL1'!HX38&lt;1,"x","")</f>
        <v/>
      </c>
      <c r="AG39" s="268" t="str">
        <f>IF('Vị trí VL1'!II38&lt;1,"x","")</f>
        <v/>
      </c>
      <c r="AH39" s="268" t="str">
        <f>IF('Vị trí VL1'!IT38&lt;1,"x","")</f>
        <v/>
      </c>
      <c r="AI39" s="268" t="str">
        <f>IF('Vị trí VL1'!JE38&lt;1,"x","")</f>
        <v/>
      </c>
      <c r="AJ39" s="268" t="str">
        <f>IF('Vị trí VL1'!JP38&lt;1,"x","")</f>
        <v/>
      </c>
      <c r="AK39" s="268" t="str">
        <f>IF('Vị trí VL1'!KA38&lt;1,"x","")</f>
        <v/>
      </c>
      <c r="AL39" s="268" t="str">
        <f>IF('Vị trí VL1'!KL38&lt;1,"x","")</f>
        <v/>
      </c>
      <c r="AM39" s="268" t="str">
        <f>IF('Vị trí VL1'!LL38&lt;1,"x","")</f>
        <v/>
      </c>
      <c r="AN39" s="268" t="str">
        <f>IF('Vị trí VL1'!LW38&lt;1,"x","")</f>
        <v/>
      </c>
      <c r="AO39" s="268" t="str">
        <f>IF('Vị trí VL1'!MH38&lt;1,"x","")</f>
        <v>x</v>
      </c>
      <c r="AP39" s="268" t="str">
        <f>IF('Vị trí VL1'!MS38&lt;1,"x","")</f>
        <v/>
      </c>
      <c r="AQ39" s="268" t="str">
        <f>IF('Vị trí VL1'!ND38&lt;1,"x","")</f>
        <v/>
      </c>
      <c r="AR39" s="268" t="str">
        <f>IF('Vị trí VL1'!NO38&lt;1,"x","")</f>
        <v/>
      </c>
      <c r="AS39" s="268" t="str">
        <f>IF('Vị trí VL1'!NZ38&lt;1,"x","")</f>
        <v/>
      </c>
      <c r="AT39" s="268" t="str">
        <f>IF('Vị trí VL1'!OK38&lt;1,"x","")</f>
        <v/>
      </c>
      <c r="AU39" s="268" t="str">
        <f>IF('Vị trí VL1'!PK38&lt;1,"x","")</f>
        <v>x</v>
      </c>
      <c r="AV39" s="268" t="str">
        <f>IF('Vị trí VL1'!PV38&lt;1,"x","")</f>
        <v>x</v>
      </c>
      <c r="AW39" s="268" t="str">
        <f>IF('Vị trí VL1'!QE38&lt;1,"x","")</f>
        <v>x</v>
      </c>
    </row>
    <row r="40" spans="1:49">
      <c r="A40" s="174">
        <v>3</v>
      </c>
      <c r="B40" s="174">
        <v>39</v>
      </c>
      <c r="C40" s="90" t="s">
        <v>271</v>
      </c>
      <c r="D40" s="90" t="s">
        <v>278</v>
      </c>
      <c r="E40" s="177" t="s">
        <v>279</v>
      </c>
      <c r="F40" s="315" t="s">
        <v>97</v>
      </c>
      <c r="G40" s="312" t="s">
        <v>1018</v>
      </c>
      <c r="H40" s="174"/>
      <c r="I40" s="281" t="s">
        <v>505</v>
      </c>
      <c r="J40" s="272" t="s">
        <v>18</v>
      </c>
      <c r="K40" s="282" t="s">
        <v>593</v>
      </c>
      <c r="L40" s="267">
        <f t="shared" si="0"/>
        <v>5</v>
      </c>
      <c r="M40" s="290" t="str">
        <f t="shared" si="1"/>
        <v xml:space="preserve">ĐATN (5TC), </v>
      </c>
      <c r="N40" s="268" t="str">
        <f>IF('Vị trí VL1'!N39&lt;1,"x","")</f>
        <v/>
      </c>
      <c r="O40" s="268" t="str">
        <f>IF('Vị trí VL1'!T39&lt;1,"x","")</f>
        <v/>
      </c>
      <c r="P40" s="268" t="str">
        <f>IF('Vị trí VL1'!AD39&lt;1,"x","")</f>
        <v/>
      </c>
      <c r="Q40" s="268" t="str">
        <f>IF('Vị trí VL1'!AO39&lt;1,"x","")</f>
        <v/>
      </c>
      <c r="R40" s="268" t="str">
        <f>IF('Vị trí VL1'!AZ39&lt;1,"x","")</f>
        <v/>
      </c>
      <c r="S40" s="268" t="str">
        <f>IF('Vị trí VL1'!BK39&lt;1,"x","")</f>
        <v/>
      </c>
      <c r="T40" s="268" t="str">
        <f>IF('Vị trí VL1'!BV39&lt;1,"x","")</f>
        <v/>
      </c>
      <c r="U40" s="268" t="str">
        <f>IF('Vị trí VL1'!CG39&lt;1,"x","")</f>
        <v/>
      </c>
      <c r="V40" s="268" t="str">
        <f>IF('Vị trí VL1'!DC39&lt;1,"x","")</f>
        <v/>
      </c>
      <c r="W40" s="268" t="str">
        <f>IF('Vị trí VL1'!DN39&lt;1,"x","")</f>
        <v/>
      </c>
      <c r="X40" s="268" t="str">
        <f>IF('Vị trí VL1'!DY39&lt;1,"x","")</f>
        <v/>
      </c>
      <c r="Y40" s="268" t="str">
        <f>IF('Vị trí VL1'!EJ39&lt;1,"x","")</f>
        <v/>
      </c>
      <c r="Z40" s="268" t="str">
        <f>IF('Vị trí VL1'!EU39&lt;1,"x","")</f>
        <v/>
      </c>
      <c r="AA40" s="268" t="str">
        <f>IF('Vị trí VL1'!FF39&lt;1,"x","")</f>
        <v/>
      </c>
      <c r="AB40" s="268" t="str">
        <f>IF('Vị trí VL1'!FQ39&lt;1,"x","")</f>
        <v/>
      </c>
      <c r="AC40" s="268" t="str">
        <f>IF('Vị trí VL1'!GB39&lt;1,"x","")</f>
        <v/>
      </c>
      <c r="AD40" s="268" t="str">
        <f>IF('Vị trí VL1'!HB39&lt;1,"x","")</f>
        <v/>
      </c>
      <c r="AE40" s="268" t="str">
        <f>IF('Vị trí VL1'!HM39&lt;1,"x","")</f>
        <v/>
      </c>
      <c r="AF40" s="268" t="str">
        <f>IF('Vị trí VL1'!HX39&lt;1,"x","")</f>
        <v/>
      </c>
      <c r="AG40" s="268" t="str">
        <f>IF('Vị trí VL1'!II39&lt;1,"x","")</f>
        <v/>
      </c>
      <c r="AH40" s="268" t="str">
        <f>IF('Vị trí VL1'!IT39&lt;1,"x","")</f>
        <v/>
      </c>
      <c r="AI40" s="268" t="str">
        <f>IF('Vị trí VL1'!JE39&lt;1,"x","")</f>
        <v/>
      </c>
      <c r="AJ40" s="268" t="str">
        <f>IF('Vị trí VL1'!JP39&lt;1,"x","")</f>
        <v/>
      </c>
      <c r="AK40" s="268" t="str">
        <f>IF('Vị trí VL1'!KA39&lt;1,"x","")</f>
        <v/>
      </c>
      <c r="AL40" s="268" t="str">
        <f>IF('Vị trí VL1'!KL39&lt;1,"x","")</f>
        <v/>
      </c>
      <c r="AM40" s="268" t="str">
        <f>IF('Vị trí VL1'!LL39&lt;1,"x","")</f>
        <v/>
      </c>
      <c r="AN40" s="268" t="str">
        <f>IF('Vị trí VL1'!LW39&lt;1,"x","")</f>
        <v/>
      </c>
      <c r="AO40" s="268" t="str">
        <f>IF('Vị trí VL1'!MH39&lt;1,"x","")</f>
        <v/>
      </c>
      <c r="AP40" s="268" t="str">
        <f>IF('Vị trí VL1'!MS39&lt;1,"x","")</f>
        <v/>
      </c>
      <c r="AQ40" s="268" t="str">
        <f>IF('Vị trí VL1'!ND39&lt;1,"x","")</f>
        <v/>
      </c>
      <c r="AR40" s="268" t="str">
        <f>IF('Vị trí VL1'!NO39&lt;1,"x","")</f>
        <v/>
      </c>
      <c r="AS40" s="268" t="str">
        <f>IF('Vị trí VL1'!NZ39&lt;1,"x","")</f>
        <v/>
      </c>
      <c r="AT40" s="268" t="str">
        <f>IF('Vị trí VL1'!OK39&lt;1,"x","")</f>
        <v/>
      </c>
      <c r="AU40" s="268" t="str">
        <f>IF('Vị trí VL1'!PK39&lt;1,"x","")</f>
        <v/>
      </c>
      <c r="AV40" s="268" t="str">
        <f>IF('Vị trí VL1'!PV39&lt;1,"x","")</f>
        <v/>
      </c>
      <c r="AW40" s="268" t="str">
        <f>IF('Vị trí VL1'!QE39&lt;1,"x","")</f>
        <v>x</v>
      </c>
    </row>
    <row r="41" spans="1:49">
      <c r="A41" s="174">
        <v>4</v>
      </c>
      <c r="B41" s="174">
        <v>40</v>
      </c>
      <c r="C41" s="90" t="s">
        <v>271</v>
      </c>
      <c r="D41" s="90" t="s">
        <v>280</v>
      </c>
      <c r="E41" s="177" t="s">
        <v>281</v>
      </c>
      <c r="F41" s="293" t="s">
        <v>282</v>
      </c>
      <c r="G41" s="312" t="s">
        <v>1019</v>
      </c>
      <c r="H41" s="174"/>
      <c r="I41" s="281" t="s">
        <v>506</v>
      </c>
      <c r="J41" s="272" t="s">
        <v>18</v>
      </c>
      <c r="K41" s="282" t="s">
        <v>534</v>
      </c>
      <c r="L41" s="267">
        <f t="shared" si="0"/>
        <v>12</v>
      </c>
      <c r="M41" s="290" t="str">
        <f t="shared" si="1"/>
        <v xml:space="preserve">ĐỌC BVXD (1TC), TTKTV3 (6TC), ĐATN (5TC), </v>
      </c>
      <c r="N41" s="268" t="str">
        <f>IF('Vị trí VL1'!N40&lt;1,"x","")</f>
        <v/>
      </c>
      <c r="O41" s="268" t="str">
        <f>IF('Vị trí VL1'!T40&lt;1,"x","")</f>
        <v/>
      </c>
      <c r="P41" s="268" t="str">
        <f>IF('Vị trí VL1'!AD40&lt;1,"x","")</f>
        <v/>
      </c>
      <c r="Q41" s="268" t="str">
        <f>IF('Vị trí VL1'!AO40&lt;1,"x","")</f>
        <v/>
      </c>
      <c r="R41" s="268" t="str">
        <f>IF('Vị trí VL1'!AZ40&lt;1,"x","")</f>
        <v/>
      </c>
      <c r="S41" s="268" t="str">
        <f>IF('Vị trí VL1'!BK40&lt;1,"x","")</f>
        <v/>
      </c>
      <c r="T41" s="268" t="str">
        <f>IF('Vị trí VL1'!BV40&lt;1,"x","")</f>
        <v/>
      </c>
      <c r="U41" s="268" t="str">
        <f>IF('Vị trí VL1'!CG40&lt;1,"x","")</f>
        <v/>
      </c>
      <c r="V41" s="268" t="str">
        <f>IF('Vị trí VL1'!DC40&lt;1,"x","")</f>
        <v/>
      </c>
      <c r="W41" s="268" t="str">
        <f>IF('Vị trí VL1'!DN40&lt;1,"x","")</f>
        <v/>
      </c>
      <c r="X41" s="268" t="str">
        <f>IF('Vị trí VL1'!DY40&lt;1,"x","")</f>
        <v/>
      </c>
      <c r="Y41" s="268" t="str">
        <f>IF('Vị trí VL1'!EJ40&lt;1,"x","")</f>
        <v/>
      </c>
      <c r="Z41" s="268" t="str">
        <f>IF('Vị trí VL1'!EU40&lt;1,"x","")</f>
        <v/>
      </c>
      <c r="AA41" s="268" t="str">
        <f>IF('Vị trí VL1'!FF40&lt;1,"x","")</f>
        <v/>
      </c>
      <c r="AB41" s="268" t="str">
        <f>IF('Vị trí VL1'!FQ40&lt;1,"x","")</f>
        <v/>
      </c>
      <c r="AC41" s="268" t="str">
        <f>IF('Vị trí VL1'!GB40&lt;1,"x","")</f>
        <v/>
      </c>
      <c r="AD41" s="268" t="str">
        <f>IF('Vị trí VL1'!HB40&lt;1,"x","")</f>
        <v/>
      </c>
      <c r="AE41" s="268" t="str">
        <f>IF('Vị trí VL1'!HM40&lt;1,"x","")</f>
        <v/>
      </c>
      <c r="AF41" s="268" t="str">
        <f>IF('Vị trí VL1'!HX40&lt;1,"x","")</f>
        <v/>
      </c>
      <c r="AG41" s="268" t="str">
        <f>IF('Vị trí VL1'!II40&lt;1,"x","")</f>
        <v/>
      </c>
      <c r="AH41" s="268" t="str">
        <f>IF('Vị trí VL1'!IT40&lt;1,"x","")</f>
        <v/>
      </c>
      <c r="AI41" s="268" t="str">
        <f>IF('Vị trí VL1'!JE40&lt;1,"x","")</f>
        <v/>
      </c>
      <c r="AJ41" s="268" t="str">
        <f>IF('Vị trí VL1'!JP40&lt;1,"x","")</f>
        <v/>
      </c>
      <c r="AK41" s="268" t="str">
        <f>IF('Vị trí VL1'!KA40&lt;1,"x","")</f>
        <v>x</v>
      </c>
      <c r="AL41" s="268" t="str">
        <f>IF('Vị trí VL1'!KL40&lt;1,"x","")</f>
        <v/>
      </c>
      <c r="AM41" s="268" t="str">
        <f>IF('Vị trí VL1'!LL40&lt;1,"x","")</f>
        <v/>
      </c>
      <c r="AN41" s="268" t="str">
        <f>IF('Vị trí VL1'!LW40&lt;1,"x","")</f>
        <v/>
      </c>
      <c r="AO41" s="268" t="str">
        <f>IF('Vị trí VL1'!MH40&lt;1,"x","")</f>
        <v/>
      </c>
      <c r="AP41" s="268" t="str">
        <f>IF('Vị trí VL1'!MS40&lt;1,"x","")</f>
        <v/>
      </c>
      <c r="AQ41" s="268" t="str">
        <f>IF('Vị trí VL1'!ND40&lt;1,"x","")</f>
        <v/>
      </c>
      <c r="AR41" s="268" t="str">
        <f>IF('Vị trí VL1'!NO40&lt;1,"x","")</f>
        <v/>
      </c>
      <c r="AS41" s="268" t="str">
        <f>IF('Vị trí VL1'!NZ40&lt;1,"x","")</f>
        <v/>
      </c>
      <c r="AT41" s="268" t="str">
        <f>IF('Vị trí VL1'!OK40&lt;1,"x","")</f>
        <v/>
      </c>
      <c r="AU41" s="268" t="str">
        <f>IF('Vị trí VL1'!PK40&lt;1,"x","")</f>
        <v/>
      </c>
      <c r="AV41" s="268" t="str">
        <f>IF('Vị trí VL1'!PV40&lt;1,"x","")</f>
        <v>x</v>
      </c>
      <c r="AW41" s="268" t="str">
        <f>IF('Vị trí VL1'!QE40&lt;1,"x","")</f>
        <v>x</v>
      </c>
    </row>
    <row r="42" spans="1:49">
      <c r="A42" s="174">
        <v>5</v>
      </c>
      <c r="B42" s="174">
        <v>41</v>
      </c>
      <c r="C42" s="90" t="s">
        <v>271</v>
      </c>
      <c r="D42" s="90" t="s">
        <v>283</v>
      </c>
      <c r="E42" s="177" t="s">
        <v>284</v>
      </c>
      <c r="F42" s="312" t="s">
        <v>285</v>
      </c>
      <c r="G42" s="312"/>
      <c r="H42" s="270"/>
      <c r="I42" s="281" t="s">
        <v>507</v>
      </c>
      <c r="J42" s="272" t="s">
        <v>18</v>
      </c>
      <c r="K42" s="282" t="s">
        <v>594</v>
      </c>
      <c r="L42" s="267">
        <f t="shared" si="0"/>
        <v>0</v>
      </c>
      <c r="M42" s="290" t="str">
        <f t="shared" si="1"/>
        <v/>
      </c>
      <c r="N42" s="268" t="str">
        <f>IF('Vị trí VL1'!N41&lt;1,"x","")</f>
        <v/>
      </c>
      <c r="O42" s="268" t="str">
        <f>IF('Vị trí VL1'!T41&lt;1,"x","")</f>
        <v/>
      </c>
      <c r="P42" s="268" t="str">
        <f>IF('Vị trí VL1'!AD41&lt;1,"x","")</f>
        <v/>
      </c>
      <c r="Q42" s="268" t="str">
        <f>IF('Vị trí VL1'!AO41&lt;1,"x","")</f>
        <v/>
      </c>
      <c r="R42" s="268" t="str">
        <f>IF('Vị trí VL1'!AZ41&lt;1,"x","")</f>
        <v/>
      </c>
      <c r="S42" s="268" t="str">
        <f>IF('Vị trí VL1'!BK41&lt;1,"x","")</f>
        <v/>
      </c>
      <c r="T42" s="268" t="str">
        <f>IF('Vị trí VL1'!BV41&lt;1,"x","")</f>
        <v/>
      </c>
      <c r="U42" s="268" t="str">
        <f>IF('Vị trí VL1'!CG41&lt;1,"x","")</f>
        <v/>
      </c>
      <c r="V42" s="268" t="str">
        <f>IF('Vị trí VL1'!DC41&lt;1,"x","")</f>
        <v/>
      </c>
      <c r="W42" s="268" t="str">
        <f>IF('Vị trí VL1'!DN41&lt;1,"x","")</f>
        <v/>
      </c>
      <c r="X42" s="268" t="str">
        <f>IF('Vị trí VL1'!DY41&lt;1,"x","")</f>
        <v/>
      </c>
      <c r="Y42" s="268" t="str">
        <f>IF('Vị trí VL1'!EJ41&lt;1,"x","")</f>
        <v/>
      </c>
      <c r="Z42" s="268" t="str">
        <f>IF('Vị trí VL1'!EU41&lt;1,"x","")</f>
        <v/>
      </c>
      <c r="AA42" s="268" t="str">
        <f>IF('Vị trí VL1'!FF41&lt;1,"x","")</f>
        <v/>
      </c>
      <c r="AB42" s="268" t="str">
        <f>IF('Vị trí VL1'!FQ41&lt;1,"x","")</f>
        <v/>
      </c>
      <c r="AC42" s="268" t="str">
        <f>IF('Vị trí VL1'!GB41&lt;1,"x","")</f>
        <v/>
      </c>
      <c r="AD42" s="268" t="str">
        <f>IF('Vị trí VL1'!HB41&lt;1,"x","")</f>
        <v/>
      </c>
      <c r="AE42" s="268" t="str">
        <f>IF('Vị trí VL1'!HM41&lt;1,"x","")</f>
        <v/>
      </c>
      <c r="AF42" s="268" t="str">
        <f>IF('Vị trí VL1'!HX41&lt;1,"x","")</f>
        <v/>
      </c>
      <c r="AG42" s="268" t="str">
        <f>IF('Vị trí VL1'!II41&lt;1,"x","")</f>
        <v/>
      </c>
      <c r="AH42" s="268" t="str">
        <f>IF('Vị trí VL1'!IT41&lt;1,"x","")</f>
        <v/>
      </c>
      <c r="AI42" s="268" t="str">
        <f>IF('Vị trí VL1'!JE41&lt;1,"x","")</f>
        <v/>
      </c>
      <c r="AJ42" s="268" t="str">
        <f>IF('Vị trí VL1'!JP41&lt;1,"x","")</f>
        <v/>
      </c>
      <c r="AK42" s="268" t="str">
        <f>IF('Vị trí VL1'!KA41&lt;1,"x","")</f>
        <v/>
      </c>
      <c r="AL42" s="268" t="str">
        <f>IF('Vị trí VL1'!KL41&lt;1,"x","")</f>
        <v/>
      </c>
      <c r="AM42" s="268" t="str">
        <f>IF('Vị trí VL1'!LL41&lt;1,"x","")</f>
        <v/>
      </c>
      <c r="AN42" s="268" t="str">
        <f>IF('Vị trí VL1'!LW41&lt;1,"x","")</f>
        <v/>
      </c>
      <c r="AO42" s="268" t="str">
        <f>IF('Vị trí VL1'!MH41&lt;1,"x","")</f>
        <v/>
      </c>
      <c r="AP42" s="268" t="str">
        <f>IF('Vị trí VL1'!MS41&lt;1,"x","")</f>
        <v/>
      </c>
      <c r="AQ42" s="268" t="str">
        <f>IF('Vị trí VL1'!ND41&lt;1,"x","")</f>
        <v/>
      </c>
      <c r="AR42" s="268" t="str">
        <f>IF('Vị trí VL1'!NO41&lt;1,"x","")</f>
        <v/>
      </c>
      <c r="AS42" s="268" t="str">
        <f>IF('Vị trí VL1'!NZ41&lt;1,"x","")</f>
        <v/>
      </c>
      <c r="AT42" s="268" t="str">
        <f>IF('Vị trí VL1'!OK41&lt;1,"x","")</f>
        <v/>
      </c>
      <c r="AU42" s="268" t="str">
        <f>IF('Vị trí VL1'!PK41&lt;1,"x","")</f>
        <v/>
      </c>
      <c r="AV42" s="268" t="str">
        <f>IF('Vị trí VL1'!PV41&lt;1,"x","")</f>
        <v/>
      </c>
      <c r="AW42" s="268" t="str">
        <f>IF('Vị trí VL1'!QE41&lt;1,"x","")</f>
        <v/>
      </c>
    </row>
    <row r="43" spans="1:49">
      <c r="A43" s="174">
        <v>6</v>
      </c>
      <c r="B43" s="174">
        <v>42</v>
      </c>
      <c r="C43" s="90" t="s">
        <v>271</v>
      </c>
      <c r="D43" s="90" t="s">
        <v>288</v>
      </c>
      <c r="E43" s="177" t="s">
        <v>289</v>
      </c>
      <c r="F43" s="315" t="s">
        <v>149</v>
      </c>
      <c r="G43" s="312" t="s">
        <v>1018</v>
      </c>
      <c r="H43" s="155"/>
      <c r="I43" s="281" t="s">
        <v>509</v>
      </c>
      <c r="J43" s="272" t="s">
        <v>18</v>
      </c>
      <c r="K43" s="282" t="s">
        <v>595</v>
      </c>
      <c r="L43" s="267">
        <f t="shared" si="0"/>
        <v>5</v>
      </c>
      <c r="M43" s="290" t="str">
        <f t="shared" si="1"/>
        <v xml:space="preserve">ĐATN (5TC), </v>
      </c>
      <c r="N43" s="268" t="str">
        <f>IF('Vị trí VL1'!N42&lt;1,"x","")</f>
        <v/>
      </c>
      <c r="O43" s="268" t="str">
        <f>IF('Vị trí VL1'!T42&lt;1,"x","")</f>
        <v/>
      </c>
      <c r="P43" s="268" t="str">
        <f>IF('Vị trí VL1'!AD42&lt;1,"x","")</f>
        <v/>
      </c>
      <c r="Q43" s="268" t="str">
        <f>IF('Vị trí VL1'!AO42&lt;1,"x","")</f>
        <v/>
      </c>
      <c r="R43" s="268" t="str">
        <f>IF('Vị trí VL1'!AZ42&lt;1,"x","")</f>
        <v/>
      </c>
      <c r="S43" s="268" t="str">
        <f>IF('Vị trí VL1'!BK42&lt;1,"x","")</f>
        <v/>
      </c>
      <c r="T43" s="268" t="str">
        <f>IF('Vị trí VL1'!BV42&lt;1,"x","")</f>
        <v/>
      </c>
      <c r="U43" s="268" t="str">
        <f>IF('Vị trí VL1'!CG42&lt;1,"x","")</f>
        <v/>
      </c>
      <c r="V43" s="268" t="str">
        <f>IF('Vị trí VL1'!DC42&lt;1,"x","")</f>
        <v/>
      </c>
      <c r="W43" s="268" t="str">
        <f>IF('Vị trí VL1'!DN42&lt;1,"x","")</f>
        <v/>
      </c>
      <c r="X43" s="268" t="str">
        <f>IF('Vị trí VL1'!DY42&lt;1,"x","")</f>
        <v/>
      </c>
      <c r="Y43" s="268" t="str">
        <f>IF('Vị trí VL1'!EJ42&lt;1,"x","")</f>
        <v/>
      </c>
      <c r="Z43" s="268" t="str">
        <f>IF('Vị trí VL1'!EU42&lt;1,"x","")</f>
        <v/>
      </c>
      <c r="AA43" s="268" t="str">
        <f>IF('Vị trí VL1'!FF42&lt;1,"x","")</f>
        <v/>
      </c>
      <c r="AB43" s="268" t="str">
        <f>IF('Vị trí VL1'!FQ42&lt;1,"x","")</f>
        <v/>
      </c>
      <c r="AC43" s="268" t="str">
        <f>IF('Vị trí VL1'!GB42&lt;1,"x","")</f>
        <v/>
      </c>
      <c r="AD43" s="268" t="str">
        <f>IF('Vị trí VL1'!HB42&lt;1,"x","")</f>
        <v/>
      </c>
      <c r="AE43" s="268" t="str">
        <f>IF('Vị trí VL1'!HM42&lt;1,"x","")</f>
        <v/>
      </c>
      <c r="AF43" s="268" t="str">
        <f>IF('Vị trí VL1'!HX42&lt;1,"x","")</f>
        <v/>
      </c>
      <c r="AG43" s="268" t="str">
        <f>IF('Vị trí VL1'!II42&lt;1,"x","")</f>
        <v/>
      </c>
      <c r="AH43" s="268" t="str">
        <f>IF('Vị trí VL1'!IT42&lt;1,"x","")</f>
        <v/>
      </c>
      <c r="AI43" s="268" t="str">
        <f>IF('Vị trí VL1'!JE42&lt;1,"x","")</f>
        <v/>
      </c>
      <c r="AJ43" s="268" t="str">
        <f>IF('Vị trí VL1'!JP42&lt;1,"x","")</f>
        <v/>
      </c>
      <c r="AK43" s="268" t="str">
        <f>IF('Vị trí VL1'!KA42&lt;1,"x","")</f>
        <v/>
      </c>
      <c r="AL43" s="268" t="str">
        <f>IF('Vị trí VL1'!KL42&lt;1,"x","")</f>
        <v/>
      </c>
      <c r="AM43" s="268" t="str">
        <f>IF('Vị trí VL1'!LL42&lt;1,"x","")</f>
        <v/>
      </c>
      <c r="AN43" s="268" t="str">
        <f>IF('Vị trí VL1'!LW42&lt;1,"x","")</f>
        <v/>
      </c>
      <c r="AO43" s="268" t="str">
        <f>IF('Vị trí VL1'!MH42&lt;1,"x","")</f>
        <v/>
      </c>
      <c r="AP43" s="268" t="str">
        <f>IF('Vị trí VL1'!MS42&lt;1,"x","")</f>
        <v/>
      </c>
      <c r="AQ43" s="268" t="str">
        <f>IF('Vị trí VL1'!ND42&lt;1,"x","")</f>
        <v/>
      </c>
      <c r="AR43" s="268" t="str">
        <f>IF('Vị trí VL1'!NO42&lt;1,"x","")</f>
        <v/>
      </c>
      <c r="AS43" s="268" t="str">
        <f>IF('Vị trí VL1'!NZ42&lt;1,"x","")</f>
        <v/>
      </c>
      <c r="AT43" s="268" t="str">
        <f>IF('Vị trí VL1'!OK42&lt;1,"x","")</f>
        <v/>
      </c>
      <c r="AU43" s="268" t="str">
        <f>IF('Vị trí VL1'!PK42&lt;1,"x","")</f>
        <v/>
      </c>
      <c r="AV43" s="268" t="str">
        <f>IF('Vị trí VL1'!PV42&lt;1,"x","")</f>
        <v/>
      </c>
      <c r="AW43" s="268" t="str">
        <f>IF('Vị trí VL1'!QE42&lt;1,"x","")</f>
        <v>x</v>
      </c>
    </row>
    <row r="44" spans="1:49" ht="31.5">
      <c r="A44" s="174">
        <v>7</v>
      </c>
      <c r="B44" s="174">
        <v>43</v>
      </c>
      <c r="C44" s="90" t="s">
        <v>271</v>
      </c>
      <c r="D44" s="90" t="s">
        <v>290</v>
      </c>
      <c r="E44" s="177" t="s">
        <v>284</v>
      </c>
      <c r="F44" s="293" t="s">
        <v>63</v>
      </c>
      <c r="G44" s="312" t="s">
        <v>1019</v>
      </c>
      <c r="H44" s="155"/>
      <c r="I44" s="281" t="s">
        <v>510</v>
      </c>
      <c r="J44" s="272" t="s">
        <v>18</v>
      </c>
      <c r="K44" s="273" t="s">
        <v>596</v>
      </c>
      <c r="L44" s="267">
        <f t="shared" si="0"/>
        <v>21</v>
      </c>
      <c r="M44" s="290" t="str">
        <f t="shared" si="1"/>
        <v xml:space="preserve">KCBTCT (3TC), ĐA TCTC CTXD (1TC), TTKTV2 (6TC), TTKTV3 (6TC), ĐATN (5TC), </v>
      </c>
      <c r="N44" s="268" t="str">
        <f>IF('Vị trí VL1'!N43&lt;1,"x","")</f>
        <v/>
      </c>
      <c r="O44" s="268" t="str">
        <f>IF('Vị trí VL1'!T43&lt;1,"x","")</f>
        <v/>
      </c>
      <c r="P44" s="268" t="str">
        <f>IF('Vị trí VL1'!AD43&lt;1,"x","")</f>
        <v/>
      </c>
      <c r="Q44" s="268" t="str">
        <f>IF('Vị trí VL1'!AO43&lt;1,"x","")</f>
        <v/>
      </c>
      <c r="R44" s="268" t="str">
        <f>IF('Vị trí VL1'!AZ43&lt;1,"x","")</f>
        <v/>
      </c>
      <c r="S44" s="268" t="str">
        <f>IF('Vị trí VL1'!BK43&lt;1,"x","")</f>
        <v/>
      </c>
      <c r="T44" s="268" t="str">
        <f>IF('Vị trí VL1'!BV43&lt;1,"x","")</f>
        <v/>
      </c>
      <c r="U44" s="268" t="str">
        <f>IF('Vị trí VL1'!CG43&lt;1,"x","")</f>
        <v/>
      </c>
      <c r="V44" s="268" t="str">
        <f>IF('Vị trí VL1'!DC43&lt;1,"x","")</f>
        <v/>
      </c>
      <c r="W44" s="268" t="str">
        <f>IF('Vị trí VL1'!DN43&lt;1,"x","")</f>
        <v/>
      </c>
      <c r="X44" s="268" t="str">
        <f>IF('Vị trí VL1'!DY43&lt;1,"x","")</f>
        <v>x</v>
      </c>
      <c r="Y44" s="268" t="str">
        <f>IF('Vị trí VL1'!EJ43&lt;1,"x","")</f>
        <v/>
      </c>
      <c r="Z44" s="268" t="str">
        <f>IF('Vị trí VL1'!EU43&lt;1,"x","")</f>
        <v/>
      </c>
      <c r="AA44" s="268" t="str">
        <f>IF('Vị trí VL1'!FF43&lt;1,"x","")</f>
        <v/>
      </c>
      <c r="AB44" s="268" t="str">
        <f>IF('Vị trí VL1'!FQ43&lt;1,"x","")</f>
        <v/>
      </c>
      <c r="AC44" s="268" t="str">
        <f>IF('Vị trí VL1'!GB43&lt;1,"x","")</f>
        <v/>
      </c>
      <c r="AD44" s="268" t="str">
        <f>IF('Vị trí VL1'!HB43&lt;1,"x","")</f>
        <v/>
      </c>
      <c r="AE44" s="268" t="str">
        <f>IF('Vị trí VL1'!HM43&lt;1,"x","")</f>
        <v/>
      </c>
      <c r="AF44" s="268" t="str">
        <f>IF('Vị trí VL1'!HX43&lt;1,"x","")</f>
        <v/>
      </c>
      <c r="AG44" s="268" t="str">
        <f>IF('Vị trí VL1'!II43&lt;1,"x","")</f>
        <v/>
      </c>
      <c r="AH44" s="268" t="str">
        <f>IF('Vị trí VL1'!IT43&lt;1,"x","")</f>
        <v/>
      </c>
      <c r="AI44" s="268" t="str">
        <f>IF('Vị trí VL1'!JE43&lt;1,"x","")</f>
        <v/>
      </c>
      <c r="AJ44" s="268" t="str">
        <f>IF('Vị trí VL1'!JP43&lt;1,"x","")</f>
        <v/>
      </c>
      <c r="AK44" s="268" t="str">
        <f>IF('Vị trí VL1'!KA43&lt;1,"x","")</f>
        <v/>
      </c>
      <c r="AL44" s="268" t="str">
        <f>IF('Vị trí VL1'!KL43&lt;1,"x","")</f>
        <v/>
      </c>
      <c r="AM44" s="268" t="str">
        <f>IF('Vị trí VL1'!LL43&lt;1,"x","")</f>
        <v/>
      </c>
      <c r="AN44" s="268" t="str">
        <f>IF('Vị trí VL1'!LW43&lt;1,"x","")</f>
        <v/>
      </c>
      <c r="AO44" s="268" t="str">
        <f>IF('Vị trí VL1'!MH43&lt;1,"x","")</f>
        <v>x</v>
      </c>
      <c r="AP44" s="268" t="str">
        <f>IF('Vị trí VL1'!MS43&lt;1,"x","")</f>
        <v/>
      </c>
      <c r="AQ44" s="268" t="str">
        <f>IF('Vị trí VL1'!ND43&lt;1,"x","")</f>
        <v/>
      </c>
      <c r="AR44" s="268" t="str">
        <f>IF('Vị trí VL1'!NO43&lt;1,"x","")</f>
        <v/>
      </c>
      <c r="AS44" s="268" t="str">
        <f>IF('Vị trí VL1'!NZ43&lt;1,"x","")</f>
        <v/>
      </c>
      <c r="AT44" s="268" t="str">
        <f>IF('Vị trí VL1'!OK43&lt;1,"x","")</f>
        <v/>
      </c>
      <c r="AU44" s="268" t="str">
        <f>IF('Vị trí VL1'!PK43&lt;1,"x","")</f>
        <v>x</v>
      </c>
      <c r="AV44" s="268" t="str">
        <f>IF('Vị trí VL1'!PV43&lt;1,"x","")</f>
        <v>x</v>
      </c>
      <c r="AW44" s="268" t="str">
        <f>IF('Vị trí VL1'!QE43&lt;1,"x","")</f>
        <v>x</v>
      </c>
    </row>
    <row r="45" spans="1:49" ht="110.25">
      <c r="A45" s="174">
        <v>8</v>
      </c>
      <c r="B45" s="174">
        <v>44</v>
      </c>
      <c r="C45" s="90" t="s">
        <v>271</v>
      </c>
      <c r="D45" s="90" t="s">
        <v>291</v>
      </c>
      <c r="E45" s="177" t="s">
        <v>284</v>
      </c>
      <c r="F45" s="293" t="s">
        <v>63</v>
      </c>
      <c r="G45" s="312" t="s">
        <v>1019</v>
      </c>
      <c r="H45" s="155"/>
      <c r="I45" s="281" t="s">
        <v>511</v>
      </c>
      <c r="J45" s="272" t="s">
        <v>18</v>
      </c>
      <c r="K45" s="273" t="s">
        <v>503</v>
      </c>
      <c r="L45" s="267">
        <f t="shared" si="0"/>
        <v>42</v>
      </c>
      <c r="M45" s="290" t="str">
        <f t="shared" si="1"/>
        <v xml:space="preserve">CHCT (3TC), KCBTCT (3TC), CHĐ NM (2TC), TIN AUTOCAD (2TC), KTĐNCT (3TC), PLXD (2TC), NGOẠI NGỮ 2 (2TC), ĐỌC BVXD (1TC), ĐA KTTC-P1(THÂN) (1TC), ĐA KTTC-P2(PHẦN NGẦM) (1TC), ĐA TCTC CTXD (1TC), TTKTV1 (4TC), TTKTV2 (6TC), TTKTV3 (6TC), ĐATN (5TC), </v>
      </c>
      <c r="N45" s="268" t="str">
        <f>IF('Vị trí VL1'!N44&lt;1,"x","")</f>
        <v/>
      </c>
      <c r="O45" s="268" t="str">
        <f>IF('Vị trí VL1'!T44&lt;1,"x","")</f>
        <v/>
      </c>
      <c r="P45" s="268" t="str">
        <f>IF('Vị trí VL1'!AD44&lt;1,"x","")</f>
        <v/>
      </c>
      <c r="Q45" s="268" t="str">
        <f>IF('Vị trí VL1'!AO44&lt;1,"x","")</f>
        <v/>
      </c>
      <c r="R45" s="268" t="str">
        <f>IF('Vị trí VL1'!AZ44&lt;1,"x","")</f>
        <v/>
      </c>
      <c r="S45" s="268" t="str">
        <f>IF('Vị trí VL1'!BK44&lt;1,"x","")</f>
        <v/>
      </c>
      <c r="T45" s="268" t="str">
        <f>IF('Vị trí VL1'!BV44&lt;1,"x","")</f>
        <v/>
      </c>
      <c r="U45" s="268" t="str">
        <f>IF('Vị trí VL1'!CG44&lt;1,"x","")</f>
        <v/>
      </c>
      <c r="V45" s="268" t="str">
        <f>IF('Vị trí VL1'!DC44&lt;1,"x","")</f>
        <v/>
      </c>
      <c r="W45" s="268" t="str">
        <f>IF('Vị trí VL1'!DN44&lt;1,"x","")</f>
        <v>x</v>
      </c>
      <c r="X45" s="268" t="str">
        <f>IF('Vị trí VL1'!DY44&lt;1,"x","")</f>
        <v>x</v>
      </c>
      <c r="Y45" s="268" t="str">
        <f>IF('Vị trí VL1'!EJ44&lt;1,"x","")</f>
        <v>x</v>
      </c>
      <c r="Z45" s="268" t="str">
        <f>IF('Vị trí VL1'!EU44&lt;1,"x","")</f>
        <v>x</v>
      </c>
      <c r="AA45" s="268" t="str">
        <f>IF('Vị trí VL1'!FF44&lt;1,"x","")</f>
        <v>x</v>
      </c>
      <c r="AB45" s="268" t="str">
        <f>IF('Vị trí VL1'!FQ44&lt;1,"x","")</f>
        <v>x</v>
      </c>
      <c r="AC45" s="268" t="str">
        <f>IF('Vị trí VL1'!GB44&lt;1,"x","")</f>
        <v>x</v>
      </c>
      <c r="AD45" s="268" t="str">
        <f>IF('Vị trí VL1'!HB44&lt;1,"x","")</f>
        <v/>
      </c>
      <c r="AE45" s="268" t="str">
        <f>IF('Vị trí VL1'!HM44&lt;1,"x","")</f>
        <v/>
      </c>
      <c r="AF45" s="268" t="str">
        <f>IF('Vị trí VL1'!HX44&lt;1,"x","")</f>
        <v/>
      </c>
      <c r="AG45" s="268" t="str">
        <f>IF('Vị trí VL1'!II44&lt;1,"x","")</f>
        <v/>
      </c>
      <c r="AH45" s="268" t="str">
        <f>IF('Vị trí VL1'!IT44&lt;1,"x","")</f>
        <v/>
      </c>
      <c r="AI45" s="268" t="str">
        <f>IF('Vị trí VL1'!JE44&lt;1,"x","")</f>
        <v/>
      </c>
      <c r="AJ45" s="268" t="str">
        <f>IF('Vị trí VL1'!JP44&lt;1,"x","")</f>
        <v/>
      </c>
      <c r="AK45" s="268" t="str">
        <f>IF('Vị trí VL1'!KA44&lt;1,"x","")</f>
        <v>x</v>
      </c>
      <c r="AL45" s="268" t="str">
        <f>IF('Vị trí VL1'!KL44&lt;1,"x","")</f>
        <v/>
      </c>
      <c r="AM45" s="268" t="str">
        <f>IF('Vị trí VL1'!LL44&lt;1,"x","")</f>
        <v>x</v>
      </c>
      <c r="AN45" s="268" t="str">
        <f>IF('Vị trí VL1'!LW44&lt;1,"x","")</f>
        <v>x</v>
      </c>
      <c r="AO45" s="268" t="str">
        <f>IF('Vị trí VL1'!MH44&lt;1,"x","")</f>
        <v>x</v>
      </c>
      <c r="AP45" s="268" t="str">
        <f>IF('Vị trí VL1'!MS44&lt;1,"x","")</f>
        <v/>
      </c>
      <c r="AQ45" s="268" t="str">
        <f>IF('Vị trí VL1'!ND44&lt;1,"x","")</f>
        <v/>
      </c>
      <c r="AR45" s="268" t="str">
        <f>IF('Vị trí VL1'!NO44&lt;1,"x","")</f>
        <v/>
      </c>
      <c r="AS45" s="268" t="str">
        <f>IF('Vị trí VL1'!NZ44&lt;1,"x","")</f>
        <v/>
      </c>
      <c r="AT45" s="268" t="str">
        <f>IF('Vị trí VL1'!OK44&lt;1,"x","")</f>
        <v>x</v>
      </c>
      <c r="AU45" s="268" t="str">
        <f>IF('Vị trí VL1'!PK44&lt;1,"x","")</f>
        <v>x</v>
      </c>
      <c r="AV45" s="268" t="str">
        <f>IF('Vị trí VL1'!PV44&lt;1,"x","")</f>
        <v>x</v>
      </c>
      <c r="AW45" s="268" t="str">
        <f>IF('Vị trí VL1'!QE44&lt;1,"x","")</f>
        <v>x</v>
      </c>
    </row>
    <row r="46" spans="1:49">
      <c r="A46" s="174">
        <v>9</v>
      </c>
      <c r="B46" s="174">
        <v>45</v>
      </c>
      <c r="C46" s="90" t="s">
        <v>271</v>
      </c>
      <c r="D46" s="90" t="s">
        <v>292</v>
      </c>
      <c r="E46" s="177" t="s">
        <v>284</v>
      </c>
      <c r="F46" s="312" t="s">
        <v>207</v>
      </c>
      <c r="G46" s="312"/>
      <c r="H46" s="272"/>
      <c r="I46" s="281" t="s">
        <v>512</v>
      </c>
      <c r="J46" s="272" t="s">
        <v>18</v>
      </c>
      <c r="K46" s="273" t="s">
        <v>597</v>
      </c>
      <c r="L46" s="267">
        <f t="shared" si="0"/>
        <v>0</v>
      </c>
      <c r="M46" s="290" t="str">
        <f t="shared" si="1"/>
        <v/>
      </c>
      <c r="N46" s="268" t="str">
        <f>IF('Vị trí VL1'!N45&lt;1,"x","")</f>
        <v/>
      </c>
      <c r="O46" s="268" t="str">
        <f>IF('Vị trí VL1'!T45&lt;1,"x","")</f>
        <v/>
      </c>
      <c r="P46" s="268" t="str">
        <f>IF('Vị trí VL1'!AD45&lt;1,"x","")</f>
        <v/>
      </c>
      <c r="Q46" s="268" t="str">
        <f>IF('Vị trí VL1'!AO45&lt;1,"x","")</f>
        <v/>
      </c>
      <c r="R46" s="268" t="str">
        <f>IF('Vị trí VL1'!AZ45&lt;1,"x","")</f>
        <v/>
      </c>
      <c r="S46" s="268" t="str">
        <f>IF('Vị trí VL1'!BK45&lt;1,"x","")</f>
        <v/>
      </c>
      <c r="T46" s="268" t="str">
        <f>IF('Vị trí VL1'!BV45&lt;1,"x","")</f>
        <v/>
      </c>
      <c r="U46" s="268" t="str">
        <f>IF('Vị trí VL1'!CG45&lt;1,"x","")</f>
        <v/>
      </c>
      <c r="V46" s="268" t="str">
        <f>IF('Vị trí VL1'!DC45&lt;1,"x","")</f>
        <v/>
      </c>
      <c r="W46" s="268" t="str">
        <f>IF('Vị trí VL1'!DN45&lt;1,"x","")</f>
        <v/>
      </c>
      <c r="X46" s="268" t="str">
        <f>IF('Vị trí VL1'!DY45&lt;1,"x","")</f>
        <v/>
      </c>
      <c r="Y46" s="268" t="str">
        <f>IF('Vị trí VL1'!EJ45&lt;1,"x","")</f>
        <v/>
      </c>
      <c r="Z46" s="268" t="str">
        <f>IF('Vị trí VL1'!EU45&lt;1,"x","")</f>
        <v/>
      </c>
      <c r="AA46" s="268" t="str">
        <f>IF('Vị trí VL1'!FF45&lt;1,"x","")</f>
        <v/>
      </c>
      <c r="AB46" s="268" t="str">
        <f>IF('Vị trí VL1'!FQ45&lt;1,"x","")</f>
        <v/>
      </c>
      <c r="AC46" s="268" t="str">
        <f>IF('Vị trí VL1'!GB45&lt;1,"x","")</f>
        <v/>
      </c>
      <c r="AD46" s="268" t="str">
        <f>IF('Vị trí VL1'!HB45&lt;1,"x","")</f>
        <v/>
      </c>
      <c r="AE46" s="268" t="str">
        <f>IF('Vị trí VL1'!HM45&lt;1,"x","")</f>
        <v/>
      </c>
      <c r="AF46" s="268" t="str">
        <f>IF('Vị trí VL1'!HX45&lt;1,"x","")</f>
        <v/>
      </c>
      <c r="AG46" s="268" t="str">
        <f>IF('Vị trí VL1'!II45&lt;1,"x","")</f>
        <v/>
      </c>
      <c r="AH46" s="268" t="str">
        <f>IF('Vị trí VL1'!IT45&lt;1,"x","")</f>
        <v/>
      </c>
      <c r="AI46" s="268" t="str">
        <f>IF('Vị trí VL1'!JE45&lt;1,"x","")</f>
        <v/>
      </c>
      <c r="AJ46" s="268" t="str">
        <f>IF('Vị trí VL1'!JP45&lt;1,"x","")</f>
        <v/>
      </c>
      <c r="AK46" s="268" t="str">
        <f>IF('Vị trí VL1'!KA45&lt;1,"x","")</f>
        <v/>
      </c>
      <c r="AL46" s="268" t="str">
        <f>IF('Vị trí VL1'!KL45&lt;1,"x","")</f>
        <v/>
      </c>
      <c r="AM46" s="268" t="str">
        <f>IF('Vị trí VL1'!LL45&lt;1,"x","")</f>
        <v/>
      </c>
      <c r="AN46" s="268" t="str">
        <f>IF('Vị trí VL1'!LW45&lt;1,"x","")</f>
        <v/>
      </c>
      <c r="AO46" s="268" t="str">
        <f>IF('Vị trí VL1'!MH45&lt;1,"x","")</f>
        <v/>
      </c>
      <c r="AP46" s="268" t="str">
        <f>IF('Vị trí VL1'!MS45&lt;1,"x","")</f>
        <v/>
      </c>
      <c r="AQ46" s="268" t="str">
        <f>IF('Vị trí VL1'!ND45&lt;1,"x","")</f>
        <v/>
      </c>
      <c r="AR46" s="268" t="str">
        <f>IF('Vị trí VL1'!NO45&lt;1,"x","")</f>
        <v/>
      </c>
      <c r="AS46" s="268" t="str">
        <f>IF('Vị trí VL1'!NZ45&lt;1,"x","")</f>
        <v/>
      </c>
      <c r="AT46" s="268" t="str">
        <f>IF('Vị trí VL1'!OK45&lt;1,"x","")</f>
        <v/>
      </c>
      <c r="AU46" s="268" t="str">
        <f>IF('Vị trí VL1'!PK45&lt;1,"x","")</f>
        <v/>
      </c>
      <c r="AV46" s="268" t="str">
        <f>IF('Vị trí VL1'!PV45&lt;1,"x","")</f>
        <v/>
      </c>
      <c r="AW46" s="268" t="str">
        <f>IF('Vị trí VL1'!QE45&lt;1,"x","")</f>
        <v/>
      </c>
    </row>
    <row r="47" spans="1:49" ht="63">
      <c r="A47" s="174">
        <v>10</v>
      </c>
      <c r="B47" s="174">
        <v>46</v>
      </c>
      <c r="C47" s="90" t="s">
        <v>271</v>
      </c>
      <c r="D47" s="90" t="s">
        <v>293</v>
      </c>
      <c r="E47" s="177" t="s">
        <v>294</v>
      </c>
      <c r="F47" s="293" t="s">
        <v>64</v>
      </c>
      <c r="G47" s="312" t="s">
        <v>1019</v>
      </c>
      <c r="H47" s="272"/>
      <c r="I47" s="281" t="s">
        <v>513</v>
      </c>
      <c r="J47" s="272" t="s">
        <v>18</v>
      </c>
      <c r="K47" s="273" t="s">
        <v>536</v>
      </c>
      <c r="L47" s="267">
        <f t="shared" si="0"/>
        <v>27</v>
      </c>
      <c r="M47" s="290" t="str">
        <f t="shared" si="1"/>
        <v xml:space="preserve">CẤU TẠO KT (3TC), KCBTCT (3TC), ĐỌC BVXD (1TC), ĐA KTTC-P1(THÂN) (1TC), ĐA KTTC-P2(PHẦN NGẦM) (1TC), ĐA TCTC CTXD (1TC), TTKTV2 (6TC), TTKTV3 (6TC), ĐATN (5TC), </v>
      </c>
      <c r="N47" s="268" t="str">
        <f>IF('Vị trí VL1'!N46&lt;1,"x","")</f>
        <v/>
      </c>
      <c r="O47" s="268" t="str">
        <f>IF('Vị trí VL1'!T46&lt;1,"x","")</f>
        <v/>
      </c>
      <c r="P47" s="268" t="str">
        <f>IF('Vị trí VL1'!AD46&lt;1,"x","")</f>
        <v/>
      </c>
      <c r="Q47" s="268" t="str">
        <f>IF('Vị trí VL1'!AO46&lt;1,"x","")</f>
        <v/>
      </c>
      <c r="R47" s="268" t="str">
        <f>IF('Vị trí VL1'!AZ46&lt;1,"x","")</f>
        <v/>
      </c>
      <c r="S47" s="268" t="str">
        <f>IF('Vị trí VL1'!BK46&lt;1,"x","")</f>
        <v/>
      </c>
      <c r="T47" s="268" t="str">
        <f>IF('Vị trí VL1'!BV46&lt;1,"x","")</f>
        <v/>
      </c>
      <c r="U47" s="268" t="str">
        <f>IF('Vị trí VL1'!CG46&lt;1,"x","")</f>
        <v/>
      </c>
      <c r="V47" s="268" t="str">
        <f>IF('Vị trí VL1'!DC46&lt;1,"x","")</f>
        <v>x</v>
      </c>
      <c r="W47" s="268" t="str">
        <f>IF('Vị trí VL1'!DN46&lt;1,"x","")</f>
        <v/>
      </c>
      <c r="X47" s="268" t="str">
        <f>IF('Vị trí VL1'!DY46&lt;1,"x","")</f>
        <v>x</v>
      </c>
      <c r="Y47" s="268" t="str">
        <f>IF('Vị trí VL1'!EJ46&lt;1,"x","")</f>
        <v/>
      </c>
      <c r="Z47" s="268" t="str">
        <f>IF('Vị trí VL1'!EU46&lt;1,"x","")</f>
        <v/>
      </c>
      <c r="AA47" s="268" t="str">
        <f>IF('Vị trí VL1'!FF46&lt;1,"x","")</f>
        <v/>
      </c>
      <c r="AB47" s="268" t="str">
        <f>IF('Vị trí VL1'!FQ46&lt;1,"x","")</f>
        <v/>
      </c>
      <c r="AC47" s="268" t="str">
        <f>IF('Vị trí VL1'!GB46&lt;1,"x","")</f>
        <v/>
      </c>
      <c r="AD47" s="268" t="str">
        <f>IF('Vị trí VL1'!HB46&lt;1,"x","")</f>
        <v/>
      </c>
      <c r="AE47" s="268" t="str">
        <f>IF('Vị trí VL1'!HM46&lt;1,"x","")</f>
        <v/>
      </c>
      <c r="AF47" s="268" t="str">
        <f>IF('Vị trí VL1'!HX46&lt;1,"x","")</f>
        <v/>
      </c>
      <c r="AG47" s="268" t="str">
        <f>IF('Vị trí VL1'!II46&lt;1,"x","")</f>
        <v/>
      </c>
      <c r="AH47" s="268" t="str">
        <f>IF('Vị trí VL1'!IT46&lt;1,"x","")</f>
        <v/>
      </c>
      <c r="AI47" s="268" t="str">
        <f>IF('Vị trí VL1'!JE46&lt;1,"x","")</f>
        <v/>
      </c>
      <c r="AJ47" s="268" t="str">
        <f>IF('Vị trí VL1'!JP46&lt;1,"x","")</f>
        <v/>
      </c>
      <c r="AK47" s="268" t="str">
        <f>IF('Vị trí VL1'!KA46&lt;1,"x","")</f>
        <v>x</v>
      </c>
      <c r="AL47" s="268" t="str">
        <f>IF('Vị trí VL1'!KL46&lt;1,"x","")</f>
        <v/>
      </c>
      <c r="AM47" s="268" t="str">
        <f>IF('Vị trí VL1'!LL46&lt;1,"x","")</f>
        <v>x</v>
      </c>
      <c r="AN47" s="268" t="str">
        <f>IF('Vị trí VL1'!LW46&lt;1,"x","")</f>
        <v>x</v>
      </c>
      <c r="AO47" s="268" t="str">
        <f>IF('Vị trí VL1'!MH46&lt;1,"x","")</f>
        <v>x</v>
      </c>
      <c r="AP47" s="268" t="str">
        <f>IF('Vị trí VL1'!MS46&lt;1,"x","")</f>
        <v/>
      </c>
      <c r="AQ47" s="268" t="str">
        <f>IF('Vị trí VL1'!ND46&lt;1,"x","")</f>
        <v/>
      </c>
      <c r="AR47" s="268" t="str">
        <f>IF('Vị trí VL1'!NO46&lt;1,"x","")</f>
        <v/>
      </c>
      <c r="AS47" s="268" t="str">
        <f>IF('Vị trí VL1'!NZ46&lt;1,"x","")</f>
        <v/>
      </c>
      <c r="AT47" s="268" t="str">
        <f>IF('Vị trí VL1'!OK46&lt;1,"x","")</f>
        <v/>
      </c>
      <c r="AU47" s="268" t="str">
        <f>IF('Vị trí VL1'!PK46&lt;1,"x","")</f>
        <v>x</v>
      </c>
      <c r="AV47" s="268" t="str">
        <f>IF('Vị trí VL1'!PV46&lt;1,"x","")</f>
        <v>x</v>
      </c>
      <c r="AW47" s="268" t="str">
        <f>IF('Vị trí VL1'!QE46&lt;1,"x","")</f>
        <v>x</v>
      </c>
    </row>
    <row r="48" spans="1:49">
      <c r="A48" s="174">
        <v>11</v>
      </c>
      <c r="B48" s="174">
        <v>47</v>
      </c>
      <c r="C48" s="90" t="s">
        <v>271</v>
      </c>
      <c r="D48" s="90" t="s">
        <v>296</v>
      </c>
      <c r="E48" s="177" t="s">
        <v>297</v>
      </c>
      <c r="F48" s="312" t="s">
        <v>168</v>
      </c>
      <c r="G48" s="312"/>
      <c r="H48" s="272"/>
      <c r="I48" s="281" t="s">
        <v>514</v>
      </c>
      <c r="J48" s="272" t="s">
        <v>18</v>
      </c>
      <c r="K48" s="273" t="s">
        <v>74</v>
      </c>
      <c r="L48" s="267">
        <f t="shared" si="0"/>
        <v>0</v>
      </c>
      <c r="M48" s="290" t="str">
        <f t="shared" si="1"/>
        <v/>
      </c>
      <c r="N48" s="268" t="str">
        <f>IF('Vị trí VL1'!N47&lt;1,"x","")</f>
        <v/>
      </c>
      <c r="O48" s="268" t="str">
        <f>IF('Vị trí VL1'!T47&lt;1,"x","")</f>
        <v/>
      </c>
      <c r="P48" s="268" t="str">
        <f>IF('Vị trí VL1'!AD47&lt;1,"x","")</f>
        <v/>
      </c>
      <c r="Q48" s="268" t="str">
        <f>IF('Vị trí VL1'!AO47&lt;1,"x","")</f>
        <v/>
      </c>
      <c r="R48" s="268" t="str">
        <f>IF('Vị trí VL1'!AZ47&lt;1,"x","")</f>
        <v/>
      </c>
      <c r="S48" s="268" t="str">
        <f>IF('Vị trí VL1'!BK47&lt;1,"x","")</f>
        <v/>
      </c>
      <c r="T48" s="268" t="str">
        <f>IF('Vị trí VL1'!BV47&lt;1,"x","")</f>
        <v/>
      </c>
      <c r="U48" s="268" t="str">
        <f>IF('Vị trí VL1'!CG47&lt;1,"x","")</f>
        <v/>
      </c>
      <c r="V48" s="268" t="str">
        <f>IF('Vị trí VL1'!DC47&lt;1,"x","")</f>
        <v/>
      </c>
      <c r="W48" s="268" t="str">
        <f>IF('Vị trí VL1'!DN47&lt;1,"x","")</f>
        <v/>
      </c>
      <c r="X48" s="268" t="str">
        <f>IF('Vị trí VL1'!DY47&lt;1,"x","")</f>
        <v/>
      </c>
      <c r="Y48" s="268" t="str">
        <f>IF('Vị trí VL1'!EJ47&lt;1,"x","")</f>
        <v/>
      </c>
      <c r="Z48" s="268" t="str">
        <f>IF('Vị trí VL1'!EU47&lt;1,"x","")</f>
        <v/>
      </c>
      <c r="AA48" s="268" t="str">
        <f>IF('Vị trí VL1'!FF47&lt;1,"x","")</f>
        <v/>
      </c>
      <c r="AB48" s="268" t="str">
        <f>IF('Vị trí VL1'!FQ47&lt;1,"x","")</f>
        <v/>
      </c>
      <c r="AC48" s="268" t="str">
        <f>IF('Vị trí VL1'!GB47&lt;1,"x","")</f>
        <v/>
      </c>
      <c r="AD48" s="268" t="str">
        <f>IF('Vị trí VL1'!HB47&lt;1,"x","")</f>
        <v/>
      </c>
      <c r="AE48" s="268" t="str">
        <f>IF('Vị trí VL1'!HM47&lt;1,"x","")</f>
        <v/>
      </c>
      <c r="AF48" s="268" t="str">
        <f>IF('Vị trí VL1'!HX47&lt;1,"x","")</f>
        <v/>
      </c>
      <c r="AG48" s="268" t="str">
        <f>IF('Vị trí VL1'!II47&lt;1,"x","")</f>
        <v/>
      </c>
      <c r="AH48" s="268" t="str">
        <f>IF('Vị trí VL1'!IT47&lt;1,"x","")</f>
        <v/>
      </c>
      <c r="AI48" s="268" t="str">
        <f>IF('Vị trí VL1'!JE47&lt;1,"x","")</f>
        <v/>
      </c>
      <c r="AJ48" s="268" t="str">
        <f>IF('Vị trí VL1'!JP47&lt;1,"x","")</f>
        <v/>
      </c>
      <c r="AK48" s="268" t="str">
        <f>IF('Vị trí VL1'!KA47&lt;1,"x","")</f>
        <v/>
      </c>
      <c r="AL48" s="268" t="str">
        <f>IF('Vị trí VL1'!KL47&lt;1,"x","")</f>
        <v/>
      </c>
      <c r="AM48" s="268" t="str">
        <f>IF('Vị trí VL1'!LL47&lt;1,"x","")</f>
        <v/>
      </c>
      <c r="AN48" s="268" t="str">
        <f>IF('Vị trí VL1'!LW47&lt;1,"x","")</f>
        <v/>
      </c>
      <c r="AO48" s="268" t="str">
        <f>IF('Vị trí VL1'!MH47&lt;1,"x","")</f>
        <v/>
      </c>
      <c r="AP48" s="268" t="str">
        <f>IF('Vị trí VL1'!MS47&lt;1,"x","")</f>
        <v/>
      </c>
      <c r="AQ48" s="268" t="str">
        <f>IF('Vị trí VL1'!ND47&lt;1,"x","")</f>
        <v/>
      </c>
      <c r="AR48" s="268" t="str">
        <f>IF('Vị trí VL1'!NO47&lt;1,"x","")</f>
        <v/>
      </c>
      <c r="AS48" s="268" t="str">
        <f>IF('Vị trí VL1'!NZ47&lt;1,"x","")</f>
        <v/>
      </c>
      <c r="AT48" s="268" t="str">
        <f>IF('Vị trí VL1'!OK47&lt;1,"x","")</f>
        <v/>
      </c>
      <c r="AU48" s="268" t="str">
        <f>IF('Vị trí VL1'!PK47&lt;1,"x","")</f>
        <v/>
      </c>
      <c r="AV48" s="268" t="str">
        <f>IF('Vị trí VL1'!PV47&lt;1,"x","")</f>
        <v/>
      </c>
      <c r="AW48" s="268" t="str">
        <f>IF('Vị trí VL1'!QE47&lt;1,"x","")</f>
        <v/>
      </c>
    </row>
    <row r="49" spans="1:49">
      <c r="A49" s="174">
        <v>12</v>
      </c>
      <c r="B49" s="174">
        <v>48</v>
      </c>
      <c r="C49" s="90" t="s">
        <v>271</v>
      </c>
      <c r="D49" s="90" t="s">
        <v>298</v>
      </c>
      <c r="E49" s="177" t="s">
        <v>299</v>
      </c>
      <c r="F49" s="312" t="s">
        <v>300</v>
      </c>
      <c r="G49" s="312"/>
      <c r="H49" s="272"/>
      <c r="I49" s="281" t="s">
        <v>515</v>
      </c>
      <c r="J49" s="272" t="s">
        <v>18</v>
      </c>
      <c r="K49" s="273" t="s">
        <v>600</v>
      </c>
      <c r="L49" s="267">
        <f t="shared" si="0"/>
        <v>3</v>
      </c>
      <c r="M49" s="290" t="str">
        <f t="shared" si="1"/>
        <v xml:space="preserve">KCBTCT (3TC), </v>
      </c>
      <c r="N49" s="268" t="str">
        <f>IF('Vị trí VL1'!N48&lt;1,"x","")</f>
        <v/>
      </c>
      <c r="O49" s="268" t="str">
        <f>IF('Vị trí VL1'!T48&lt;1,"x","")</f>
        <v/>
      </c>
      <c r="P49" s="268" t="str">
        <f>IF('Vị trí VL1'!AD48&lt;1,"x","")</f>
        <v/>
      </c>
      <c r="Q49" s="268" t="str">
        <f>IF('Vị trí VL1'!AO48&lt;1,"x","")</f>
        <v/>
      </c>
      <c r="R49" s="268" t="str">
        <f>IF('Vị trí VL1'!AZ48&lt;1,"x","")</f>
        <v/>
      </c>
      <c r="S49" s="268" t="str">
        <f>IF('Vị trí VL1'!BK48&lt;1,"x","")</f>
        <v/>
      </c>
      <c r="T49" s="268" t="str">
        <f>IF('Vị trí VL1'!BV48&lt;1,"x","")</f>
        <v/>
      </c>
      <c r="U49" s="268" t="str">
        <f>IF('Vị trí VL1'!CG48&lt;1,"x","")</f>
        <v/>
      </c>
      <c r="V49" s="268" t="str">
        <f>IF('Vị trí VL1'!DC48&lt;1,"x","")</f>
        <v/>
      </c>
      <c r="W49" s="268" t="str">
        <f>IF('Vị trí VL1'!DN48&lt;1,"x","")</f>
        <v/>
      </c>
      <c r="X49" s="268" t="str">
        <f>IF('Vị trí VL1'!DY48&lt;1,"x","")</f>
        <v>x</v>
      </c>
      <c r="Y49" s="268" t="str">
        <f>IF('Vị trí VL1'!EJ48&lt;1,"x","")</f>
        <v/>
      </c>
      <c r="Z49" s="268" t="str">
        <f>IF('Vị trí VL1'!EU48&lt;1,"x","")</f>
        <v/>
      </c>
      <c r="AA49" s="268" t="str">
        <f>IF('Vị trí VL1'!FF48&lt;1,"x","")</f>
        <v/>
      </c>
      <c r="AB49" s="268" t="str">
        <f>IF('Vị trí VL1'!FQ48&lt;1,"x","")</f>
        <v/>
      </c>
      <c r="AC49" s="268" t="str">
        <f>IF('Vị trí VL1'!GB48&lt;1,"x","")</f>
        <v/>
      </c>
      <c r="AD49" s="268" t="str">
        <f>IF('Vị trí VL1'!HB48&lt;1,"x","")</f>
        <v/>
      </c>
      <c r="AE49" s="268" t="str">
        <f>IF('Vị trí VL1'!HM48&lt;1,"x","")</f>
        <v/>
      </c>
      <c r="AF49" s="268" t="str">
        <f>IF('Vị trí VL1'!HX48&lt;1,"x","")</f>
        <v/>
      </c>
      <c r="AG49" s="268" t="str">
        <f>IF('Vị trí VL1'!II48&lt;1,"x","")</f>
        <v/>
      </c>
      <c r="AH49" s="268" t="str">
        <f>IF('Vị trí VL1'!IT48&lt;1,"x","")</f>
        <v/>
      </c>
      <c r="AI49" s="268" t="str">
        <f>IF('Vị trí VL1'!JE48&lt;1,"x","")</f>
        <v/>
      </c>
      <c r="AJ49" s="268" t="str">
        <f>IF('Vị trí VL1'!JP48&lt;1,"x","")</f>
        <v/>
      </c>
      <c r="AK49" s="268" t="str">
        <f>IF('Vị trí VL1'!KA48&lt;1,"x","")</f>
        <v/>
      </c>
      <c r="AL49" s="268" t="str">
        <f>IF('Vị trí VL1'!KL48&lt;1,"x","")</f>
        <v/>
      </c>
      <c r="AM49" s="268" t="str">
        <f>IF('Vị trí VL1'!LL48&lt;1,"x","")</f>
        <v/>
      </c>
      <c r="AN49" s="268" t="str">
        <f>IF('Vị trí VL1'!LW48&lt;1,"x","")</f>
        <v/>
      </c>
      <c r="AO49" s="268" t="str">
        <f>IF('Vị trí VL1'!MH48&lt;1,"x","")</f>
        <v/>
      </c>
      <c r="AP49" s="268" t="str">
        <f>IF('Vị trí VL1'!MS48&lt;1,"x","")</f>
        <v/>
      </c>
      <c r="AQ49" s="268" t="str">
        <f>IF('Vị trí VL1'!ND48&lt;1,"x","")</f>
        <v/>
      </c>
      <c r="AR49" s="268" t="str">
        <f>IF('Vị trí VL1'!NO48&lt;1,"x","")</f>
        <v/>
      </c>
      <c r="AS49" s="268" t="str">
        <f>IF('Vị trí VL1'!NZ48&lt;1,"x","")</f>
        <v/>
      </c>
      <c r="AT49" s="268" t="str">
        <f>IF('Vị trí VL1'!OK48&lt;1,"x","")</f>
        <v/>
      </c>
      <c r="AU49" s="268" t="str">
        <f>IF('Vị trí VL1'!PK48&lt;1,"x","")</f>
        <v/>
      </c>
      <c r="AV49" s="268" t="str">
        <f>IF('Vị trí VL1'!PV48&lt;1,"x","")</f>
        <v/>
      </c>
      <c r="AW49" s="268" t="str">
        <f>IF('Vị trí VL1'!QE48&lt;1,"x","")</f>
        <v/>
      </c>
    </row>
    <row r="50" spans="1:49">
      <c r="A50" s="174">
        <v>13</v>
      </c>
      <c r="B50" s="174">
        <v>49</v>
      </c>
      <c r="C50" s="90" t="s">
        <v>271</v>
      </c>
      <c r="D50" s="90" t="s">
        <v>301</v>
      </c>
      <c r="E50" s="177" t="s">
        <v>302</v>
      </c>
      <c r="F50" s="312" t="s">
        <v>303</v>
      </c>
      <c r="G50" s="312"/>
      <c r="H50" s="272"/>
      <c r="I50" s="281" t="s">
        <v>516</v>
      </c>
      <c r="J50" s="272" t="s">
        <v>18</v>
      </c>
      <c r="K50" s="273" t="s">
        <v>588</v>
      </c>
      <c r="L50" s="267">
        <f t="shared" si="0"/>
        <v>0</v>
      </c>
      <c r="M50" s="290" t="str">
        <f t="shared" si="1"/>
        <v/>
      </c>
      <c r="N50" s="268" t="str">
        <f>IF('Vị trí VL1'!N49&lt;1,"x","")</f>
        <v/>
      </c>
      <c r="O50" s="268" t="str">
        <f>IF('Vị trí VL1'!T49&lt;1,"x","")</f>
        <v/>
      </c>
      <c r="P50" s="268" t="str">
        <f>IF('Vị trí VL1'!AD49&lt;1,"x","")</f>
        <v/>
      </c>
      <c r="Q50" s="268" t="str">
        <f>IF('Vị trí VL1'!AO49&lt;1,"x","")</f>
        <v/>
      </c>
      <c r="R50" s="268" t="str">
        <f>IF('Vị trí VL1'!AZ49&lt;1,"x","")</f>
        <v/>
      </c>
      <c r="S50" s="268" t="str">
        <f>IF('Vị trí VL1'!BK49&lt;1,"x","")</f>
        <v/>
      </c>
      <c r="T50" s="268" t="str">
        <f>IF('Vị trí VL1'!BV49&lt;1,"x","")</f>
        <v/>
      </c>
      <c r="U50" s="268" t="str">
        <f>IF('Vị trí VL1'!CG49&lt;1,"x","")</f>
        <v/>
      </c>
      <c r="V50" s="268" t="str">
        <f>IF('Vị trí VL1'!DC49&lt;1,"x","")</f>
        <v/>
      </c>
      <c r="W50" s="268" t="str">
        <f>IF('Vị trí VL1'!DN49&lt;1,"x","")</f>
        <v/>
      </c>
      <c r="X50" s="268" t="str">
        <f>IF('Vị trí VL1'!DY49&lt;1,"x","")</f>
        <v/>
      </c>
      <c r="Y50" s="268" t="str">
        <f>IF('Vị trí VL1'!EJ49&lt;1,"x","")</f>
        <v/>
      </c>
      <c r="Z50" s="268" t="str">
        <f>IF('Vị trí VL1'!EU49&lt;1,"x","")</f>
        <v/>
      </c>
      <c r="AA50" s="268" t="str">
        <f>IF('Vị trí VL1'!FF49&lt;1,"x","")</f>
        <v/>
      </c>
      <c r="AB50" s="268" t="str">
        <f>IF('Vị trí VL1'!FQ49&lt;1,"x","")</f>
        <v/>
      </c>
      <c r="AC50" s="268" t="str">
        <f>IF('Vị trí VL1'!GB49&lt;1,"x","")</f>
        <v/>
      </c>
      <c r="AD50" s="268" t="str">
        <f>IF('Vị trí VL1'!HB49&lt;1,"x","")</f>
        <v/>
      </c>
      <c r="AE50" s="268" t="str">
        <f>IF('Vị trí VL1'!HM49&lt;1,"x","")</f>
        <v/>
      </c>
      <c r="AF50" s="268" t="str">
        <f>IF('Vị trí VL1'!HX49&lt;1,"x","")</f>
        <v/>
      </c>
      <c r="AG50" s="268" t="str">
        <f>IF('Vị trí VL1'!II49&lt;1,"x","")</f>
        <v/>
      </c>
      <c r="AH50" s="268" t="str">
        <f>IF('Vị trí VL1'!IT49&lt;1,"x","")</f>
        <v/>
      </c>
      <c r="AI50" s="268" t="str">
        <f>IF('Vị trí VL1'!JE49&lt;1,"x","")</f>
        <v/>
      </c>
      <c r="AJ50" s="268" t="str">
        <f>IF('Vị trí VL1'!JP49&lt;1,"x","")</f>
        <v/>
      </c>
      <c r="AK50" s="268" t="str">
        <f>IF('Vị trí VL1'!KA49&lt;1,"x","")</f>
        <v/>
      </c>
      <c r="AL50" s="268" t="str">
        <f>IF('Vị trí VL1'!KL49&lt;1,"x","")</f>
        <v/>
      </c>
      <c r="AM50" s="268" t="str">
        <f>IF('Vị trí VL1'!LL49&lt;1,"x","")</f>
        <v/>
      </c>
      <c r="AN50" s="268" t="str">
        <f>IF('Vị trí VL1'!LW49&lt;1,"x","")</f>
        <v/>
      </c>
      <c r="AO50" s="268" t="str">
        <f>IF('Vị trí VL1'!MH49&lt;1,"x","")</f>
        <v/>
      </c>
      <c r="AP50" s="268" t="str">
        <f>IF('Vị trí VL1'!MS49&lt;1,"x","")</f>
        <v/>
      </c>
      <c r="AQ50" s="268" t="str">
        <f>IF('Vị trí VL1'!ND49&lt;1,"x","")</f>
        <v/>
      </c>
      <c r="AR50" s="268" t="str">
        <f>IF('Vị trí VL1'!NO49&lt;1,"x","")</f>
        <v/>
      </c>
      <c r="AS50" s="268" t="str">
        <f>IF('Vị trí VL1'!NZ49&lt;1,"x","")</f>
        <v/>
      </c>
      <c r="AT50" s="268" t="str">
        <f>IF('Vị trí VL1'!OK49&lt;1,"x","")</f>
        <v/>
      </c>
      <c r="AU50" s="268" t="str">
        <f>IF('Vị trí VL1'!PK49&lt;1,"x","")</f>
        <v/>
      </c>
      <c r="AV50" s="268" t="str">
        <f>IF('Vị trí VL1'!PV49&lt;1,"x","")</f>
        <v/>
      </c>
      <c r="AW50" s="268" t="str">
        <f>IF('Vị trí VL1'!QE49&lt;1,"x","")</f>
        <v/>
      </c>
    </row>
    <row r="51" spans="1:49">
      <c r="A51" s="174">
        <v>14</v>
      </c>
      <c r="B51" s="174">
        <v>50</v>
      </c>
      <c r="C51" s="90" t="s">
        <v>271</v>
      </c>
      <c r="D51" s="90" t="s">
        <v>304</v>
      </c>
      <c r="E51" s="177" t="s">
        <v>305</v>
      </c>
      <c r="F51" s="312" t="s">
        <v>306</v>
      </c>
      <c r="G51" s="312"/>
      <c r="H51" s="272"/>
      <c r="I51" s="281" t="s">
        <v>517</v>
      </c>
      <c r="J51" s="272" t="s">
        <v>18</v>
      </c>
      <c r="K51" s="273" t="s">
        <v>113</v>
      </c>
      <c r="L51" s="267">
        <f t="shared" si="0"/>
        <v>0</v>
      </c>
      <c r="M51" s="290" t="str">
        <f t="shared" si="1"/>
        <v/>
      </c>
      <c r="N51" s="268" t="str">
        <f>IF('Vị trí VL1'!N50&lt;1,"x","")</f>
        <v/>
      </c>
      <c r="O51" s="268" t="str">
        <f>IF('Vị trí VL1'!T50&lt;1,"x","")</f>
        <v/>
      </c>
      <c r="P51" s="268" t="str">
        <f>IF('Vị trí VL1'!AD50&lt;1,"x","")</f>
        <v/>
      </c>
      <c r="Q51" s="268" t="str">
        <f>IF('Vị trí VL1'!AO50&lt;1,"x","")</f>
        <v/>
      </c>
      <c r="R51" s="268" t="str">
        <f>IF('Vị trí VL1'!AZ50&lt;1,"x","")</f>
        <v/>
      </c>
      <c r="S51" s="268" t="str">
        <f>IF('Vị trí VL1'!BK50&lt;1,"x","")</f>
        <v/>
      </c>
      <c r="T51" s="268" t="str">
        <f>IF('Vị trí VL1'!BV50&lt;1,"x","")</f>
        <v/>
      </c>
      <c r="U51" s="268" t="str">
        <f>IF('Vị trí VL1'!CG50&lt;1,"x","")</f>
        <v/>
      </c>
      <c r="V51" s="268" t="str">
        <f>IF('Vị trí VL1'!DC50&lt;1,"x","")</f>
        <v/>
      </c>
      <c r="W51" s="268" t="str">
        <f>IF('Vị trí VL1'!DN50&lt;1,"x","")</f>
        <v/>
      </c>
      <c r="X51" s="268" t="str">
        <f>IF('Vị trí VL1'!DY50&lt;1,"x","")</f>
        <v/>
      </c>
      <c r="Y51" s="268" t="str">
        <f>IF('Vị trí VL1'!EJ50&lt;1,"x","")</f>
        <v/>
      </c>
      <c r="Z51" s="268" t="str">
        <f>IF('Vị trí VL1'!EU50&lt;1,"x","")</f>
        <v/>
      </c>
      <c r="AA51" s="268" t="str">
        <f>IF('Vị trí VL1'!FF50&lt;1,"x","")</f>
        <v/>
      </c>
      <c r="AB51" s="268" t="str">
        <f>IF('Vị trí VL1'!FQ50&lt;1,"x","")</f>
        <v/>
      </c>
      <c r="AC51" s="268" t="str">
        <f>IF('Vị trí VL1'!GB50&lt;1,"x","")</f>
        <v/>
      </c>
      <c r="AD51" s="268" t="str">
        <f>IF('Vị trí VL1'!HB50&lt;1,"x","")</f>
        <v/>
      </c>
      <c r="AE51" s="268" t="str">
        <f>IF('Vị trí VL1'!HM50&lt;1,"x","")</f>
        <v/>
      </c>
      <c r="AF51" s="268" t="str">
        <f>IF('Vị trí VL1'!HX50&lt;1,"x","")</f>
        <v/>
      </c>
      <c r="AG51" s="268" t="str">
        <f>IF('Vị trí VL1'!II50&lt;1,"x","")</f>
        <v/>
      </c>
      <c r="AH51" s="268" t="str">
        <f>IF('Vị trí VL1'!IT50&lt;1,"x","")</f>
        <v/>
      </c>
      <c r="AI51" s="268" t="str">
        <f>IF('Vị trí VL1'!JE50&lt;1,"x","")</f>
        <v/>
      </c>
      <c r="AJ51" s="268" t="str">
        <f>IF('Vị trí VL1'!JP50&lt;1,"x","")</f>
        <v/>
      </c>
      <c r="AK51" s="268" t="str">
        <f>IF('Vị trí VL1'!KA50&lt;1,"x","")</f>
        <v/>
      </c>
      <c r="AL51" s="268" t="str">
        <f>IF('Vị trí VL1'!KL50&lt;1,"x","")</f>
        <v/>
      </c>
      <c r="AM51" s="268" t="str">
        <f>IF('Vị trí VL1'!LL50&lt;1,"x","")</f>
        <v/>
      </c>
      <c r="AN51" s="268" t="str">
        <f>IF('Vị trí VL1'!LW50&lt;1,"x","")</f>
        <v/>
      </c>
      <c r="AO51" s="268" t="str">
        <f>IF('Vị trí VL1'!MH50&lt;1,"x","")</f>
        <v/>
      </c>
      <c r="AP51" s="268" t="str">
        <f>IF('Vị trí VL1'!MS50&lt;1,"x","")</f>
        <v/>
      </c>
      <c r="AQ51" s="268" t="str">
        <f>IF('Vị trí VL1'!ND50&lt;1,"x","")</f>
        <v/>
      </c>
      <c r="AR51" s="268" t="str">
        <f>IF('Vị trí VL1'!NO50&lt;1,"x","")</f>
        <v/>
      </c>
      <c r="AS51" s="268" t="str">
        <f>IF('Vị trí VL1'!NZ50&lt;1,"x","")</f>
        <v/>
      </c>
      <c r="AT51" s="268" t="str">
        <f>IF('Vị trí VL1'!OK50&lt;1,"x","")</f>
        <v/>
      </c>
      <c r="AU51" s="268" t="str">
        <f>IF('Vị trí VL1'!PK50&lt;1,"x","")</f>
        <v/>
      </c>
      <c r="AV51" s="268" t="str">
        <f>IF('Vị trí VL1'!PV50&lt;1,"x","")</f>
        <v/>
      </c>
      <c r="AW51" s="268" t="str">
        <f>IF('Vị trí VL1'!QE50&lt;1,"x","")</f>
        <v/>
      </c>
    </row>
    <row r="52" spans="1:49" ht="110.25">
      <c r="A52" s="174">
        <v>15</v>
      </c>
      <c r="B52" s="174">
        <v>51</v>
      </c>
      <c r="C52" s="90" t="s">
        <v>271</v>
      </c>
      <c r="D52" s="90" t="s">
        <v>307</v>
      </c>
      <c r="E52" s="177" t="s">
        <v>281</v>
      </c>
      <c r="F52" s="293" t="s">
        <v>308</v>
      </c>
      <c r="G52" s="312" t="s">
        <v>1019</v>
      </c>
      <c r="H52" s="272"/>
      <c r="I52" s="281" t="s">
        <v>518</v>
      </c>
      <c r="J52" s="272" t="s">
        <v>18</v>
      </c>
      <c r="K52" s="273" t="s">
        <v>489</v>
      </c>
      <c r="L52" s="267">
        <f t="shared" si="0"/>
        <v>35</v>
      </c>
      <c r="M52" s="290" t="str">
        <f t="shared" si="1"/>
        <v xml:space="preserve">GDQP (3TC), VẼ XD1 (3TC), TCTC CTXD (2TC), ĐỌC BVXD (1TC), ĐA KTTC-P1(THÂN) (1TC), ĐA KTTC-P2(PHẦN NGẦM) (1TC), ĐA TCTC CTXD (1TC), TTXDCB (MĐ1) (1TC), TTXDCB (MĐ2) (1TC), TTXDCB (MĐ3) (2TC), TTXDCB (MĐ4) (1TC), TTKTV1 (4TC), TTKTV2 (6TC), TTKTV3 (6TC), ĐATN (5TC), </v>
      </c>
      <c r="N52" s="268" t="str">
        <f>IF('Vị trí VL1'!N51&lt;1,"x","")</f>
        <v/>
      </c>
      <c r="O52" s="268" t="str">
        <f>IF('Vị trí VL1'!T51&lt;1,"x","")</f>
        <v>x</v>
      </c>
      <c r="P52" s="268" t="str">
        <f>IF('Vị trí VL1'!AD51&lt;1,"x","")</f>
        <v/>
      </c>
      <c r="Q52" s="268" t="str">
        <f>IF('Vị trí VL1'!AO51&lt;1,"x","")</f>
        <v/>
      </c>
      <c r="R52" s="268" t="str">
        <f>IF('Vị trí VL1'!AZ51&lt;1,"x","")</f>
        <v/>
      </c>
      <c r="S52" s="268" t="str">
        <f>IF('Vị trí VL1'!BK51&lt;1,"x","")</f>
        <v>x</v>
      </c>
      <c r="T52" s="268" t="str">
        <f>IF('Vị trí VL1'!BV51&lt;1,"x","")</f>
        <v/>
      </c>
      <c r="U52" s="268" t="str">
        <f>IF('Vị trí VL1'!CG51&lt;1,"x","")</f>
        <v/>
      </c>
      <c r="V52" s="268" t="str">
        <f>IF('Vị trí VL1'!DC51&lt;1,"x","")</f>
        <v/>
      </c>
      <c r="W52" s="268" t="str">
        <f>IF('Vị trí VL1'!DN51&lt;1,"x","")</f>
        <v/>
      </c>
      <c r="X52" s="268" t="str">
        <f>IF('Vị trí VL1'!DY51&lt;1,"x","")</f>
        <v/>
      </c>
      <c r="Y52" s="268" t="str">
        <f>IF('Vị trí VL1'!EJ51&lt;1,"x","")</f>
        <v/>
      </c>
      <c r="Z52" s="268" t="str">
        <f>IF('Vị trí VL1'!EU51&lt;1,"x","")</f>
        <v/>
      </c>
      <c r="AA52" s="268" t="str">
        <f>IF('Vị trí VL1'!FF51&lt;1,"x","")</f>
        <v/>
      </c>
      <c r="AB52" s="268" t="str">
        <f>IF('Vị trí VL1'!FQ51&lt;1,"x","")</f>
        <v/>
      </c>
      <c r="AC52" s="268" t="str">
        <f>IF('Vị trí VL1'!GB51&lt;1,"x","")</f>
        <v/>
      </c>
      <c r="AD52" s="268" t="str">
        <f>IF('Vị trí VL1'!HB51&lt;1,"x","")</f>
        <v/>
      </c>
      <c r="AE52" s="268" t="str">
        <f>IF('Vị trí VL1'!HM51&lt;1,"x","")</f>
        <v/>
      </c>
      <c r="AF52" s="268" t="str">
        <f>IF('Vị trí VL1'!HX51&lt;1,"x","")</f>
        <v/>
      </c>
      <c r="AG52" s="268" t="str">
        <f>IF('Vị trí VL1'!II51&lt;1,"x","")</f>
        <v/>
      </c>
      <c r="AH52" s="268" t="str">
        <f>IF('Vị trí VL1'!IT51&lt;1,"x","")</f>
        <v/>
      </c>
      <c r="AI52" s="268" t="str">
        <f>IF('Vị trí VL1'!JE51&lt;1,"x","")</f>
        <v/>
      </c>
      <c r="AJ52" s="268" t="str">
        <f>IF('Vị trí VL1'!JP51&lt;1,"x","")</f>
        <v>x</v>
      </c>
      <c r="AK52" s="268" t="str">
        <f>IF('Vị trí VL1'!KA51&lt;1,"x","")</f>
        <v>x</v>
      </c>
      <c r="AL52" s="268" t="str">
        <f>IF('Vị trí VL1'!KL51&lt;1,"x","")</f>
        <v/>
      </c>
      <c r="AM52" s="268" t="str">
        <f>IF('Vị trí VL1'!LL51&lt;1,"x","")</f>
        <v>x</v>
      </c>
      <c r="AN52" s="268" t="str">
        <f>IF('Vị trí VL1'!LW51&lt;1,"x","")</f>
        <v>x</v>
      </c>
      <c r="AO52" s="268" t="str">
        <f>IF('Vị trí VL1'!MH51&lt;1,"x","")</f>
        <v>x</v>
      </c>
      <c r="AP52" s="268" t="str">
        <f>IF('Vị trí VL1'!MS51&lt;1,"x","")</f>
        <v>x</v>
      </c>
      <c r="AQ52" s="268" t="str">
        <f>IF('Vị trí VL1'!ND51&lt;1,"x","")</f>
        <v>x</v>
      </c>
      <c r="AR52" s="268" t="str">
        <f>IF('Vị trí VL1'!NO51&lt;1,"x","")</f>
        <v>x</v>
      </c>
      <c r="AS52" s="268" t="str">
        <f>IF('Vị trí VL1'!NZ51&lt;1,"x","")</f>
        <v>x</v>
      </c>
      <c r="AT52" s="268" t="str">
        <f>IF('Vị trí VL1'!OK51&lt;1,"x","")</f>
        <v>x</v>
      </c>
      <c r="AU52" s="268" t="str">
        <f>IF('Vị trí VL1'!PK51&lt;1,"x","")</f>
        <v>x</v>
      </c>
      <c r="AV52" s="268" t="str">
        <f>IF('Vị trí VL1'!PV51&lt;1,"x","")</f>
        <v>x</v>
      </c>
      <c r="AW52" s="268" t="str">
        <f>IF('Vị trí VL1'!QE51&lt;1,"x","")</f>
        <v>x</v>
      </c>
    </row>
    <row r="53" spans="1:49" ht="31.5">
      <c r="A53" s="174">
        <v>16</v>
      </c>
      <c r="B53" s="174">
        <v>52</v>
      </c>
      <c r="C53" s="90" t="s">
        <v>271</v>
      </c>
      <c r="D53" s="90" t="s">
        <v>309</v>
      </c>
      <c r="E53" s="177" t="s">
        <v>70</v>
      </c>
      <c r="F53" s="293" t="s">
        <v>174</v>
      </c>
      <c r="G53" s="312" t="s">
        <v>1019</v>
      </c>
      <c r="H53" s="272"/>
      <c r="I53" s="281" t="s">
        <v>519</v>
      </c>
      <c r="J53" s="272" t="s">
        <v>18</v>
      </c>
      <c r="K53" s="273" t="s">
        <v>601</v>
      </c>
      <c r="L53" s="267">
        <f t="shared" si="0"/>
        <v>17</v>
      </c>
      <c r="M53" s="290" t="str">
        <f t="shared" si="1"/>
        <v xml:space="preserve">CẤU TẠO KT (3TC), KCBTCT (3TC), TTKTV3 (6TC), ĐATN (5TC), </v>
      </c>
      <c r="N53" s="268" t="str">
        <f>IF('Vị trí VL1'!N52&lt;1,"x","")</f>
        <v/>
      </c>
      <c r="O53" s="268" t="str">
        <f>IF('Vị trí VL1'!T52&lt;1,"x","")</f>
        <v/>
      </c>
      <c r="P53" s="268" t="str">
        <f>IF('Vị trí VL1'!AD52&lt;1,"x","")</f>
        <v/>
      </c>
      <c r="Q53" s="268" t="str">
        <f>IF('Vị trí VL1'!AO52&lt;1,"x","")</f>
        <v/>
      </c>
      <c r="R53" s="268" t="str">
        <f>IF('Vị trí VL1'!AZ52&lt;1,"x","")</f>
        <v/>
      </c>
      <c r="S53" s="268" t="str">
        <f>IF('Vị trí VL1'!BK52&lt;1,"x","")</f>
        <v/>
      </c>
      <c r="T53" s="268" t="str">
        <f>IF('Vị trí VL1'!BV52&lt;1,"x","")</f>
        <v/>
      </c>
      <c r="U53" s="268" t="str">
        <f>IF('Vị trí VL1'!CG52&lt;1,"x","")</f>
        <v/>
      </c>
      <c r="V53" s="268" t="str">
        <f>IF('Vị trí VL1'!DC52&lt;1,"x","")</f>
        <v>x</v>
      </c>
      <c r="W53" s="268" t="str">
        <f>IF('Vị trí VL1'!DN52&lt;1,"x","")</f>
        <v/>
      </c>
      <c r="X53" s="268" t="str">
        <f>IF('Vị trí VL1'!DY52&lt;1,"x","")</f>
        <v>x</v>
      </c>
      <c r="Y53" s="268" t="str">
        <f>IF('Vị trí VL1'!EJ52&lt;1,"x","")</f>
        <v/>
      </c>
      <c r="Z53" s="268" t="str">
        <f>IF('Vị trí VL1'!EU52&lt;1,"x","")</f>
        <v/>
      </c>
      <c r="AA53" s="268" t="str">
        <f>IF('Vị trí VL1'!FF52&lt;1,"x","")</f>
        <v/>
      </c>
      <c r="AB53" s="268" t="str">
        <f>IF('Vị trí VL1'!FQ52&lt;1,"x","")</f>
        <v/>
      </c>
      <c r="AC53" s="268" t="str">
        <f>IF('Vị trí VL1'!GB52&lt;1,"x","")</f>
        <v/>
      </c>
      <c r="AD53" s="268" t="str">
        <f>IF('Vị trí VL1'!HB52&lt;1,"x","")</f>
        <v/>
      </c>
      <c r="AE53" s="268" t="str">
        <f>IF('Vị trí VL1'!HM52&lt;1,"x","")</f>
        <v/>
      </c>
      <c r="AF53" s="268" t="str">
        <f>IF('Vị trí VL1'!HX52&lt;1,"x","")</f>
        <v/>
      </c>
      <c r="AG53" s="268" t="str">
        <f>IF('Vị trí VL1'!II52&lt;1,"x","")</f>
        <v/>
      </c>
      <c r="AH53" s="268" t="str">
        <f>IF('Vị trí VL1'!IT52&lt;1,"x","")</f>
        <v/>
      </c>
      <c r="AI53" s="268" t="str">
        <f>IF('Vị trí VL1'!JE52&lt;1,"x","")</f>
        <v/>
      </c>
      <c r="AJ53" s="268" t="str">
        <f>IF('Vị trí VL1'!JP52&lt;1,"x","")</f>
        <v/>
      </c>
      <c r="AK53" s="268" t="str">
        <f>IF('Vị trí VL1'!KA52&lt;1,"x","")</f>
        <v/>
      </c>
      <c r="AL53" s="268" t="str">
        <f>IF('Vị trí VL1'!KL52&lt;1,"x","")</f>
        <v/>
      </c>
      <c r="AM53" s="268" t="str">
        <f>IF('Vị trí VL1'!LL52&lt;1,"x","")</f>
        <v/>
      </c>
      <c r="AN53" s="268" t="str">
        <f>IF('Vị trí VL1'!LW52&lt;1,"x","")</f>
        <v/>
      </c>
      <c r="AO53" s="268" t="str">
        <f>IF('Vị trí VL1'!MH52&lt;1,"x","")</f>
        <v/>
      </c>
      <c r="AP53" s="268" t="str">
        <f>IF('Vị trí VL1'!MS52&lt;1,"x","")</f>
        <v/>
      </c>
      <c r="AQ53" s="268" t="str">
        <f>IF('Vị trí VL1'!ND52&lt;1,"x","")</f>
        <v/>
      </c>
      <c r="AR53" s="268" t="str">
        <f>IF('Vị trí VL1'!NO52&lt;1,"x","")</f>
        <v/>
      </c>
      <c r="AS53" s="268" t="str">
        <f>IF('Vị trí VL1'!NZ52&lt;1,"x","")</f>
        <v/>
      </c>
      <c r="AT53" s="268" t="str">
        <f>IF('Vị trí VL1'!OK52&lt;1,"x","")</f>
        <v/>
      </c>
      <c r="AU53" s="268" t="str">
        <f>IF('Vị trí VL1'!PK52&lt;1,"x","")</f>
        <v/>
      </c>
      <c r="AV53" s="268" t="str">
        <f>IF('Vị trí VL1'!PV52&lt;1,"x","")</f>
        <v>x</v>
      </c>
      <c r="AW53" s="268" t="str">
        <f>IF('Vị trí VL1'!QE52&lt;1,"x","")</f>
        <v>x</v>
      </c>
    </row>
    <row r="54" spans="1:49" ht="31.5">
      <c r="A54" s="174">
        <v>17</v>
      </c>
      <c r="B54" s="174">
        <v>53</v>
      </c>
      <c r="C54" s="90" t="s">
        <v>271</v>
      </c>
      <c r="D54" s="90" t="s">
        <v>310</v>
      </c>
      <c r="E54" s="177" t="s">
        <v>311</v>
      </c>
      <c r="F54" s="317" t="s">
        <v>98</v>
      </c>
      <c r="G54" s="312" t="s">
        <v>1049</v>
      </c>
      <c r="H54" s="272"/>
      <c r="I54" s="281" t="s">
        <v>520</v>
      </c>
      <c r="J54" s="272" t="s">
        <v>18</v>
      </c>
      <c r="K54" s="273" t="s">
        <v>602</v>
      </c>
      <c r="L54" s="267">
        <f t="shared" si="0"/>
        <v>8</v>
      </c>
      <c r="M54" s="290" t="str">
        <f t="shared" si="1"/>
        <v xml:space="preserve">KC THÉP (2TC), ĐA TCTC CTXD (1TC), ĐATN (5TC), </v>
      </c>
      <c r="N54" s="268" t="str">
        <f>IF('Vị trí VL1'!N53&lt;1,"x","")</f>
        <v/>
      </c>
      <c r="O54" s="268" t="str">
        <f>IF('Vị trí VL1'!T53&lt;1,"x","")</f>
        <v/>
      </c>
      <c r="P54" s="268" t="str">
        <f>IF('Vị trí VL1'!AD53&lt;1,"x","")</f>
        <v/>
      </c>
      <c r="Q54" s="268" t="str">
        <f>IF('Vị trí VL1'!AO53&lt;1,"x","")</f>
        <v/>
      </c>
      <c r="R54" s="268" t="str">
        <f>IF('Vị trí VL1'!AZ53&lt;1,"x","")</f>
        <v/>
      </c>
      <c r="S54" s="268" t="str">
        <f>IF('Vị trí VL1'!BK53&lt;1,"x","")</f>
        <v/>
      </c>
      <c r="T54" s="268" t="str">
        <f>IF('Vị trí VL1'!BV53&lt;1,"x","")</f>
        <v/>
      </c>
      <c r="U54" s="268" t="str">
        <f>IF('Vị trí VL1'!CG53&lt;1,"x","")</f>
        <v/>
      </c>
      <c r="V54" s="268" t="str">
        <f>IF('Vị trí VL1'!DC53&lt;1,"x","")</f>
        <v/>
      </c>
      <c r="W54" s="268" t="str">
        <f>IF('Vị trí VL1'!DN53&lt;1,"x","")</f>
        <v/>
      </c>
      <c r="X54" s="268" t="str">
        <f>IF('Vị trí VL1'!DY53&lt;1,"x","")</f>
        <v/>
      </c>
      <c r="Y54" s="268" t="str">
        <f>IF('Vị trí VL1'!EJ53&lt;1,"x","")</f>
        <v/>
      </c>
      <c r="Z54" s="268" t="str">
        <f>IF('Vị trí VL1'!EU53&lt;1,"x","")</f>
        <v/>
      </c>
      <c r="AA54" s="268" t="str">
        <f>IF('Vị trí VL1'!FF53&lt;1,"x","")</f>
        <v/>
      </c>
      <c r="AB54" s="268" t="str">
        <f>IF('Vị trí VL1'!FQ53&lt;1,"x","")</f>
        <v/>
      </c>
      <c r="AC54" s="268" t="str">
        <f>IF('Vị trí VL1'!GB53&lt;1,"x","")</f>
        <v/>
      </c>
      <c r="AD54" s="268" t="str">
        <f>IF('Vị trí VL1'!HB53&lt;1,"x","")</f>
        <v/>
      </c>
      <c r="AE54" s="268" t="str">
        <f>IF('Vị trí VL1'!HM53&lt;1,"x","")</f>
        <v>x</v>
      </c>
      <c r="AF54" s="268" t="str">
        <f>IF('Vị trí VL1'!HX53&lt;1,"x","")</f>
        <v/>
      </c>
      <c r="AG54" s="268" t="str">
        <f>IF('Vị trí VL1'!II53&lt;1,"x","")</f>
        <v/>
      </c>
      <c r="AH54" s="268" t="str">
        <f>IF('Vị trí VL1'!IT53&lt;1,"x","")</f>
        <v/>
      </c>
      <c r="AI54" s="268" t="str">
        <f>IF('Vị trí VL1'!JE53&lt;1,"x","")</f>
        <v/>
      </c>
      <c r="AJ54" s="268" t="str">
        <f>IF('Vị trí VL1'!JP53&lt;1,"x","")</f>
        <v/>
      </c>
      <c r="AK54" s="268" t="str">
        <f>IF('Vị trí VL1'!KA53&lt;1,"x","")</f>
        <v/>
      </c>
      <c r="AL54" s="268" t="str">
        <f>IF('Vị trí VL1'!KL53&lt;1,"x","")</f>
        <v/>
      </c>
      <c r="AM54" s="268" t="str">
        <f>IF('Vị trí VL1'!LL53&lt;1,"x","")</f>
        <v/>
      </c>
      <c r="AN54" s="268" t="str">
        <f>IF('Vị trí VL1'!LW53&lt;1,"x","")</f>
        <v/>
      </c>
      <c r="AO54" s="268" t="str">
        <f>IF('Vị trí VL1'!MH53&lt;1,"x","")</f>
        <v>x</v>
      </c>
      <c r="AP54" s="268" t="str">
        <f>IF('Vị trí VL1'!MS53&lt;1,"x","")</f>
        <v/>
      </c>
      <c r="AQ54" s="268" t="str">
        <f>IF('Vị trí VL1'!ND53&lt;1,"x","")</f>
        <v/>
      </c>
      <c r="AR54" s="268" t="str">
        <f>IF('Vị trí VL1'!NO53&lt;1,"x","")</f>
        <v/>
      </c>
      <c r="AS54" s="268" t="str">
        <f>IF('Vị trí VL1'!NZ53&lt;1,"x","")</f>
        <v/>
      </c>
      <c r="AT54" s="268" t="str">
        <f>IF('Vị trí VL1'!OK53&lt;1,"x","")</f>
        <v/>
      </c>
      <c r="AU54" s="268" t="str">
        <f>IF('Vị trí VL1'!PK53&lt;1,"x","")</f>
        <v/>
      </c>
      <c r="AV54" s="268" t="str">
        <f>IF('Vị trí VL1'!PV53&lt;1,"x","")</f>
        <v/>
      </c>
      <c r="AW54" s="268" t="str">
        <f>IF('Vị trí VL1'!QE53&lt;1,"x","")</f>
        <v>x</v>
      </c>
    </row>
    <row r="55" spans="1:49">
      <c r="A55" s="174">
        <v>18</v>
      </c>
      <c r="B55" s="174">
        <v>54</v>
      </c>
      <c r="C55" s="90" t="s">
        <v>271</v>
      </c>
      <c r="D55" s="90" t="s">
        <v>312</v>
      </c>
      <c r="E55" s="177" t="s">
        <v>313</v>
      </c>
      <c r="F55" s="312" t="s">
        <v>233</v>
      </c>
      <c r="G55" s="312"/>
      <c r="H55" s="272"/>
      <c r="I55" s="281" t="s">
        <v>433</v>
      </c>
      <c r="J55" s="272" t="s">
        <v>18</v>
      </c>
      <c r="K55" s="273" t="s">
        <v>489</v>
      </c>
      <c r="L55" s="267">
        <f t="shared" si="0"/>
        <v>0</v>
      </c>
      <c r="M55" s="290" t="str">
        <f t="shared" si="1"/>
        <v/>
      </c>
      <c r="N55" s="268" t="str">
        <f>IF('Vị trí VL1'!N54&lt;1,"x","")</f>
        <v/>
      </c>
      <c r="O55" s="268" t="str">
        <f>IF('Vị trí VL1'!T54&lt;1,"x","")</f>
        <v/>
      </c>
      <c r="P55" s="268" t="str">
        <f>IF('Vị trí VL1'!AD54&lt;1,"x","")</f>
        <v/>
      </c>
      <c r="Q55" s="268" t="str">
        <f>IF('Vị trí VL1'!AO54&lt;1,"x","")</f>
        <v/>
      </c>
      <c r="R55" s="268" t="str">
        <f>IF('Vị trí VL1'!AZ54&lt;1,"x","")</f>
        <v/>
      </c>
      <c r="S55" s="268" t="str">
        <f>IF('Vị trí VL1'!BK54&lt;1,"x","")</f>
        <v/>
      </c>
      <c r="T55" s="268" t="str">
        <f>IF('Vị trí VL1'!BV54&lt;1,"x","")</f>
        <v/>
      </c>
      <c r="U55" s="268" t="str">
        <f>IF('Vị trí VL1'!CG54&lt;1,"x","")</f>
        <v/>
      </c>
      <c r="V55" s="268" t="str">
        <f>IF('Vị trí VL1'!DC54&lt;1,"x","")</f>
        <v/>
      </c>
      <c r="W55" s="268" t="str">
        <f>IF('Vị trí VL1'!DN54&lt;1,"x","")</f>
        <v/>
      </c>
      <c r="X55" s="268" t="str">
        <f>IF('Vị trí VL1'!DY54&lt;1,"x","")</f>
        <v/>
      </c>
      <c r="Y55" s="268" t="str">
        <f>IF('Vị trí VL1'!EJ54&lt;1,"x","")</f>
        <v/>
      </c>
      <c r="Z55" s="268" t="str">
        <f>IF('Vị trí VL1'!EU54&lt;1,"x","")</f>
        <v/>
      </c>
      <c r="AA55" s="268" t="str">
        <f>IF('Vị trí VL1'!FF54&lt;1,"x","")</f>
        <v/>
      </c>
      <c r="AB55" s="268" t="str">
        <f>IF('Vị trí VL1'!FQ54&lt;1,"x","")</f>
        <v/>
      </c>
      <c r="AC55" s="268" t="str">
        <f>IF('Vị trí VL1'!GB54&lt;1,"x","")</f>
        <v/>
      </c>
      <c r="AD55" s="268" t="str">
        <f>IF('Vị trí VL1'!HB54&lt;1,"x","")</f>
        <v/>
      </c>
      <c r="AE55" s="268" t="str">
        <f>IF('Vị trí VL1'!HM54&lt;1,"x","")</f>
        <v/>
      </c>
      <c r="AF55" s="268" t="str">
        <f>IF('Vị trí VL1'!HX54&lt;1,"x","")</f>
        <v/>
      </c>
      <c r="AG55" s="268" t="str">
        <f>IF('Vị trí VL1'!II54&lt;1,"x","")</f>
        <v/>
      </c>
      <c r="AH55" s="268" t="str">
        <f>IF('Vị trí VL1'!IT54&lt;1,"x","")</f>
        <v/>
      </c>
      <c r="AI55" s="268" t="str">
        <f>IF('Vị trí VL1'!JE54&lt;1,"x","")</f>
        <v/>
      </c>
      <c r="AJ55" s="268" t="str">
        <f>IF('Vị trí VL1'!JP54&lt;1,"x","")</f>
        <v/>
      </c>
      <c r="AK55" s="268" t="str">
        <f>IF('Vị trí VL1'!KA54&lt;1,"x","")</f>
        <v/>
      </c>
      <c r="AL55" s="268" t="str">
        <f>IF('Vị trí VL1'!KL54&lt;1,"x","")</f>
        <v/>
      </c>
      <c r="AM55" s="268" t="str">
        <f>IF('Vị trí VL1'!LL54&lt;1,"x","")</f>
        <v/>
      </c>
      <c r="AN55" s="268" t="str">
        <f>IF('Vị trí VL1'!LW54&lt;1,"x","")</f>
        <v/>
      </c>
      <c r="AO55" s="268" t="str">
        <f>IF('Vị trí VL1'!MH54&lt;1,"x","")</f>
        <v/>
      </c>
      <c r="AP55" s="268" t="str">
        <f>IF('Vị trí VL1'!MS54&lt;1,"x","")</f>
        <v/>
      </c>
      <c r="AQ55" s="268" t="str">
        <f>IF('Vị trí VL1'!ND54&lt;1,"x","")</f>
        <v/>
      </c>
      <c r="AR55" s="268" t="str">
        <f>IF('Vị trí VL1'!NO54&lt;1,"x","")</f>
        <v/>
      </c>
      <c r="AS55" s="268" t="str">
        <f>IF('Vị trí VL1'!NZ54&lt;1,"x","")</f>
        <v/>
      </c>
      <c r="AT55" s="268" t="str">
        <f>IF('Vị trí VL1'!OK54&lt;1,"x","")</f>
        <v/>
      </c>
      <c r="AU55" s="268" t="str">
        <f>IF('Vị trí VL1'!PK54&lt;1,"x","")</f>
        <v/>
      </c>
      <c r="AV55" s="268" t="str">
        <f>IF('Vị trí VL1'!PV54&lt;1,"x","")</f>
        <v/>
      </c>
      <c r="AW55" s="268" t="str">
        <f>IF('Vị trí VL1'!QE54&lt;1,"x","")</f>
        <v/>
      </c>
    </row>
    <row r="56" spans="1:49">
      <c r="A56" s="174">
        <v>19</v>
      </c>
      <c r="B56" s="174">
        <v>55</v>
      </c>
      <c r="C56" s="90" t="s">
        <v>271</v>
      </c>
      <c r="D56" s="90" t="s">
        <v>314</v>
      </c>
      <c r="E56" s="177" t="s">
        <v>232</v>
      </c>
      <c r="F56" s="312" t="s">
        <v>65</v>
      </c>
      <c r="G56" s="312"/>
      <c r="H56" s="272"/>
      <c r="I56" s="281" t="s">
        <v>521</v>
      </c>
      <c r="J56" s="272" t="s">
        <v>18</v>
      </c>
      <c r="K56" s="273" t="s">
        <v>578</v>
      </c>
      <c r="L56" s="267">
        <f t="shared" si="0"/>
        <v>5</v>
      </c>
      <c r="M56" s="290" t="str">
        <f t="shared" si="1"/>
        <v xml:space="preserve">ĐATN (5TC), </v>
      </c>
      <c r="N56" s="268" t="str">
        <f>IF('Vị trí VL1'!N55&lt;1,"x","")</f>
        <v/>
      </c>
      <c r="O56" s="268" t="str">
        <f>IF('Vị trí VL1'!T55&lt;1,"x","")</f>
        <v/>
      </c>
      <c r="P56" s="268" t="str">
        <f>IF('Vị trí VL1'!AD55&lt;1,"x","")</f>
        <v/>
      </c>
      <c r="Q56" s="268" t="str">
        <f>IF('Vị trí VL1'!AO55&lt;1,"x","")</f>
        <v/>
      </c>
      <c r="R56" s="268" t="str">
        <f>IF('Vị trí VL1'!AZ55&lt;1,"x","")</f>
        <v/>
      </c>
      <c r="S56" s="268" t="str">
        <f>IF('Vị trí VL1'!BK55&lt;1,"x","")</f>
        <v/>
      </c>
      <c r="T56" s="268" t="str">
        <f>IF('Vị trí VL1'!BV55&lt;1,"x","")</f>
        <v/>
      </c>
      <c r="U56" s="268" t="str">
        <f>IF('Vị trí VL1'!CG55&lt;1,"x","")</f>
        <v/>
      </c>
      <c r="V56" s="268" t="str">
        <f>IF('Vị trí VL1'!DC55&lt;1,"x","")</f>
        <v/>
      </c>
      <c r="W56" s="268" t="str">
        <f>IF('Vị trí VL1'!DN55&lt;1,"x","")</f>
        <v/>
      </c>
      <c r="X56" s="268" t="str">
        <f>IF('Vị trí VL1'!DY55&lt;1,"x","")</f>
        <v/>
      </c>
      <c r="Y56" s="268" t="str">
        <f>IF('Vị trí VL1'!EJ55&lt;1,"x","")</f>
        <v/>
      </c>
      <c r="Z56" s="268" t="str">
        <f>IF('Vị trí VL1'!EU55&lt;1,"x","")</f>
        <v/>
      </c>
      <c r="AA56" s="268" t="str">
        <f>IF('Vị trí VL1'!FF55&lt;1,"x","")</f>
        <v/>
      </c>
      <c r="AB56" s="268" t="str">
        <f>IF('Vị trí VL1'!FQ55&lt;1,"x","")</f>
        <v/>
      </c>
      <c r="AC56" s="268" t="str">
        <f>IF('Vị trí VL1'!GB55&lt;1,"x","")</f>
        <v/>
      </c>
      <c r="AD56" s="268" t="str">
        <f>IF('Vị trí VL1'!HB55&lt;1,"x","")</f>
        <v/>
      </c>
      <c r="AE56" s="268" t="str">
        <f>IF('Vị trí VL1'!HM55&lt;1,"x","")</f>
        <v/>
      </c>
      <c r="AF56" s="268" t="str">
        <f>IF('Vị trí VL1'!HX55&lt;1,"x","")</f>
        <v/>
      </c>
      <c r="AG56" s="268" t="str">
        <f>IF('Vị trí VL1'!II55&lt;1,"x","")</f>
        <v/>
      </c>
      <c r="AH56" s="268" t="str">
        <f>IF('Vị trí VL1'!IT55&lt;1,"x","")</f>
        <v/>
      </c>
      <c r="AI56" s="268" t="str">
        <f>IF('Vị trí VL1'!JE55&lt;1,"x","")</f>
        <v/>
      </c>
      <c r="AJ56" s="268" t="str">
        <f>IF('Vị trí VL1'!JP55&lt;1,"x","")</f>
        <v/>
      </c>
      <c r="AK56" s="268" t="str">
        <f>IF('Vị trí VL1'!KA55&lt;1,"x","")</f>
        <v/>
      </c>
      <c r="AL56" s="268" t="str">
        <f>IF('Vị trí VL1'!KL55&lt;1,"x","")</f>
        <v/>
      </c>
      <c r="AM56" s="268" t="str">
        <f>IF('Vị trí VL1'!LL55&lt;1,"x","")</f>
        <v/>
      </c>
      <c r="AN56" s="268" t="str">
        <f>IF('Vị trí VL1'!LW55&lt;1,"x","")</f>
        <v/>
      </c>
      <c r="AO56" s="268" t="str">
        <f>IF('Vị trí VL1'!MH55&lt;1,"x","")</f>
        <v/>
      </c>
      <c r="AP56" s="268" t="str">
        <f>IF('Vị trí VL1'!MS55&lt;1,"x","")</f>
        <v/>
      </c>
      <c r="AQ56" s="268" t="str">
        <f>IF('Vị trí VL1'!ND55&lt;1,"x","")</f>
        <v/>
      </c>
      <c r="AR56" s="268" t="str">
        <f>IF('Vị trí VL1'!NO55&lt;1,"x","")</f>
        <v/>
      </c>
      <c r="AS56" s="268" t="str">
        <f>IF('Vị trí VL1'!NZ55&lt;1,"x","")</f>
        <v/>
      </c>
      <c r="AT56" s="268" t="str">
        <f>IF('Vị trí VL1'!OK55&lt;1,"x","")</f>
        <v/>
      </c>
      <c r="AU56" s="268" t="str">
        <f>IF('Vị trí VL1'!PK55&lt;1,"x","")</f>
        <v/>
      </c>
      <c r="AV56" s="268" t="str">
        <f>IF('Vị trí VL1'!PV55&lt;1,"x","")</f>
        <v/>
      </c>
      <c r="AW56" s="268" t="str">
        <f>IF('Vị trí VL1'!QE55&lt;1,"x","")</f>
        <v>x</v>
      </c>
    </row>
    <row r="57" spans="1:49">
      <c r="A57" s="174">
        <v>20</v>
      </c>
      <c r="B57" s="174">
        <v>56</v>
      </c>
      <c r="C57" s="90" t="s">
        <v>271</v>
      </c>
      <c r="D57" s="90" t="s">
        <v>320</v>
      </c>
      <c r="E57" s="177" t="s">
        <v>321</v>
      </c>
      <c r="F57" s="312" t="s">
        <v>182</v>
      </c>
      <c r="G57" s="312"/>
      <c r="H57" s="272"/>
      <c r="I57" s="281" t="s">
        <v>476</v>
      </c>
      <c r="J57" s="272" t="s">
        <v>18</v>
      </c>
      <c r="K57" s="273" t="s">
        <v>573</v>
      </c>
      <c r="L57" s="267">
        <f t="shared" si="0"/>
        <v>0</v>
      </c>
      <c r="M57" s="290" t="str">
        <f t="shared" si="1"/>
        <v/>
      </c>
      <c r="N57" s="268" t="str">
        <f>IF('Vị trí VL1'!N56&lt;1,"x","")</f>
        <v/>
      </c>
      <c r="O57" s="268" t="str">
        <f>IF('Vị trí VL1'!T56&lt;1,"x","")</f>
        <v/>
      </c>
      <c r="P57" s="268" t="str">
        <f>IF('Vị trí VL1'!AD56&lt;1,"x","")</f>
        <v/>
      </c>
      <c r="Q57" s="268" t="str">
        <f>IF('Vị trí VL1'!AO56&lt;1,"x","")</f>
        <v/>
      </c>
      <c r="R57" s="268" t="str">
        <f>IF('Vị trí VL1'!AZ56&lt;1,"x","")</f>
        <v/>
      </c>
      <c r="S57" s="268" t="str">
        <f>IF('Vị trí VL1'!BK56&lt;1,"x","")</f>
        <v/>
      </c>
      <c r="T57" s="268" t="str">
        <f>IF('Vị trí VL1'!BV56&lt;1,"x","")</f>
        <v/>
      </c>
      <c r="U57" s="268" t="str">
        <f>IF('Vị trí VL1'!CG56&lt;1,"x","")</f>
        <v/>
      </c>
      <c r="V57" s="268" t="str">
        <f>IF('Vị trí VL1'!DC56&lt;1,"x","")</f>
        <v/>
      </c>
      <c r="W57" s="268" t="str">
        <f>IF('Vị trí VL1'!DN56&lt;1,"x","")</f>
        <v/>
      </c>
      <c r="X57" s="268" t="str">
        <f>IF('Vị trí VL1'!DY56&lt;1,"x","")</f>
        <v/>
      </c>
      <c r="Y57" s="268" t="str">
        <f>IF('Vị trí VL1'!EJ56&lt;1,"x","")</f>
        <v/>
      </c>
      <c r="Z57" s="268" t="str">
        <f>IF('Vị trí VL1'!EU56&lt;1,"x","")</f>
        <v/>
      </c>
      <c r="AA57" s="268" t="str">
        <f>IF('Vị trí VL1'!FF56&lt;1,"x","")</f>
        <v/>
      </c>
      <c r="AB57" s="268" t="str">
        <f>IF('Vị trí VL1'!FQ56&lt;1,"x","")</f>
        <v/>
      </c>
      <c r="AC57" s="268" t="str">
        <f>IF('Vị trí VL1'!GB56&lt;1,"x","")</f>
        <v/>
      </c>
      <c r="AD57" s="268" t="str">
        <f>IF('Vị trí VL1'!HB56&lt;1,"x","")</f>
        <v/>
      </c>
      <c r="AE57" s="268" t="str">
        <f>IF('Vị trí VL1'!HM56&lt;1,"x","")</f>
        <v/>
      </c>
      <c r="AF57" s="268" t="str">
        <f>IF('Vị trí VL1'!HX56&lt;1,"x","")</f>
        <v/>
      </c>
      <c r="AG57" s="268" t="str">
        <f>IF('Vị trí VL1'!II56&lt;1,"x","")</f>
        <v/>
      </c>
      <c r="AH57" s="268" t="str">
        <f>IF('Vị trí VL1'!IT56&lt;1,"x","")</f>
        <v/>
      </c>
      <c r="AI57" s="268" t="str">
        <f>IF('Vị trí VL1'!JE56&lt;1,"x","")</f>
        <v/>
      </c>
      <c r="AJ57" s="268" t="str">
        <f>IF('Vị trí VL1'!JP56&lt;1,"x","")</f>
        <v/>
      </c>
      <c r="AK57" s="268" t="str">
        <f>IF('Vị trí VL1'!KA56&lt;1,"x","")</f>
        <v/>
      </c>
      <c r="AL57" s="268" t="str">
        <f>IF('Vị trí VL1'!KL56&lt;1,"x","")</f>
        <v/>
      </c>
      <c r="AM57" s="268" t="str">
        <f>IF('Vị trí VL1'!LL56&lt;1,"x","")</f>
        <v/>
      </c>
      <c r="AN57" s="268" t="str">
        <f>IF('Vị trí VL1'!LW56&lt;1,"x","")</f>
        <v/>
      </c>
      <c r="AO57" s="268" t="str">
        <f>IF('Vị trí VL1'!MH56&lt;1,"x","")</f>
        <v/>
      </c>
      <c r="AP57" s="268" t="str">
        <f>IF('Vị trí VL1'!MS56&lt;1,"x","")</f>
        <v/>
      </c>
      <c r="AQ57" s="268" t="str">
        <f>IF('Vị trí VL1'!ND56&lt;1,"x","")</f>
        <v/>
      </c>
      <c r="AR57" s="268" t="str">
        <f>IF('Vị trí VL1'!NO56&lt;1,"x","")</f>
        <v/>
      </c>
      <c r="AS57" s="268" t="str">
        <f>IF('Vị trí VL1'!NZ56&lt;1,"x","")</f>
        <v/>
      </c>
      <c r="AT57" s="268" t="str">
        <f>IF('Vị trí VL1'!OK56&lt;1,"x","")</f>
        <v/>
      </c>
      <c r="AU57" s="268" t="str">
        <f>IF('Vị trí VL1'!PK56&lt;1,"x","")</f>
        <v/>
      </c>
      <c r="AV57" s="268" t="str">
        <f>IF('Vị trí VL1'!PV56&lt;1,"x","")</f>
        <v/>
      </c>
      <c r="AW57" s="268" t="str">
        <f>IF('Vị trí VL1'!QE56&lt;1,"x","")</f>
        <v/>
      </c>
    </row>
    <row r="58" spans="1:49">
      <c r="A58" s="174">
        <v>21</v>
      </c>
      <c r="B58" s="174">
        <v>57</v>
      </c>
      <c r="C58" s="90" t="s">
        <v>271</v>
      </c>
      <c r="D58" s="90" t="s">
        <v>325</v>
      </c>
      <c r="E58" s="177" t="s">
        <v>326</v>
      </c>
      <c r="F58" s="312" t="s">
        <v>327</v>
      </c>
      <c r="G58" s="312"/>
      <c r="H58" s="272"/>
      <c r="I58" s="281" t="s">
        <v>524</v>
      </c>
      <c r="J58" s="272" t="s">
        <v>18</v>
      </c>
      <c r="K58" s="273" t="s">
        <v>73</v>
      </c>
      <c r="L58" s="267">
        <f t="shared" si="0"/>
        <v>0</v>
      </c>
      <c r="M58" s="290" t="str">
        <f t="shared" si="1"/>
        <v/>
      </c>
      <c r="N58" s="268" t="str">
        <f>IF('Vị trí VL1'!N57&lt;1,"x","")</f>
        <v/>
      </c>
      <c r="O58" s="268" t="str">
        <f>IF('Vị trí VL1'!T57&lt;1,"x","")</f>
        <v/>
      </c>
      <c r="P58" s="268" t="str">
        <f>IF('Vị trí VL1'!AD57&lt;1,"x","")</f>
        <v/>
      </c>
      <c r="Q58" s="268" t="str">
        <f>IF('Vị trí VL1'!AO57&lt;1,"x","")</f>
        <v/>
      </c>
      <c r="R58" s="268" t="str">
        <f>IF('Vị trí VL1'!AZ57&lt;1,"x","")</f>
        <v/>
      </c>
      <c r="S58" s="268" t="str">
        <f>IF('Vị trí VL1'!BK57&lt;1,"x","")</f>
        <v/>
      </c>
      <c r="T58" s="268" t="str">
        <f>IF('Vị trí VL1'!BV57&lt;1,"x","")</f>
        <v/>
      </c>
      <c r="U58" s="268" t="str">
        <f>IF('Vị trí VL1'!CG57&lt;1,"x","")</f>
        <v/>
      </c>
      <c r="V58" s="268" t="str">
        <f>IF('Vị trí VL1'!DC57&lt;1,"x","")</f>
        <v/>
      </c>
      <c r="W58" s="268" t="str">
        <f>IF('Vị trí VL1'!DN57&lt;1,"x","")</f>
        <v/>
      </c>
      <c r="X58" s="268" t="str">
        <f>IF('Vị trí VL1'!DY57&lt;1,"x","")</f>
        <v/>
      </c>
      <c r="Y58" s="268" t="str">
        <f>IF('Vị trí VL1'!EJ57&lt;1,"x","")</f>
        <v/>
      </c>
      <c r="Z58" s="268" t="str">
        <f>IF('Vị trí VL1'!EU57&lt;1,"x","")</f>
        <v/>
      </c>
      <c r="AA58" s="268" t="str">
        <f>IF('Vị trí VL1'!FF57&lt;1,"x","")</f>
        <v/>
      </c>
      <c r="AB58" s="268" t="str">
        <f>IF('Vị trí VL1'!FQ57&lt;1,"x","")</f>
        <v/>
      </c>
      <c r="AC58" s="268" t="str">
        <f>IF('Vị trí VL1'!GB57&lt;1,"x","")</f>
        <v/>
      </c>
      <c r="AD58" s="268" t="str">
        <f>IF('Vị trí VL1'!HB57&lt;1,"x","")</f>
        <v/>
      </c>
      <c r="AE58" s="268" t="str">
        <f>IF('Vị trí VL1'!HM57&lt;1,"x","")</f>
        <v/>
      </c>
      <c r="AF58" s="268" t="str">
        <f>IF('Vị trí VL1'!HX57&lt;1,"x","")</f>
        <v/>
      </c>
      <c r="AG58" s="268" t="str">
        <f>IF('Vị trí VL1'!II57&lt;1,"x","")</f>
        <v/>
      </c>
      <c r="AH58" s="268" t="str">
        <f>IF('Vị trí VL1'!IT57&lt;1,"x","")</f>
        <v/>
      </c>
      <c r="AI58" s="268" t="str">
        <f>IF('Vị trí VL1'!JE57&lt;1,"x","")</f>
        <v/>
      </c>
      <c r="AJ58" s="268" t="str">
        <f>IF('Vị trí VL1'!JP57&lt;1,"x","")</f>
        <v/>
      </c>
      <c r="AK58" s="268" t="str">
        <f>IF('Vị trí VL1'!KA57&lt;1,"x","")</f>
        <v/>
      </c>
      <c r="AL58" s="268" t="str">
        <f>IF('Vị trí VL1'!KL57&lt;1,"x","")</f>
        <v/>
      </c>
      <c r="AM58" s="268" t="str">
        <f>IF('Vị trí VL1'!LL57&lt;1,"x","")</f>
        <v/>
      </c>
      <c r="AN58" s="268" t="str">
        <f>IF('Vị trí VL1'!LW57&lt;1,"x","")</f>
        <v/>
      </c>
      <c r="AO58" s="268" t="str">
        <f>IF('Vị trí VL1'!MH57&lt;1,"x","")</f>
        <v/>
      </c>
      <c r="AP58" s="268" t="str">
        <f>IF('Vị trí VL1'!MS57&lt;1,"x","")</f>
        <v/>
      </c>
      <c r="AQ58" s="268" t="str">
        <f>IF('Vị trí VL1'!ND57&lt;1,"x","")</f>
        <v/>
      </c>
      <c r="AR58" s="268" t="str">
        <f>IF('Vị trí VL1'!NO57&lt;1,"x","")</f>
        <v/>
      </c>
      <c r="AS58" s="268" t="str">
        <f>IF('Vị trí VL1'!NZ57&lt;1,"x","")</f>
        <v/>
      </c>
      <c r="AT58" s="268" t="str">
        <f>IF('Vị trí VL1'!OK57&lt;1,"x","")</f>
        <v/>
      </c>
      <c r="AU58" s="268" t="str">
        <f>IF('Vị trí VL1'!PK57&lt;1,"x","")</f>
        <v/>
      </c>
      <c r="AV58" s="268" t="str">
        <f>IF('Vị trí VL1'!PV57&lt;1,"x","")</f>
        <v/>
      </c>
      <c r="AW58" s="268" t="str">
        <f>IF('Vị trí VL1'!QE57&lt;1,"x","")</f>
        <v/>
      </c>
    </row>
    <row r="59" spans="1:49">
      <c r="A59" s="174">
        <v>22</v>
      </c>
      <c r="B59" s="174">
        <v>58</v>
      </c>
      <c r="C59" s="90" t="s">
        <v>271</v>
      </c>
      <c r="D59" s="90" t="s">
        <v>328</v>
      </c>
      <c r="E59" s="177" t="s">
        <v>329</v>
      </c>
      <c r="F59" s="293" t="s">
        <v>330</v>
      </c>
      <c r="G59" s="312" t="s">
        <v>1019</v>
      </c>
      <c r="H59" s="272"/>
      <c r="I59" s="281" t="s">
        <v>525</v>
      </c>
      <c r="J59" s="272" t="s">
        <v>18</v>
      </c>
      <c r="K59" s="273" t="s">
        <v>603</v>
      </c>
      <c r="L59" s="267">
        <f t="shared" si="0"/>
        <v>11</v>
      </c>
      <c r="M59" s="290" t="str">
        <f t="shared" si="1"/>
        <v xml:space="preserve">TTKTV3 (6TC), ĐATN (5TC), </v>
      </c>
      <c r="N59" s="268" t="str">
        <f>IF('Vị trí VL1'!N58&lt;1,"x","")</f>
        <v/>
      </c>
      <c r="O59" s="268" t="str">
        <f>IF('Vị trí VL1'!T58&lt;1,"x","")</f>
        <v/>
      </c>
      <c r="P59" s="268" t="str">
        <f>IF('Vị trí VL1'!AD58&lt;1,"x","")</f>
        <v/>
      </c>
      <c r="Q59" s="268" t="str">
        <f>IF('Vị trí VL1'!AO58&lt;1,"x","")</f>
        <v/>
      </c>
      <c r="R59" s="268" t="str">
        <f>IF('Vị trí VL1'!AZ58&lt;1,"x","")</f>
        <v/>
      </c>
      <c r="S59" s="268" t="str">
        <f>IF('Vị trí VL1'!BK58&lt;1,"x","")</f>
        <v/>
      </c>
      <c r="T59" s="268" t="str">
        <f>IF('Vị trí VL1'!BV58&lt;1,"x","")</f>
        <v/>
      </c>
      <c r="U59" s="268" t="str">
        <f>IF('Vị trí VL1'!CG58&lt;1,"x","")</f>
        <v/>
      </c>
      <c r="V59" s="268" t="str">
        <f>IF('Vị trí VL1'!DC58&lt;1,"x","")</f>
        <v/>
      </c>
      <c r="W59" s="268" t="str">
        <f>IF('Vị trí VL1'!DN58&lt;1,"x","")</f>
        <v/>
      </c>
      <c r="X59" s="268" t="str">
        <f>IF('Vị trí VL1'!DY58&lt;1,"x","")</f>
        <v/>
      </c>
      <c r="Y59" s="268" t="str">
        <f>IF('Vị trí VL1'!EJ58&lt;1,"x","")</f>
        <v/>
      </c>
      <c r="Z59" s="268" t="str">
        <f>IF('Vị trí VL1'!EU58&lt;1,"x","")</f>
        <v/>
      </c>
      <c r="AA59" s="268" t="str">
        <f>IF('Vị trí VL1'!FF58&lt;1,"x","")</f>
        <v/>
      </c>
      <c r="AB59" s="268" t="str">
        <f>IF('Vị trí VL1'!FQ58&lt;1,"x","")</f>
        <v/>
      </c>
      <c r="AC59" s="268" t="str">
        <f>IF('Vị trí VL1'!GB58&lt;1,"x","")</f>
        <v/>
      </c>
      <c r="AD59" s="268" t="str">
        <f>IF('Vị trí VL1'!HB58&lt;1,"x","")</f>
        <v/>
      </c>
      <c r="AE59" s="268" t="str">
        <f>IF('Vị trí VL1'!HM58&lt;1,"x","")</f>
        <v/>
      </c>
      <c r="AF59" s="268" t="str">
        <f>IF('Vị trí VL1'!HX58&lt;1,"x","")</f>
        <v/>
      </c>
      <c r="AG59" s="268" t="str">
        <f>IF('Vị trí VL1'!II58&lt;1,"x","")</f>
        <v/>
      </c>
      <c r="AH59" s="268" t="str">
        <f>IF('Vị trí VL1'!IT58&lt;1,"x","")</f>
        <v/>
      </c>
      <c r="AI59" s="268" t="str">
        <f>IF('Vị trí VL1'!JE58&lt;1,"x","")</f>
        <v/>
      </c>
      <c r="AJ59" s="268" t="str">
        <f>IF('Vị trí VL1'!JP58&lt;1,"x","")</f>
        <v/>
      </c>
      <c r="AK59" s="268" t="str">
        <f>IF('Vị trí VL1'!KA58&lt;1,"x","")</f>
        <v/>
      </c>
      <c r="AL59" s="268" t="str">
        <f>IF('Vị trí VL1'!KL58&lt;1,"x","")</f>
        <v/>
      </c>
      <c r="AM59" s="268" t="str">
        <f>IF('Vị trí VL1'!LL58&lt;1,"x","")</f>
        <v/>
      </c>
      <c r="AN59" s="268" t="str">
        <f>IF('Vị trí VL1'!LW58&lt;1,"x","")</f>
        <v/>
      </c>
      <c r="AO59" s="268" t="str">
        <f>IF('Vị trí VL1'!MH58&lt;1,"x","")</f>
        <v/>
      </c>
      <c r="AP59" s="268" t="str">
        <f>IF('Vị trí VL1'!MS58&lt;1,"x","")</f>
        <v/>
      </c>
      <c r="AQ59" s="268" t="str">
        <f>IF('Vị trí VL1'!ND58&lt;1,"x","")</f>
        <v/>
      </c>
      <c r="AR59" s="268" t="str">
        <f>IF('Vị trí VL1'!NO58&lt;1,"x","")</f>
        <v/>
      </c>
      <c r="AS59" s="268" t="str">
        <f>IF('Vị trí VL1'!NZ58&lt;1,"x","")</f>
        <v/>
      </c>
      <c r="AT59" s="268" t="str">
        <f>IF('Vị trí VL1'!OK58&lt;1,"x","")</f>
        <v/>
      </c>
      <c r="AU59" s="268" t="str">
        <f>IF('Vị trí VL1'!PK58&lt;1,"x","")</f>
        <v/>
      </c>
      <c r="AV59" s="268" t="str">
        <f>IF('Vị trí VL1'!PV58&lt;1,"x","")</f>
        <v>x</v>
      </c>
      <c r="AW59" s="268" t="str">
        <f>IF('Vị trí VL1'!QE58&lt;1,"x","")</f>
        <v>x</v>
      </c>
    </row>
    <row r="60" spans="1:49">
      <c r="A60" s="174">
        <v>23</v>
      </c>
      <c r="B60" s="174">
        <v>59</v>
      </c>
      <c r="C60" s="90" t="s">
        <v>271</v>
      </c>
      <c r="D60" s="90" t="s">
        <v>334</v>
      </c>
      <c r="E60" s="177" t="s">
        <v>335</v>
      </c>
      <c r="F60" s="293" t="s">
        <v>67</v>
      </c>
      <c r="G60" s="312" t="s">
        <v>1019</v>
      </c>
      <c r="H60" s="272"/>
      <c r="I60" s="281" t="s">
        <v>527</v>
      </c>
      <c r="J60" s="272" t="s">
        <v>18</v>
      </c>
      <c r="K60" s="273" t="s">
        <v>574</v>
      </c>
      <c r="L60" s="267">
        <f t="shared" si="0"/>
        <v>11</v>
      </c>
      <c r="M60" s="290" t="str">
        <f t="shared" si="1"/>
        <v xml:space="preserve">KCBTCT (3TC), TRẮC ĐỊA (3TC), ĐATN (5TC), </v>
      </c>
      <c r="N60" s="268" t="str">
        <f>IF('Vị trí VL1'!N59&lt;1,"x","")</f>
        <v/>
      </c>
      <c r="O60" s="268" t="str">
        <f>IF('Vị trí VL1'!T59&lt;1,"x","")</f>
        <v/>
      </c>
      <c r="P60" s="268" t="str">
        <f>IF('Vị trí VL1'!AD59&lt;1,"x","")</f>
        <v/>
      </c>
      <c r="Q60" s="268" t="str">
        <f>IF('Vị trí VL1'!AO59&lt;1,"x","")</f>
        <v/>
      </c>
      <c r="R60" s="268" t="str">
        <f>IF('Vị trí VL1'!AZ59&lt;1,"x","")</f>
        <v/>
      </c>
      <c r="S60" s="268" t="str">
        <f>IF('Vị trí VL1'!BK59&lt;1,"x","")</f>
        <v/>
      </c>
      <c r="T60" s="268" t="str">
        <f>IF('Vị trí VL1'!BV59&lt;1,"x","")</f>
        <v/>
      </c>
      <c r="U60" s="268" t="str">
        <f>IF('Vị trí VL1'!CG59&lt;1,"x","")</f>
        <v/>
      </c>
      <c r="V60" s="268" t="str">
        <f>IF('Vị trí VL1'!DC59&lt;1,"x","")</f>
        <v/>
      </c>
      <c r="W60" s="268" t="str">
        <f>IF('Vị trí VL1'!DN59&lt;1,"x","")</f>
        <v/>
      </c>
      <c r="X60" s="268" t="str">
        <f>IF('Vị trí VL1'!DY59&lt;1,"x","")</f>
        <v>x</v>
      </c>
      <c r="Y60" s="268" t="str">
        <f>IF('Vị trí VL1'!EJ59&lt;1,"x","")</f>
        <v/>
      </c>
      <c r="Z60" s="268" t="str">
        <f>IF('Vị trí VL1'!EU59&lt;1,"x","")</f>
        <v/>
      </c>
      <c r="AA60" s="268" t="str">
        <f>IF('Vị trí VL1'!FF59&lt;1,"x","")</f>
        <v/>
      </c>
      <c r="AB60" s="268" t="str">
        <f>IF('Vị trí VL1'!FQ59&lt;1,"x","")</f>
        <v/>
      </c>
      <c r="AC60" s="268" t="str">
        <f>IF('Vị trí VL1'!GB59&lt;1,"x","")</f>
        <v/>
      </c>
      <c r="AD60" s="268" t="str">
        <f>IF('Vị trí VL1'!HB59&lt;1,"x","")</f>
        <v>x</v>
      </c>
      <c r="AE60" s="268" t="str">
        <f>IF('Vị trí VL1'!HM59&lt;1,"x","")</f>
        <v/>
      </c>
      <c r="AF60" s="268" t="str">
        <f>IF('Vị trí VL1'!HX59&lt;1,"x","")</f>
        <v/>
      </c>
      <c r="AG60" s="268" t="str">
        <f>IF('Vị trí VL1'!II59&lt;1,"x","")</f>
        <v/>
      </c>
      <c r="AH60" s="268" t="str">
        <f>IF('Vị trí VL1'!IT59&lt;1,"x","")</f>
        <v/>
      </c>
      <c r="AI60" s="268" t="str">
        <f>IF('Vị trí VL1'!JE59&lt;1,"x","")</f>
        <v/>
      </c>
      <c r="AJ60" s="268" t="str">
        <f>IF('Vị trí VL1'!JP59&lt;1,"x","")</f>
        <v/>
      </c>
      <c r="AK60" s="268" t="str">
        <f>IF('Vị trí VL1'!KA59&lt;1,"x","")</f>
        <v/>
      </c>
      <c r="AL60" s="268" t="str">
        <f>IF('Vị trí VL1'!KL59&lt;1,"x","")</f>
        <v/>
      </c>
      <c r="AM60" s="268" t="str">
        <f>IF('Vị trí VL1'!LL59&lt;1,"x","")</f>
        <v/>
      </c>
      <c r="AN60" s="268" t="str">
        <f>IF('Vị trí VL1'!LW59&lt;1,"x","")</f>
        <v/>
      </c>
      <c r="AO60" s="268" t="str">
        <f>IF('Vị trí VL1'!MH59&lt;1,"x","")</f>
        <v/>
      </c>
      <c r="AP60" s="268" t="str">
        <f>IF('Vị trí VL1'!MS59&lt;1,"x","")</f>
        <v/>
      </c>
      <c r="AQ60" s="268" t="str">
        <f>IF('Vị trí VL1'!ND59&lt;1,"x","")</f>
        <v/>
      </c>
      <c r="AR60" s="268" t="str">
        <f>IF('Vị trí VL1'!NO59&lt;1,"x","")</f>
        <v/>
      </c>
      <c r="AS60" s="268" t="str">
        <f>IF('Vị trí VL1'!NZ59&lt;1,"x","")</f>
        <v/>
      </c>
      <c r="AT60" s="268" t="str">
        <f>IF('Vị trí VL1'!OK59&lt;1,"x","")</f>
        <v/>
      </c>
      <c r="AU60" s="268" t="str">
        <f>IF('Vị trí VL1'!PK59&lt;1,"x","")</f>
        <v/>
      </c>
      <c r="AV60" s="268" t="str">
        <f>IF('Vị trí VL1'!PV59&lt;1,"x","")</f>
        <v/>
      </c>
      <c r="AW60" s="268" t="str">
        <f>IF('Vị trí VL1'!QE59&lt;1,"x","")</f>
        <v>x</v>
      </c>
    </row>
    <row r="61" spans="1:49">
      <c r="A61" s="174">
        <v>24</v>
      </c>
      <c r="B61" s="174">
        <v>60</v>
      </c>
      <c r="C61" s="90" t="s">
        <v>271</v>
      </c>
      <c r="D61" s="90" t="s">
        <v>336</v>
      </c>
      <c r="E61" s="177" t="s">
        <v>337</v>
      </c>
      <c r="F61" s="312" t="s">
        <v>338</v>
      </c>
      <c r="G61" s="312"/>
      <c r="H61" s="272"/>
      <c r="I61" s="281" t="s">
        <v>505</v>
      </c>
      <c r="J61" s="272" t="s">
        <v>18</v>
      </c>
      <c r="K61" s="273" t="s">
        <v>535</v>
      </c>
      <c r="L61" s="267">
        <f t="shared" si="0"/>
        <v>3</v>
      </c>
      <c r="M61" s="290" t="str">
        <f t="shared" si="1"/>
        <v xml:space="preserve">KCBTCT (3TC), </v>
      </c>
      <c r="N61" s="268" t="str">
        <f>IF('Vị trí VL1'!N60&lt;1,"x","")</f>
        <v/>
      </c>
      <c r="O61" s="268" t="str">
        <f>IF('Vị trí VL1'!T60&lt;1,"x","")</f>
        <v/>
      </c>
      <c r="P61" s="268" t="str">
        <f>IF('Vị trí VL1'!AD60&lt;1,"x","")</f>
        <v/>
      </c>
      <c r="Q61" s="268" t="str">
        <f>IF('Vị trí VL1'!AO60&lt;1,"x","")</f>
        <v/>
      </c>
      <c r="R61" s="268" t="str">
        <f>IF('Vị trí VL1'!AZ60&lt;1,"x","")</f>
        <v/>
      </c>
      <c r="S61" s="268" t="str">
        <f>IF('Vị trí VL1'!BK60&lt;1,"x","")</f>
        <v/>
      </c>
      <c r="T61" s="268" t="str">
        <f>IF('Vị trí VL1'!BV60&lt;1,"x","")</f>
        <v/>
      </c>
      <c r="U61" s="268" t="str">
        <f>IF('Vị trí VL1'!CG60&lt;1,"x","")</f>
        <v/>
      </c>
      <c r="V61" s="268" t="str">
        <f>IF('Vị trí VL1'!DC60&lt;1,"x","")</f>
        <v/>
      </c>
      <c r="W61" s="268" t="str">
        <f>IF('Vị trí VL1'!DN60&lt;1,"x","")</f>
        <v/>
      </c>
      <c r="X61" s="268" t="str">
        <f>IF('Vị trí VL1'!DY60&lt;1,"x","")</f>
        <v>x</v>
      </c>
      <c r="Y61" s="268" t="str">
        <f>IF('Vị trí VL1'!EJ60&lt;1,"x","")</f>
        <v/>
      </c>
      <c r="Z61" s="268" t="str">
        <f>IF('Vị trí VL1'!EU60&lt;1,"x","")</f>
        <v/>
      </c>
      <c r="AA61" s="268" t="str">
        <f>IF('Vị trí VL1'!FF60&lt;1,"x","")</f>
        <v/>
      </c>
      <c r="AB61" s="268" t="str">
        <f>IF('Vị trí VL1'!FQ60&lt;1,"x","")</f>
        <v/>
      </c>
      <c r="AC61" s="268" t="str">
        <f>IF('Vị trí VL1'!GB60&lt;1,"x","")</f>
        <v/>
      </c>
      <c r="AD61" s="268" t="str">
        <f>IF('Vị trí VL1'!HB60&lt;1,"x","")</f>
        <v/>
      </c>
      <c r="AE61" s="268" t="str">
        <f>IF('Vị trí VL1'!HM60&lt;1,"x","")</f>
        <v/>
      </c>
      <c r="AF61" s="268" t="str">
        <f>IF('Vị trí VL1'!HX60&lt;1,"x","")</f>
        <v/>
      </c>
      <c r="AG61" s="268" t="str">
        <f>IF('Vị trí VL1'!II60&lt;1,"x","")</f>
        <v/>
      </c>
      <c r="AH61" s="268" t="str">
        <f>IF('Vị trí VL1'!IT60&lt;1,"x","")</f>
        <v/>
      </c>
      <c r="AI61" s="268" t="str">
        <f>IF('Vị trí VL1'!JE60&lt;1,"x","")</f>
        <v/>
      </c>
      <c r="AJ61" s="268" t="str">
        <f>IF('Vị trí VL1'!JP60&lt;1,"x","")</f>
        <v/>
      </c>
      <c r="AK61" s="268" t="str">
        <f>IF('Vị trí VL1'!KA60&lt;1,"x","")</f>
        <v/>
      </c>
      <c r="AL61" s="268" t="str">
        <f>IF('Vị trí VL1'!KL60&lt;1,"x","")</f>
        <v/>
      </c>
      <c r="AM61" s="268" t="str">
        <f>IF('Vị trí VL1'!LL60&lt;1,"x","")</f>
        <v/>
      </c>
      <c r="AN61" s="268" t="str">
        <f>IF('Vị trí VL1'!LW60&lt;1,"x","")</f>
        <v/>
      </c>
      <c r="AO61" s="268" t="str">
        <f>IF('Vị trí VL1'!MH60&lt;1,"x","")</f>
        <v/>
      </c>
      <c r="AP61" s="268" t="str">
        <f>IF('Vị trí VL1'!MS60&lt;1,"x","")</f>
        <v/>
      </c>
      <c r="AQ61" s="268" t="str">
        <f>IF('Vị trí VL1'!ND60&lt;1,"x","")</f>
        <v/>
      </c>
      <c r="AR61" s="268" t="str">
        <f>IF('Vị trí VL1'!NO60&lt;1,"x","")</f>
        <v/>
      </c>
      <c r="AS61" s="268" t="str">
        <f>IF('Vị trí VL1'!NZ60&lt;1,"x","")</f>
        <v/>
      </c>
      <c r="AT61" s="268" t="str">
        <f>IF('Vị trí VL1'!OK60&lt;1,"x","")</f>
        <v/>
      </c>
      <c r="AU61" s="268" t="str">
        <f>IF('Vị trí VL1'!PK60&lt;1,"x","")</f>
        <v/>
      </c>
      <c r="AV61" s="268" t="str">
        <f>IF('Vị trí VL1'!PV60&lt;1,"x","")</f>
        <v/>
      </c>
      <c r="AW61" s="268" t="str">
        <f>IF('Vị trí VL1'!QE60&lt;1,"x","")</f>
        <v/>
      </c>
    </row>
    <row r="62" spans="1:49">
      <c r="A62" s="174">
        <v>25</v>
      </c>
      <c r="B62" s="174">
        <v>61</v>
      </c>
      <c r="C62" s="90" t="s">
        <v>271</v>
      </c>
      <c r="D62" s="90" t="s">
        <v>339</v>
      </c>
      <c r="E62" s="177" t="s">
        <v>329</v>
      </c>
      <c r="F62" s="312" t="s">
        <v>165</v>
      </c>
      <c r="G62" s="312"/>
      <c r="H62" s="272"/>
      <c r="I62" s="281" t="s">
        <v>528</v>
      </c>
      <c r="J62" s="272" t="s">
        <v>18</v>
      </c>
      <c r="K62" s="273" t="s">
        <v>77</v>
      </c>
      <c r="L62" s="267">
        <f t="shared" si="0"/>
        <v>0</v>
      </c>
      <c r="M62" s="290" t="str">
        <f t="shared" si="1"/>
        <v/>
      </c>
      <c r="N62" s="268" t="str">
        <f>IF('Vị trí VL1'!N61&lt;1,"x","")</f>
        <v/>
      </c>
      <c r="O62" s="268" t="str">
        <f>IF('Vị trí VL1'!T61&lt;1,"x","")</f>
        <v/>
      </c>
      <c r="P62" s="268" t="str">
        <f>IF('Vị trí VL1'!AD61&lt;1,"x","")</f>
        <v/>
      </c>
      <c r="Q62" s="268" t="str">
        <f>IF('Vị trí VL1'!AO61&lt;1,"x","")</f>
        <v/>
      </c>
      <c r="R62" s="268" t="str">
        <f>IF('Vị trí VL1'!AZ61&lt;1,"x","")</f>
        <v/>
      </c>
      <c r="S62" s="268" t="str">
        <f>IF('Vị trí VL1'!BK61&lt;1,"x","")</f>
        <v/>
      </c>
      <c r="T62" s="268" t="str">
        <f>IF('Vị trí VL1'!BV61&lt;1,"x","")</f>
        <v/>
      </c>
      <c r="U62" s="268" t="str">
        <f>IF('Vị trí VL1'!CG61&lt;1,"x","")</f>
        <v/>
      </c>
      <c r="V62" s="268" t="str">
        <f>IF('Vị trí VL1'!DC61&lt;1,"x","")</f>
        <v/>
      </c>
      <c r="W62" s="268" t="str">
        <f>IF('Vị trí VL1'!DN61&lt;1,"x","")</f>
        <v/>
      </c>
      <c r="X62" s="268" t="str">
        <f>IF('Vị trí VL1'!DY61&lt;1,"x","")</f>
        <v/>
      </c>
      <c r="Y62" s="268" t="str">
        <f>IF('Vị trí VL1'!EJ61&lt;1,"x","")</f>
        <v/>
      </c>
      <c r="Z62" s="268" t="str">
        <f>IF('Vị trí VL1'!EU61&lt;1,"x","")</f>
        <v/>
      </c>
      <c r="AA62" s="268" t="str">
        <f>IF('Vị trí VL1'!FF61&lt;1,"x","")</f>
        <v/>
      </c>
      <c r="AB62" s="268" t="str">
        <f>IF('Vị trí VL1'!FQ61&lt;1,"x","")</f>
        <v/>
      </c>
      <c r="AC62" s="268" t="str">
        <f>IF('Vị trí VL1'!GB61&lt;1,"x","")</f>
        <v/>
      </c>
      <c r="AD62" s="268" t="str">
        <f>IF('Vị trí VL1'!HB61&lt;1,"x","")</f>
        <v/>
      </c>
      <c r="AE62" s="268" t="str">
        <f>IF('Vị trí VL1'!HM61&lt;1,"x","")</f>
        <v/>
      </c>
      <c r="AF62" s="268" t="str">
        <f>IF('Vị trí VL1'!HX61&lt;1,"x","")</f>
        <v/>
      </c>
      <c r="AG62" s="268" t="str">
        <f>IF('Vị trí VL1'!II61&lt;1,"x","")</f>
        <v/>
      </c>
      <c r="AH62" s="268" t="str">
        <f>IF('Vị trí VL1'!IT61&lt;1,"x","")</f>
        <v/>
      </c>
      <c r="AI62" s="268" t="str">
        <f>IF('Vị trí VL1'!JE61&lt;1,"x","")</f>
        <v/>
      </c>
      <c r="AJ62" s="268" t="str">
        <f>IF('Vị trí VL1'!JP61&lt;1,"x","")</f>
        <v/>
      </c>
      <c r="AK62" s="268" t="str">
        <f>IF('Vị trí VL1'!KA61&lt;1,"x","")</f>
        <v/>
      </c>
      <c r="AL62" s="268" t="str">
        <f>IF('Vị trí VL1'!KL61&lt;1,"x","")</f>
        <v/>
      </c>
      <c r="AM62" s="268" t="str">
        <f>IF('Vị trí VL1'!LL61&lt;1,"x","")</f>
        <v/>
      </c>
      <c r="AN62" s="268" t="str">
        <f>IF('Vị trí VL1'!LW61&lt;1,"x","")</f>
        <v/>
      </c>
      <c r="AO62" s="268" t="str">
        <f>IF('Vị trí VL1'!MH61&lt;1,"x","")</f>
        <v/>
      </c>
      <c r="AP62" s="268" t="str">
        <f>IF('Vị trí VL1'!MS61&lt;1,"x","")</f>
        <v/>
      </c>
      <c r="AQ62" s="268" t="str">
        <f>IF('Vị trí VL1'!ND61&lt;1,"x","")</f>
        <v/>
      </c>
      <c r="AR62" s="268" t="str">
        <f>IF('Vị trí VL1'!NO61&lt;1,"x","")</f>
        <v/>
      </c>
      <c r="AS62" s="268" t="str">
        <f>IF('Vị trí VL1'!NZ61&lt;1,"x","")</f>
        <v/>
      </c>
      <c r="AT62" s="268" t="str">
        <f>IF('Vị trí VL1'!OK61&lt;1,"x","")</f>
        <v/>
      </c>
      <c r="AU62" s="268" t="str">
        <f>IF('Vị trí VL1'!PK61&lt;1,"x","")</f>
        <v/>
      </c>
      <c r="AV62" s="268" t="str">
        <f>IF('Vị trí VL1'!PV61&lt;1,"x","")</f>
        <v/>
      </c>
      <c r="AW62" s="268" t="str">
        <f>IF('Vị trí VL1'!QE61&lt;1,"x","")</f>
        <v/>
      </c>
    </row>
    <row r="63" spans="1:49">
      <c r="A63" s="174">
        <v>26</v>
      </c>
      <c r="B63" s="174">
        <v>62</v>
      </c>
      <c r="C63" s="90" t="s">
        <v>271</v>
      </c>
      <c r="D63" s="90" t="s">
        <v>340</v>
      </c>
      <c r="E63" s="177" t="s">
        <v>329</v>
      </c>
      <c r="F63" s="312" t="s">
        <v>341</v>
      </c>
      <c r="G63" s="312"/>
      <c r="H63" s="272"/>
      <c r="I63" s="281" t="s">
        <v>529</v>
      </c>
      <c r="J63" s="272" t="s">
        <v>18</v>
      </c>
      <c r="K63" s="273" t="s">
        <v>74</v>
      </c>
      <c r="L63" s="267">
        <f t="shared" si="0"/>
        <v>0</v>
      </c>
      <c r="M63" s="290" t="str">
        <f t="shared" si="1"/>
        <v/>
      </c>
      <c r="N63" s="268" t="str">
        <f>IF('Vị trí VL1'!N62&lt;1,"x","")</f>
        <v/>
      </c>
      <c r="O63" s="268" t="str">
        <f>IF('Vị trí VL1'!T62&lt;1,"x","")</f>
        <v/>
      </c>
      <c r="P63" s="268" t="str">
        <f>IF('Vị trí VL1'!AD62&lt;1,"x","")</f>
        <v/>
      </c>
      <c r="Q63" s="268" t="str">
        <f>IF('Vị trí VL1'!AO62&lt;1,"x","")</f>
        <v/>
      </c>
      <c r="R63" s="268" t="str">
        <f>IF('Vị trí VL1'!AZ62&lt;1,"x","")</f>
        <v/>
      </c>
      <c r="S63" s="268" t="str">
        <f>IF('Vị trí VL1'!BK62&lt;1,"x","")</f>
        <v/>
      </c>
      <c r="T63" s="268" t="str">
        <f>IF('Vị trí VL1'!BV62&lt;1,"x","")</f>
        <v/>
      </c>
      <c r="U63" s="268" t="str">
        <f>IF('Vị trí VL1'!CG62&lt;1,"x","")</f>
        <v/>
      </c>
      <c r="V63" s="268" t="str">
        <f>IF('Vị trí VL1'!DC62&lt;1,"x","")</f>
        <v/>
      </c>
      <c r="W63" s="268" t="str">
        <f>IF('Vị trí VL1'!DN62&lt;1,"x","")</f>
        <v/>
      </c>
      <c r="X63" s="268" t="str">
        <f>IF('Vị trí VL1'!DY62&lt;1,"x","")</f>
        <v/>
      </c>
      <c r="Y63" s="268" t="str">
        <f>IF('Vị trí VL1'!EJ62&lt;1,"x","")</f>
        <v/>
      </c>
      <c r="Z63" s="268" t="str">
        <f>IF('Vị trí VL1'!EU62&lt;1,"x","")</f>
        <v/>
      </c>
      <c r="AA63" s="268" t="str">
        <f>IF('Vị trí VL1'!FF62&lt;1,"x","")</f>
        <v/>
      </c>
      <c r="AB63" s="268" t="str">
        <f>IF('Vị trí VL1'!FQ62&lt;1,"x","")</f>
        <v/>
      </c>
      <c r="AC63" s="268" t="str">
        <f>IF('Vị trí VL1'!GB62&lt;1,"x","")</f>
        <v/>
      </c>
      <c r="AD63" s="268" t="str">
        <f>IF('Vị trí VL1'!HB62&lt;1,"x","")</f>
        <v/>
      </c>
      <c r="AE63" s="268" t="str">
        <f>IF('Vị trí VL1'!HM62&lt;1,"x","")</f>
        <v/>
      </c>
      <c r="AF63" s="268" t="str">
        <f>IF('Vị trí VL1'!HX62&lt;1,"x","")</f>
        <v/>
      </c>
      <c r="AG63" s="268" t="str">
        <f>IF('Vị trí VL1'!II62&lt;1,"x","")</f>
        <v/>
      </c>
      <c r="AH63" s="268" t="str">
        <f>IF('Vị trí VL1'!IT62&lt;1,"x","")</f>
        <v/>
      </c>
      <c r="AI63" s="268" t="str">
        <f>IF('Vị trí VL1'!JE62&lt;1,"x","")</f>
        <v/>
      </c>
      <c r="AJ63" s="268" t="str">
        <f>IF('Vị trí VL1'!JP62&lt;1,"x","")</f>
        <v/>
      </c>
      <c r="AK63" s="268" t="str">
        <f>IF('Vị trí VL1'!KA62&lt;1,"x","")</f>
        <v/>
      </c>
      <c r="AL63" s="268" t="str">
        <f>IF('Vị trí VL1'!KL62&lt;1,"x","")</f>
        <v/>
      </c>
      <c r="AM63" s="268" t="str">
        <f>IF('Vị trí VL1'!LL62&lt;1,"x","")</f>
        <v/>
      </c>
      <c r="AN63" s="268" t="str">
        <f>IF('Vị trí VL1'!LW62&lt;1,"x","")</f>
        <v/>
      </c>
      <c r="AO63" s="268" t="str">
        <f>IF('Vị trí VL1'!MH62&lt;1,"x","")</f>
        <v/>
      </c>
      <c r="AP63" s="268" t="str">
        <f>IF('Vị trí VL1'!MS62&lt;1,"x","")</f>
        <v/>
      </c>
      <c r="AQ63" s="268" t="str">
        <f>IF('Vị trí VL1'!ND62&lt;1,"x","")</f>
        <v/>
      </c>
      <c r="AR63" s="268" t="str">
        <f>IF('Vị trí VL1'!NO62&lt;1,"x","")</f>
        <v/>
      </c>
      <c r="AS63" s="268" t="str">
        <f>IF('Vị trí VL1'!NZ62&lt;1,"x","")</f>
        <v/>
      </c>
      <c r="AT63" s="268" t="str">
        <f>IF('Vị trí VL1'!OK62&lt;1,"x","")</f>
        <v/>
      </c>
      <c r="AU63" s="268" t="str">
        <f>IF('Vị trí VL1'!PK62&lt;1,"x","")</f>
        <v/>
      </c>
      <c r="AV63" s="268" t="str">
        <f>IF('Vị trí VL1'!PV62&lt;1,"x","")</f>
        <v/>
      </c>
      <c r="AW63" s="268" t="str">
        <f>IF('Vị trí VL1'!QE62&lt;1,"x","")</f>
        <v/>
      </c>
    </row>
    <row r="64" spans="1:49" ht="31.5">
      <c r="A64" s="174">
        <v>27</v>
      </c>
      <c r="B64" s="174">
        <v>63</v>
      </c>
      <c r="C64" s="90" t="s">
        <v>271</v>
      </c>
      <c r="D64" s="90" t="s">
        <v>342</v>
      </c>
      <c r="E64" s="177" t="s">
        <v>214</v>
      </c>
      <c r="F64" s="293" t="s">
        <v>343</v>
      </c>
      <c r="G64" s="312" t="s">
        <v>1019</v>
      </c>
      <c r="H64" s="272"/>
      <c r="I64" s="281" t="s">
        <v>530</v>
      </c>
      <c r="J64" s="272" t="s">
        <v>18</v>
      </c>
      <c r="K64" s="273" t="s">
        <v>536</v>
      </c>
      <c r="L64" s="267">
        <f t="shared" si="0"/>
        <v>13</v>
      </c>
      <c r="M64" s="290" t="str">
        <f t="shared" si="1"/>
        <v xml:space="preserve">KCBTCT (3TC), CHĐ NM (2TC), KTĐNCT (3TC), ĐATN (5TC), </v>
      </c>
      <c r="N64" s="268" t="str">
        <f>IF('Vị trí VL1'!N63&lt;1,"x","")</f>
        <v/>
      </c>
      <c r="O64" s="268" t="str">
        <f>IF('Vị trí VL1'!T63&lt;1,"x","")</f>
        <v/>
      </c>
      <c r="P64" s="268" t="str">
        <f>IF('Vị trí VL1'!AD63&lt;1,"x","")</f>
        <v/>
      </c>
      <c r="Q64" s="268" t="str">
        <f>IF('Vị trí VL1'!AO63&lt;1,"x","")</f>
        <v/>
      </c>
      <c r="R64" s="268" t="str">
        <f>IF('Vị trí VL1'!AZ63&lt;1,"x","")</f>
        <v/>
      </c>
      <c r="S64" s="268" t="str">
        <f>IF('Vị trí VL1'!BK63&lt;1,"x","")</f>
        <v/>
      </c>
      <c r="T64" s="268" t="str">
        <f>IF('Vị trí VL1'!BV63&lt;1,"x","")</f>
        <v/>
      </c>
      <c r="U64" s="268" t="str">
        <f>IF('Vị trí VL1'!CG63&lt;1,"x","")</f>
        <v/>
      </c>
      <c r="V64" s="268" t="str">
        <f>IF('Vị trí VL1'!DC63&lt;1,"x","")</f>
        <v/>
      </c>
      <c r="W64" s="268" t="str">
        <f>IF('Vị trí VL1'!DN63&lt;1,"x","")</f>
        <v/>
      </c>
      <c r="X64" s="268" t="str">
        <f>IF('Vị trí VL1'!DY63&lt;1,"x","")</f>
        <v>x</v>
      </c>
      <c r="Y64" s="268" t="str">
        <f>IF('Vị trí VL1'!EJ63&lt;1,"x","")</f>
        <v>x</v>
      </c>
      <c r="Z64" s="268" t="str">
        <f>IF('Vị trí VL1'!EU63&lt;1,"x","")</f>
        <v/>
      </c>
      <c r="AA64" s="268" t="str">
        <f>IF('Vị trí VL1'!FF63&lt;1,"x","")</f>
        <v>x</v>
      </c>
      <c r="AB64" s="268" t="str">
        <f>IF('Vị trí VL1'!FQ63&lt;1,"x","")</f>
        <v/>
      </c>
      <c r="AC64" s="268" t="str">
        <f>IF('Vị trí VL1'!GB63&lt;1,"x","")</f>
        <v/>
      </c>
      <c r="AD64" s="268" t="str">
        <f>IF('Vị trí VL1'!HB63&lt;1,"x","")</f>
        <v/>
      </c>
      <c r="AE64" s="268" t="str">
        <f>IF('Vị trí VL1'!HM63&lt;1,"x","")</f>
        <v/>
      </c>
      <c r="AF64" s="268" t="str">
        <f>IF('Vị trí VL1'!HX63&lt;1,"x","")</f>
        <v/>
      </c>
      <c r="AG64" s="268" t="str">
        <f>IF('Vị trí VL1'!II63&lt;1,"x","")</f>
        <v/>
      </c>
      <c r="AH64" s="268" t="str">
        <f>IF('Vị trí VL1'!IT63&lt;1,"x","")</f>
        <v/>
      </c>
      <c r="AI64" s="268" t="str">
        <f>IF('Vị trí VL1'!JE63&lt;1,"x","")</f>
        <v/>
      </c>
      <c r="AJ64" s="268" t="str">
        <f>IF('Vị trí VL1'!JP63&lt;1,"x","")</f>
        <v/>
      </c>
      <c r="AK64" s="268" t="str">
        <f>IF('Vị trí VL1'!KA63&lt;1,"x","")</f>
        <v/>
      </c>
      <c r="AL64" s="268" t="str">
        <f>IF('Vị trí VL1'!KL63&lt;1,"x","")</f>
        <v/>
      </c>
      <c r="AM64" s="268" t="str">
        <f>IF('Vị trí VL1'!LL63&lt;1,"x","")</f>
        <v/>
      </c>
      <c r="AN64" s="268" t="str">
        <f>IF('Vị trí VL1'!LW63&lt;1,"x","")</f>
        <v/>
      </c>
      <c r="AO64" s="268" t="str">
        <f>IF('Vị trí VL1'!MH63&lt;1,"x","")</f>
        <v/>
      </c>
      <c r="AP64" s="268" t="str">
        <f>IF('Vị trí VL1'!MS63&lt;1,"x","")</f>
        <v/>
      </c>
      <c r="AQ64" s="268" t="str">
        <f>IF('Vị trí VL1'!ND63&lt;1,"x","")</f>
        <v/>
      </c>
      <c r="AR64" s="268" t="str">
        <f>IF('Vị trí VL1'!NO63&lt;1,"x","")</f>
        <v/>
      </c>
      <c r="AS64" s="268" t="str">
        <f>IF('Vị trí VL1'!NZ63&lt;1,"x","")</f>
        <v/>
      </c>
      <c r="AT64" s="268" t="str">
        <f>IF('Vị trí VL1'!OK63&lt;1,"x","")</f>
        <v/>
      </c>
      <c r="AU64" s="268" t="str">
        <f>IF('Vị trí VL1'!PK63&lt;1,"x","")</f>
        <v/>
      </c>
      <c r="AV64" s="268" t="str">
        <f>IF('Vị trí VL1'!PV63&lt;1,"x","")</f>
        <v/>
      </c>
      <c r="AW64" s="268" t="str">
        <f>IF('Vị trí VL1'!QE63&lt;1,"x","")</f>
        <v>x</v>
      </c>
    </row>
    <row r="65" spans="1:49">
      <c r="A65" s="174">
        <v>28</v>
      </c>
      <c r="B65" s="174">
        <v>64</v>
      </c>
      <c r="C65" s="90" t="s">
        <v>271</v>
      </c>
      <c r="D65" s="90" t="s">
        <v>344</v>
      </c>
      <c r="E65" s="177" t="s">
        <v>345</v>
      </c>
      <c r="F65" s="312" t="s">
        <v>346</v>
      </c>
      <c r="G65" s="312"/>
      <c r="H65" s="272"/>
      <c r="I65" s="281" t="s">
        <v>531</v>
      </c>
      <c r="J65" s="272" t="s">
        <v>18</v>
      </c>
      <c r="K65" s="273" t="s">
        <v>77</v>
      </c>
      <c r="L65" s="267">
        <f t="shared" si="0"/>
        <v>0</v>
      </c>
      <c r="M65" s="290" t="str">
        <f t="shared" si="1"/>
        <v/>
      </c>
      <c r="N65" s="268" t="str">
        <f>IF('Vị trí VL1'!N64&lt;1,"x","")</f>
        <v/>
      </c>
      <c r="O65" s="268" t="str">
        <f>IF('Vị trí VL1'!T64&lt;1,"x","")</f>
        <v/>
      </c>
      <c r="P65" s="268" t="str">
        <f>IF('Vị trí VL1'!AD64&lt;1,"x","")</f>
        <v/>
      </c>
      <c r="Q65" s="268" t="str">
        <f>IF('Vị trí VL1'!AO64&lt;1,"x","")</f>
        <v/>
      </c>
      <c r="R65" s="268" t="str">
        <f>IF('Vị trí VL1'!AZ64&lt;1,"x","")</f>
        <v/>
      </c>
      <c r="S65" s="268" t="str">
        <f>IF('Vị trí VL1'!BK64&lt;1,"x","")</f>
        <v/>
      </c>
      <c r="T65" s="268" t="str">
        <f>IF('Vị trí VL1'!BV64&lt;1,"x","")</f>
        <v/>
      </c>
      <c r="U65" s="268" t="str">
        <f>IF('Vị trí VL1'!CG64&lt;1,"x","")</f>
        <v/>
      </c>
      <c r="V65" s="268" t="str">
        <f>IF('Vị trí VL1'!DC64&lt;1,"x","")</f>
        <v/>
      </c>
      <c r="W65" s="268" t="str">
        <f>IF('Vị trí VL1'!DN64&lt;1,"x","")</f>
        <v/>
      </c>
      <c r="X65" s="268" t="str">
        <f>IF('Vị trí VL1'!DY64&lt;1,"x","")</f>
        <v/>
      </c>
      <c r="Y65" s="268" t="str">
        <f>IF('Vị trí VL1'!EJ64&lt;1,"x","")</f>
        <v/>
      </c>
      <c r="Z65" s="268" t="str">
        <f>IF('Vị trí VL1'!EU64&lt;1,"x","")</f>
        <v/>
      </c>
      <c r="AA65" s="268" t="str">
        <f>IF('Vị trí VL1'!FF64&lt;1,"x","")</f>
        <v/>
      </c>
      <c r="AB65" s="268" t="str">
        <f>IF('Vị trí VL1'!FQ64&lt;1,"x","")</f>
        <v/>
      </c>
      <c r="AC65" s="268" t="str">
        <f>IF('Vị trí VL1'!GB64&lt;1,"x","")</f>
        <v/>
      </c>
      <c r="AD65" s="268" t="str">
        <f>IF('Vị trí VL1'!HB64&lt;1,"x","")</f>
        <v/>
      </c>
      <c r="AE65" s="268" t="str">
        <f>IF('Vị trí VL1'!HM64&lt;1,"x","")</f>
        <v/>
      </c>
      <c r="AF65" s="268" t="str">
        <f>IF('Vị trí VL1'!HX64&lt;1,"x","")</f>
        <v/>
      </c>
      <c r="AG65" s="268" t="str">
        <f>IF('Vị trí VL1'!II64&lt;1,"x","")</f>
        <v/>
      </c>
      <c r="AH65" s="268" t="str">
        <f>IF('Vị trí VL1'!IT64&lt;1,"x","")</f>
        <v/>
      </c>
      <c r="AI65" s="268" t="str">
        <f>IF('Vị trí VL1'!JE64&lt;1,"x","")</f>
        <v/>
      </c>
      <c r="AJ65" s="268" t="str">
        <f>IF('Vị trí VL1'!JP64&lt;1,"x","")</f>
        <v/>
      </c>
      <c r="AK65" s="268" t="str">
        <f>IF('Vị trí VL1'!KA64&lt;1,"x","")</f>
        <v/>
      </c>
      <c r="AL65" s="268" t="str">
        <f>IF('Vị trí VL1'!KL64&lt;1,"x","")</f>
        <v/>
      </c>
      <c r="AM65" s="268" t="str">
        <f>IF('Vị trí VL1'!LL64&lt;1,"x","")</f>
        <v/>
      </c>
      <c r="AN65" s="268" t="str">
        <f>IF('Vị trí VL1'!LW64&lt;1,"x","")</f>
        <v/>
      </c>
      <c r="AO65" s="268" t="str">
        <f>IF('Vị trí VL1'!MH64&lt;1,"x","")</f>
        <v/>
      </c>
      <c r="AP65" s="268" t="str">
        <f>IF('Vị trí VL1'!MS64&lt;1,"x","")</f>
        <v/>
      </c>
      <c r="AQ65" s="268" t="str">
        <f>IF('Vị trí VL1'!ND64&lt;1,"x","")</f>
        <v/>
      </c>
      <c r="AR65" s="268" t="str">
        <f>IF('Vị trí VL1'!NO64&lt;1,"x","")</f>
        <v/>
      </c>
      <c r="AS65" s="268" t="str">
        <f>IF('Vị trí VL1'!NZ64&lt;1,"x","")</f>
        <v/>
      </c>
      <c r="AT65" s="268" t="str">
        <f>IF('Vị trí VL1'!OK64&lt;1,"x","")</f>
        <v/>
      </c>
      <c r="AU65" s="268" t="str">
        <f>IF('Vị trí VL1'!PK64&lt;1,"x","")</f>
        <v/>
      </c>
      <c r="AV65" s="268" t="str">
        <f>IF('Vị trí VL1'!PV64&lt;1,"x","")</f>
        <v/>
      </c>
      <c r="AW65" s="268" t="str">
        <f>IF('Vị trí VL1'!QE64&lt;1,"x","")</f>
        <v/>
      </c>
    </row>
    <row r="66" spans="1:49">
      <c r="A66" s="174">
        <v>29</v>
      </c>
      <c r="B66" s="174">
        <v>65</v>
      </c>
      <c r="C66" s="90" t="s">
        <v>271</v>
      </c>
      <c r="D66" s="90" t="s">
        <v>349</v>
      </c>
      <c r="E66" s="177" t="s">
        <v>350</v>
      </c>
      <c r="F66" s="312" t="s">
        <v>215</v>
      </c>
      <c r="G66" s="312"/>
      <c r="H66" s="272"/>
      <c r="I66" s="281" t="s">
        <v>533</v>
      </c>
      <c r="J66" s="272" t="s">
        <v>18</v>
      </c>
      <c r="K66" s="273" t="s">
        <v>74</v>
      </c>
      <c r="L66" s="267">
        <f t="shared" si="0"/>
        <v>0</v>
      </c>
      <c r="M66" s="290" t="str">
        <f t="shared" si="1"/>
        <v/>
      </c>
      <c r="N66" s="268" t="str">
        <f>IF('Vị trí VL1'!N65&lt;1,"x","")</f>
        <v/>
      </c>
      <c r="O66" s="268" t="str">
        <f>IF('Vị trí VL1'!T65&lt;1,"x","")</f>
        <v/>
      </c>
      <c r="P66" s="268" t="str">
        <f>IF('Vị trí VL1'!AD65&lt;1,"x","")</f>
        <v/>
      </c>
      <c r="Q66" s="268" t="str">
        <f>IF('Vị trí VL1'!AO65&lt;1,"x","")</f>
        <v/>
      </c>
      <c r="R66" s="268" t="str">
        <f>IF('Vị trí VL1'!AZ65&lt;1,"x","")</f>
        <v/>
      </c>
      <c r="S66" s="268" t="str">
        <f>IF('Vị trí VL1'!BK65&lt;1,"x","")</f>
        <v/>
      </c>
      <c r="T66" s="268" t="str">
        <f>IF('Vị trí VL1'!BV65&lt;1,"x","")</f>
        <v/>
      </c>
      <c r="U66" s="268" t="str">
        <f>IF('Vị trí VL1'!CG65&lt;1,"x","")</f>
        <v/>
      </c>
      <c r="V66" s="268" t="str">
        <f>IF('Vị trí VL1'!DC65&lt;1,"x","")</f>
        <v/>
      </c>
      <c r="W66" s="268" t="str">
        <f>IF('Vị trí VL1'!DN65&lt;1,"x","")</f>
        <v/>
      </c>
      <c r="X66" s="268" t="str">
        <f>IF('Vị trí VL1'!DY65&lt;1,"x","")</f>
        <v/>
      </c>
      <c r="Y66" s="268" t="str">
        <f>IF('Vị trí VL1'!EJ65&lt;1,"x","")</f>
        <v/>
      </c>
      <c r="Z66" s="268" t="str">
        <f>IF('Vị trí VL1'!EU65&lt;1,"x","")</f>
        <v/>
      </c>
      <c r="AA66" s="268" t="str">
        <f>IF('Vị trí VL1'!FF65&lt;1,"x","")</f>
        <v/>
      </c>
      <c r="AB66" s="268" t="str">
        <f>IF('Vị trí VL1'!FQ65&lt;1,"x","")</f>
        <v/>
      </c>
      <c r="AC66" s="268" t="str">
        <f>IF('Vị trí VL1'!GB65&lt;1,"x","")</f>
        <v/>
      </c>
      <c r="AD66" s="268" t="str">
        <f>IF('Vị trí VL1'!HB65&lt;1,"x","")</f>
        <v/>
      </c>
      <c r="AE66" s="268" t="str">
        <f>IF('Vị trí VL1'!HM65&lt;1,"x","")</f>
        <v/>
      </c>
      <c r="AF66" s="268" t="str">
        <f>IF('Vị trí VL1'!HX65&lt;1,"x","")</f>
        <v/>
      </c>
      <c r="AG66" s="268" t="str">
        <f>IF('Vị trí VL1'!II65&lt;1,"x","")</f>
        <v/>
      </c>
      <c r="AH66" s="268" t="str">
        <f>IF('Vị trí VL1'!IT65&lt;1,"x","")</f>
        <v/>
      </c>
      <c r="AI66" s="268" t="str">
        <f>IF('Vị trí VL1'!JE65&lt;1,"x","")</f>
        <v/>
      </c>
      <c r="AJ66" s="268" t="str">
        <f>IF('Vị trí VL1'!JP65&lt;1,"x","")</f>
        <v/>
      </c>
      <c r="AK66" s="268" t="str">
        <f>IF('Vị trí VL1'!KA65&lt;1,"x","")</f>
        <v/>
      </c>
      <c r="AL66" s="268" t="str">
        <f>IF('Vị trí VL1'!KL65&lt;1,"x","")</f>
        <v/>
      </c>
      <c r="AM66" s="268" t="str">
        <f>IF('Vị trí VL1'!LL65&lt;1,"x","")</f>
        <v/>
      </c>
      <c r="AN66" s="268" t="str">
        <f>IF('Vị trí VL1'!LW65&lt;1,"x","")</f>
        <v/>
      </c>
      <c r="AO66" s="268" t="str">
        <f>IF('Vị trí VL1'!MH65&lt;1,"x","")</f>
        <v/>
      </c>
      <c r="AP66" s="268" t="str">
        <f>IF('Vị trí VL1'!MS65&lt;1,"x","")</f>
        <v/>
      </c>
      <c r="AQ66" s="268" t="str">
        <f>IF('Vị trí VL1'!ND65&lt;1,"x","")</f>
        <v/>
      </c>
      <c r="AR66" s="268" t="str">
        <f>IF('Vị trí VL1'!NO65&lt;1,"x","")</f>
        <v/>
      </c>
      <c r="AS66" s="268" t="str">
        <f>IF('Vị trí VL1'!NZ65&lt;1,"x","")</f>
        <v/>
      </c>
      <c r="AT66" s="268" t="str">
        <f>IF('Vị trí VL1'!OK65&lt;1,"x","")</f>
        <v/>
      </c>
      <c r="AU66" s="268" t="str">
        <f>IF('Vị trí VL1'!PK65&lt;1,"x","")</f>
        <v/>
      </c>
      <c r="AV66" s="268" t="str">
        <f>IF('Vị trí VL1'!PV65&lt;1,"x","")</f>
        <v/>
      </c>
      <c r="AW66" s="268" t="str">
        <f>IF('Vị trí VL1'!QE65&lt;1,"x","")</f>
        <v/>
      </c>
    </row>
    <row r="67" spans="1:49" ht="47.25">
      <c r="A67" s="174">
        <v>30</v>
      </c>
      <c r="B67" s="174">
        <v>66</v>
      </c>
      <c r="C67" s="90" t="s">
        <v>271</v>
      </c>
      <c r="D67" s="90" t="s">
        <v>798</v>
      </c>
      <c r="E67" s="177" t="s">
        <v>799</v>
      </c>
      <c r="F67" s="293" t="s">
        <v>71</v>
      </c>
      <c r="G67" s="312" t="s">
        <v>1019</v>
      </c>
      <c r="H67" s="283" t="s">
        <v>815</v>
      </c>
      <c r="I67" s="281" t="s">
        <v>816</v>
      </c>
      <c r="J67" s="272" t="s">
        <v>18</v>
      </c>
      <c r="K67" s="273" t="s">
        <v>817</v>
      </c>
      <c r="L67" s="267">
        <f t="shared" si="0"/>
        <v>18</v>
      </c>
      <c r="M67" s="290" t="str">
        <f t="shared" ref="M67:M97" si="2">IF(N67="x",$N$2&amp;", ",)&amp;IF(O67="x",$O$2&amp;", ",)&amp;IF(P67="x",$P$2&amp;", ",)&amp;IF(Q67="x",$Q$2&amp;", ",)&amp;IF(R67="x",$R$2&amp;", ",)&amp;IF(S67="x",$S$2&amp;", ",)&amp;IF(T67="x",$T$2&amp;", ",)&amp;IF(U67="x",$U$2&amp;", ",)&amp;IF(V67="x",$V$2&amp;", ",)&amp;IF(W67="x",$W$2&amp;", ",)&amp;IF(X67="x",$X$2&amp;", ",)&amp;IF(Y67="x",$Y$2&amp;", ",)&amp;IF(Z67="x",$Z$2&amp;", ",)&amp;IF(AA67="x",$AA$2&amp;", ",)&amp;IF(AB67="x",$AB$2&amp;", ",)&amp;IF(AC67="x",$AC$2&amp;", ",)&amp;IF(AD67="x",$AD$2&amp;", ",)&amp;IF(AE67="x",$AE$2&amp;", ",)&amp;IF(AF67="x",$AF$2&amp;", ",)&amp;IF(AG67="x",$AG$2&amp;", ",)&amp;IF(AH67="x",$AH$2&amp;", ",)&amp;IF(AI67="x",$AI$2&amp;", ",)&amp;IF(AJ67="x",$AJ$2&amp;", ",)&amp;IF(AK67="x",$AK$2&amp;", ",)&amp;IF(AL67="x",$AL$2&amp;", ",)&amp;IF(AM67="x",$AM$2&amp;", ",)&amp;IF(AN67="x",$AN$2&amp;", ",)&amp;IF(AO67="x",$AO$2&amp;", ",)&amp;IF(AP67="x",$AP$2&amp;", ",)&amp;IF(AQ67="x",$AQ$2&amp;", ",)&amp;IF(AR67="x",$AR$2&amp;", ",)&amp;IF(AS67="x",$AS$2&amp;", ",)&amp;IF(AT67="x",$AT$2&amp;", ",)&amp;IF(AU67="x",$AU$2&amp;", ",)&amp;IF(AV67="x",$AV$2&amp;", ",)&amp;IF(AW67="x",$AW$2&amp;", ",)</f>
        <v xml:space="preserve">KCBTCT (3TC), CHĐ NM (2TC), ĐỌC BVXD (1TC), ĐA TCTC CTXD (1TC), TTKTV2 (6TC), ĐATN (5TC), </v>
      </c>
      <c r="N67" s="268" t="str">
        <f>IF('Vị trí VL1'!N66&lt;1,"x","")</f>
        <v/>
      </c>
      <c r="O67" s="268" t="str">
        <f>IF('Vị trí VL1'!T66&lt;1,"x","")</f>
        <v/>
      </c>
      <c r="P67" s="268" t="str">
        <f>IF('Vị trí VL1'!AD66&lt;1,"x","")</f>
        <v/>
      </c>
      <c r="Q67" s="268" t="str">
        <f>IF('Vị trí VL1'!AO66&lt;1,"x","")</f>
        <v/>
      </c>
      <c r="R67" s="268" t="str">
        <f>IF('Vị trí VL1'!AZ66&lt;1,"x","")</f>
        <v/>
      </c>
      <c r="S67" s="268" t="str">
        <f>IF('Vị trí VL1'!BK66&lt;1,"x","")</f>
        <v/>
      </c>
      <c r="T67" s="268" t="str">
        <f>IF('Vị trí VL1'!BV66&lt;1,"x","")</f>
        <v/>
      </c>
      <c r="U67" s="268" t="str">
        <f>IF('Vị trí VL1'!CG66&lt;1,"x","")</f>
        <v/>
      </c>
      <c r="V67" s="268" t="str">
        <f>IF('Vị trí VL1'!DC66&lt;1,"x","")</f>
        <v/>
      </c>
      <c r="W67" s="268" t="str">
        <f>IF('Vị trí VL1'!DN66&lt;1,"x","")</f>
        <v/>
      </c>
      <c r="X67" s="268" t="str">
        <f>IF('Vị trí VL1'!DY66&lt;1,"x","")</f>
        <v>x</v>
      </c>
      <c r="Y67" s="268" t="str">
        <f>IF('Vị trí VL1'!EJ66&lt;1,"x","")</f>
        <v>x</v>
      </c>
      <c r="Z67" s="268" t="str">
        <f>IF('Vị trí VL1'!EU66&lt;1,"x","")</f>
        <v/>
      </c>
      <c r="AA67" s="268" t="str">
        <f>IF('Vị trí VL1'!FF66&lt;1,"x","")</f>
        <v/>
      </c>
      <c r="AB67" s="268" t="str">
        <f>IF('Vị trí VL1'!FQ66&lt;1,"x","")</f>
        <v/>
      </c>
      <c r="AC67" s="268" t="str">
        <f>IF('Vị trí VL1'!GB66&lt;1,"x","")</f>
        <v/>
      </c>
      <c r="AD67" s="268" t="str">
        <f>IF('Vị trí VL1'!HB66&lt;1,"x","")</f>
        <v/>
      </c>
      <c r="AE67" s="268" t="str">
        <f>IF('Vị trí VL1'!HM66&lt;1,"x","")</f>
        <v/>
      </c>
      <c r="AF67" s="268" t="str">
        <f>IF('Vị trí VL1'!HX66&lt;1,"x","")</f>
        <v/>
      </c>
      <c r="AG67" s="268" t="str">
        <f>IF('Vị trí VL1'!II66&lt;1,"x","")</f>
        <v/>
      </c>
      <c r="AH67" s="268" t="str">
        <f>IF('Vị trí VL1'!IT66&lt;1,"x","")</f>
        <v/>
      </c>
      <c r="AI67" s="268" t="str">
        <f>IF('Vị trí VL1'!JE66&lt;1,"x","")</f>
        <v/>
      </c>
      <c r="AJ67" s="268" t="str">
        <f>IF('Vị trí VL1'!JP66&lt;1,"x","")</f>
        <v/>
      </c>
      <c r="AK67" s="268" t="str">
        <f>IF('Vị trí VL1'!KA66&lt;1,"x","")</f>
        <v>x</v>
      </c>
      <c r="AL67" s="268" t="str">
        <f>IF('Vị trí VL1'!KL66&lt;1,"x","")</f>
        <v/>
      </c>
      <c r="AM67" s="268" t="str">
        <f>IF('Vị trí VL1'!LL66&lt;1,"x","")</f>
        <v/>
      </c>
      <c r="AN67" s="268" t="str">
        <f>IF('Vị trí VL1'!LW66&lt;1,"x","")</f>
        <v/>
      </c>
      <c r="AO67" s="268" t="str">
        <f>IF('Vị trí VL1'!MH66&lt;1,"x","")</f>
        <v>x</v>
      </c>
      <c r="AP67" s="268" t="str">
        <f>IF('Vị trí VL1'!MS66&lt;1,"x","")</f>
        <v/>
      </c>
      <c r="AQ67" s="268" t="str">
        <f>IF('Vị trí VL1'!ND66&lt;1,"x","")</f>
        <v/>
      </c>
      <c r="AR67" s="268" t="str">
        <f>IF('Vị trí VL1'!NO66&lt;1,"x","")</f>
        <v/>
      </c>
      <c r="AS67" s="268" t="str">
        <f>IF('Vị trí VL1'!NZ66&lt;1,"x","")</f>
        <v/>
      </c>
      <c r="AT67" s="268" t="str">
        <f>IF('Vị trí VL1'!OK66&lt;1,"x","")</f>
        <v/>
      </c>
      <c r="AU67" s="268" t="str">
        <f>IF('Vị trí VL1'!PK66&lt;1,"x","")</f>
        <v>x</v>
      </c>
      <c r="AV67" s="268" t="str">
        <f>IF('Vị trí VL1'!PV66&lt;1,"x","")</f>
        <v/>
      </c>
      <c r="AW67" s="268" t="str">
        <f>IF('Vị trí VL1'!QE66&lt;1,"x","")</f>
        <v>x</v>
      </c>
    </row>
    <row r="68" spans="1:49" ht="47.25">
      <c r="A68" s="174">
        <v>1</v>
      </c>
      <c r="B68" s="174">
        <v>67</v>
      </c>
      <c r="C68" s="90" t="s">
        <v>351</v>
      </c>
      <c r="D68" s="90" t="s">
        <v>357</v>
      </c>
      <c r="E68" s="177" t="s">
        <v>143</v>
      </c>
      <c r="F68" s="293" t="s">
        <v>168</v>
      </c>
      <c r="G68" s="312" t="s">
        <v>1019</v>
      </c>
      <c r="H68" s="174"/>
      <c r="I68" s="284" t="s">
        <v>538</v>
      </c>
      <c r="J68" s="272" t="s">
        <v>18</v>
      </c>
      <c r="K68" s="273" t="s">
        <v>582</v>
      </c>
      <c r="L68" s="267">
        <f t="shared" ref="L68:L97" si="3">SUMIF(P68:AW68,"x",$P$1:$AW$1)</f>
        <v>24</v>
      </c>
      <c r="M68" s="290" t="str">
        <f t="shared" si="2"/>
        <v xml:space="preserve">CẤU TẠO KT (3TC), KCBTCT (3TC), ĐA KTTC-P2(PHẦN NGẦM) (1TC), TTKTV2 (6TC), TTKTV3 (6TC), ĐATN (5TC), </v>
      </c>
      <c r="N68" s="268" t="str">
        <f>IF('Vị trí VL1'!N67&lt;1,"x","")</f>
        <v/>
      </c>
      <c r="O68" s="268" t="str">
        <f>IF('Vị trí VL1'!T67&lt;1,"x","")</f>
        <v/>
      </c>
      <c r="P68" s="268" t="str">
        <f>IF('Vị trí VL1'!AD67&lt;1,"x","")</f>
        <v/>
      </c>
      <c r="Q68" s="268" t="str">
        <f>IF('Vị trí VL1'!AO67&lt;1,"x","")</f>
        <v/>
      </c>
      <c r="R68" s="268" t="str">
        <f>IF('Vị trí VL1'!AZ67&lt;1,"x","")</f>
        <v/>
      </c>
      <c r="S68" s="268" t="str">
        <f>IF('Vị trí VL1'!BK67&lt;1,"x","")</f>
        <v/>
      </c>
      <c r="T68" s="268" t="str">
        <f>IF('Vị trí VL1'!BV67&lt;1,"x","")</f>
        <v/>
      </c>
      <c r="U68" s="268" t="str">
        <f>IF('Vị trí VL1'!CG67&lt;1,"x","")</f>
        <v/>
      </c>
      <c r="V68" s="268" t="str">
        <f>IF('Vị trí VL1'!DC67&lt;1,"x","")</f>
        <v>x</v>
      </c>
      <c r="W68" s="268" t="str">
        <f>IF('Vị trí VL1'!DN67&lt;1,"x","")</f>
        <v/>
      </c>
      <c r="X68" s="268" t="str">
        <f>IF('Vị trí VL1'!DY67&lt;1,"x","")</f>
        <v>x</v>
      </c>
      <c r="Y68" s="268" t="str">
        <f>IF('Vị trí VL1'!EJ67&lt;1,"x","")</f>
        <v/>
      </c>
      <c r="Z68" s="268" t="str">
        <f>IF('Vị trí VL1'!EU67&lt;1,"x","")</f>
        <v/>
      </c>
      <c r="AA68" s="268" t="str">
        <f>IF('Vị trí VL1'!FF67&lt;1,"x","")</f>
        <v/>
      </c>
      <c r="AB68" s="268" t="str">
        <f>IF('Vị trí VL1'!FQ67&lt;1,"x","")</f>
        <v/>
      </c>
      <c r="AC68" s="268" t="str">
        <f>IF('Vị trí VL1'!GB67&lt;1,"x","")</f>
        <v/>
      </c>
      <c r="AD68" s="268" t="str">
        <f>IF('Vị trí VL1'!HB67&lt;1,"x","")</f>
        <v/>
      </c>
      <c r="AE68" s="268" t="str">
        <f>IF('Vị trí VL1'!HM67&lt;1,"x","")</f>
        <v/>
      </c>
      <c r="AF68" s="268" t="str">
        <f>IF('Vị trí VL1'!HX67&lt;1,"x","")</f>
        <v/>
      </c>
      <c r="AG68" s="268" t="str">
        <f>IF('Vị trí VL1'!II67&lt;1,"x","")</f>
        <v/>
      </c>
      <c r="AH68" s="268" t="str">
        <f>IF('Vị trí VL1'!IT67&lt;1,"x","")</f>
        <v/>
      </c>
      <c r="AI68" s="268" t="str">
        <f>IF('Vị trí VL1'!JE67&lt;1,"x","")</f>
        <v/>
      </c>
      <c r="AJ68" s="268" t="str">
        <f>IF('Vị trí VL1'!JP67&lt;1,"x","")</f>
        <v/>
      </c>
      <c r="AK68" s="268" t="str">
        <f>IF('Vị trí VL1'!KA67&lt;1,"x","")</f>
        <v/>
      </c>
      <c r="AL68" s="268" t="str">
        <f>IF('Vị trí VL1'!KL67&lt;1,"x","")</f>
        <v/>
      </c>
      <c r="AM68" s="268" t="str">
        <f>IF('Vị trí VL1'!LL67&lt;1,"x","")</f>
        <v/>
      </c>
      <c r="AN68" s="268" t="str">
        <f>IF('Vị trí VL1'!LW67&lt;1,"x","")</f>
        <v>x</v>
      </c>
      <c r="AO68" s="268" t="str">
        <f>IF('Vị trí VL1'!MH67&lt;1,"x","")</f>
        <v/>
      </c>
      <c r="AP68" s="268" t="str">
        <f>IF('Vị trí VL1'!MS67&lt;1,"x","")</f>
        <v/>
      </c>
      <c r="AQ68" s="268" t="str">
        <f>IF('Vị trí VL1'!ND67&lt;1,"x","")</f>
        <v/>
      </c>
      <c r="AR68" s="268" t="str">
        <f>IF('Vị trí VL1'!NO67&lt;1,"x","")</f>
        <v/>
      </c>
      <c r="AS68" s="268" t="str">
        <f>IF('Vị trí VL1'!NZ67&lt;1,"x","")</f>
        <v/>
      </c>
      <c r="AT68" s="268" t="str">
        <f>IF('Vị trí VL1'!OK67&lt;1,"x","")</f>
        <v/>
      </c>
      <c r="AU68" s="268" t="str">
        <f>IF('Vị trí VL1'!PK67&lt;1,"x","")</f>
        <v>x</v>
      </c>
      <c r="AV68" s="268" t="str">
        <f>IF('Vị trí VL1'!PV67&lt;1,"x","")</f>
        <v>x</v>
      </c>
      <c r="AW68" s="268" t="str">
        <f>IF('Vị trí VL1'!QE67&lt;1,"x","")</f>
        <v>x</v>
      </c>
    </row>
    <row r="69" spans="1:49" ht="63">
      <c r="A69" s="174">
        <v>2</v>
      </c>
      <c r="B69" s="174">
        <v>68</v>
      </c>
      <c r="C69" s="90" t="s">
        <v>351</v>
      </c>
      <c r="D69" s="90" t="s">
        <v>375</v>
      </c>
      <c r="E69" s="177" t="s">
        <v>376</v>
      </c>
      <c r="F69" s="293" t="s">
        <v>219</v>
      </c>
      <c r="G69" s="312" t="s">
        <v>1019</v>
      </c>
      <c r="H69" s="272"/>
      <c r="I69" s="284" t="s">
        <v>545</v>
      </c>
      <c r="J69" s="272" t="s">
        <v>18</v>
      </c>
      <c r="K69" s="273" t="s">
        <v>591</v>
      </c>
      <c r="L69" s="267">
        <f t="shared" si="3"/>
        <v>25</v>
      </c>
      <c r="M69" s="290" t="str">
        <f t="shared" si="2"/>
        <v xml:space="preserve">KCBTCT (3TC), KC THÉP (2TC), ĐỌC BVXD (1TC), ĐA KTTC-P2(PHẦN NGẦM) (1TC), ĐA TCTC CTXD (1TC), TTKTV2 (6TC), TTKTV3 (6TC), ĐATN (5TC), </v>
      </c>
      <c r="N69" s="268" t="str">
        <f>IF('Vị trí VL1'!N68&lt;1,"x","")</f>
        <v/>
      </c>
      <c r="O69" s="268" t="str">
        <f>IF('Vị trí VL1'!T68&lt;1,"x","")</f>
        <v/>
      </c>
      <c r="P69" s="268" t="str">
        <f>IF('Vị trí VL1'!AD68&lt;1,"x","")</f>
        <v/>
      </c>
      <c r="Q69" s="268" t="str">
        <f>IF('Vị trí VL1'!AO68&lt;1,"x","")</f>
        <v/>
      </c>
      <c r="R69" s="268" t="str">
        <f>IF('Vị trí VL1'!AZ68&lt;1,"x","")</f>
        <v/>
      </c>
      <c r="S69" s="268" t="str">
        <f>IF('Vị trí VL1'!BK68&lt;1,"x","")</f>
        <v/>
      </c>
      <c r="T69" s="268" t="str">
        <f>IF('Vị trí VL1'!BV68&lt;1,"x","")</f>
        <v/>
      </c>
      <c r="U69" s="268" t="str">
        <f>IF('Vị trí VL1'!CG68&lt;1,"x","")</f>
        <v/>
      </c>
      <c r="V69" s="268" t="str">
        <f>IF('Vị trí VL1'!DC68&lt;1,"x","")</f>
        <v/>
      </c>
      <c r="W69" s="268" t="str">
        <f>IF('Vị trí VL1'!DN68&lt;1,"x","")</f>
        <v/>
      </c>
      <c r="X69" s="268" t="str">
        <f>IF('Vị trí VL1'!DY68&lt;1,"x","")</f>
        <v>x</v>
      </c>
      <c r="Y69" s="268" t="str">
        <f>IF('Vị trí VL1'!EJ68&lt;1,"x","")</f>
        <v/>
      </c>
      <c r="Z69" s="268" t="str">
        <f>IF('Vị trí VL1'!EU68&lt;1,"x","")</f>
        <v/>
      </c>
      <c r="AA69" s="268" t="str">
        <f>IF('Vị trí VL1'!FF68&lt;1,"x","")</f>
        <v/>
      </c>
      <c r="AB69" s="268" t="str">
        <f>IF('Vị trí VL1'!FQ68&lt;1,"x","")</f>
        <v/>
      </c>
      <c r="AC69" s="268" t="str">
        <f>IF('Vị trí VL1'!GB68&lt;1,"x","")</f>
        <v/>
      </c>
      <c r="AD69" s="268" t="str">
        <f>IF('Vị trí VL1'!HB68&lt;1,"x","")</f>
        <v/>
      </c>
      <c r="AE69" s="268" t="str">
        <f>IF('Vị trí VL1'!HM68&lt;1,"x","")</f>
        <v>x</v>
      </c>
      <c r="AF69" s="268" t="str">
        <f>IF('Vị trí VL1'!HX68&lt;1,"x","")</f>
        <v/>
      </c>
      <c r="AG69" s="268" t="str">
        <f>IF('Vị trí VL1'!II68&lt;1,"x","")</f>
        <v/>
      </c>
      <c r="AH69" s="268" t="str">
        <f>IF('Vị trí VL1'!IT68&lt;1,"x","")</f>
        <v/>
      </c>
      <c r="AI69" s="268" t="str">
        <f>IF('Vị trí VL1'!JE68&lt;1,"x","")</f>
        <v/>
      </c>
      <c r="AJ69" s="268" t="str">
        <f>IF('Vị trí VL1'!JP68&lt;1,"x","")</f>
        <v/>
      </c>
      <c r="AK69" s="268" t="str">
        <f>IF('Vị trí VL1'!KA68&lt;1,"x","")</f>
        <v>x</v>
      </c>
      <c r="AL69" s="268" t="str">
        <f>IF('Vị trí VL1'!KL68&lt;1,"x","")</f>
        <v/>
      </c>
      <c r="AM69" s="268" t="str">
        <f>IF('Vị trí VL1'!LL68&lt;1,"x","")</f>
        <v/>
      </c>
      <c r="AN69" s="268" t="str">
        <f>IF('Vị trí VL1'!LW68&lt;1,"x","")</f>
        <v>x</v>
      </c>
      <c r="AO69" s="268" t="str">
        <f>IF('Vị trí VL1'!MH68&lt;1,"x","")</f>
        <v>x</v>
      </c>
      <c r="AP69" s="268" t="str">
        <f>IF('Vị trí VL1'!MS68&lt;1,"x","")</f>
        <v/>
      </c>
      <c r="AQ69" s="268" t="str">
        <f>IF('Vị trí VL1'!ND68&lt;1,"x","")</f>
        <v/>
      </c>
      <c r="AR69" s="268" t="str">
        <f>IF('Vị trí VL1'!NO68&lt;1,"x","")</f>
        <v/>
      </c>
      <c r="AS69" s="268" t="str">
        <f>IF('Vị trí VL1'!NZ68&lt;1,"x","")</f>
        <v/>
      </c>
      <c r="AT69" s="268" t="str">
        <f>IF('Vị trí VL1'!OK68&lt;1,"x","")</f>
        <v/>
      </c>
      <c r="AU69" s="268" t="str">
        <f>IF('Vị trí VL1'!PK68&lt;1,"x","")</f>
        <v>x</v>
      </c>
      <c r="AV69" s="268" t="str">
        <f>IF('Vị trí VL1'!PV68&lt;1,"x","")</f>
        <v>x</v>
      </c>
      <c r="AW69" s="268" t="str">
        <f>IF('Vị trí VL1'!QE68&lt;1,"x","")</f>
        <v>x</v>
      </c>
    </row>
    <row r="70" spans="1:49" ht="63">
      <c r="A70" s="174">
        <v>3</v>
      </c>
      <c r="B70" s="174">
        <v>69</v>
      </c>
      <c r="C70" s="90" t="s">
        <v>351</v>
      </c>
      <c r="D70" s="90" t="s">
        <v>383</v>
      </c>
      <c r="E70" s="177" t="s">
        <v>384</v>
      </c>
      <c r="F70" s="293" t="s">
        <v>385</v>
      </c>
      <c r="G70" s="312" t="s">
        <v>1019</v>
      </c>
      <c r="H70" s="272"/>
      <c r="I70" s="284" t="s">
        <v>549</v>
      </c>
      <c r="J70" s="272" t="s">
        <v>18</v>
      </c>
      <c r="K70" s="273" t="s">
        <v>113</v>
      </c>
      <c r="L70" s="267">
        <f t="shared" si="3"/>
        <v>29</v>
      </c>
      <c r="M70" s="290" t="str">
        <f t="shared" si="2"/>
        <v xml:space="preserve">KCBTCT (3TC), ĐA KTTC-P1(THÂN) (1TC), ĐA TCTC CTXD (1TC), TTXDCB (MĐ3) (2TC), TTXDCB (MĐ4) (1TC), TTKTV1 (4TC), TTKTV2 (6TC), TTKTV3 (6TC), ĐATN (5TC), </v>
      </c>
      <c r="N70" s="268" t="str">
        <f>IF('Vị trí VL1'!N69&lt;1,"x","")</f>
        <v/>
      </c>
      <c r="O70" s="268" t="str">
        <f>IF('Vị trí VL1'!T69&lt;1,"x","")</f>
        <v/>
      </c>
      <c r="P70" s="268" t="str">
        <f>IF('Vị trí VL1'!AD69&lt;1,"x","")</f>
        <v/>
      </c>
      <c r="Q70" s="268" t="str">
        <f>IF('Vị trí VL1'!AO69&lt;1,"x","")</f>
        <v/>
      </c>
      <c r="R70" s="268" t="str">
        <f>IF('Vị trí VL1'!AZ69&lt;1,"x","")</f>
        <v/>
      </c>
      <c r="S70" s="268" t="str">
        <f>IF('Vị trí VL1'!BK69&lt;1,"x","")</f>
        <v/>
      </c>
      <c r="T70" s="268" t="str">
        <f>IF('Vị trí VL1'!BV69&lt;1,"x","")</f>
        <v/>
      </c>
      <c r="U70" s="268" t="str">
        <f>IF('Vị trí VL1'!CG69&lt;1,"x","")</f>
        <v/>
      </c>
      <c r="V70" s="268" t="str">
        <f>IF('Vị trí VL1'!DC69&lt;1,"x","")</f>
        <v/>
      </c>
      <c r="W70" s="268" t="str">
        <f>IF('Vị trí VL1'!DN69&lt;1,"x","")</f>
        <v/>
      </c>
      <c r="X70" s="268" t="str">
        <f>IF('Vị trí VL1'!DY69&lt;1,"x","")</f>
        <v>x</v>
      </c>
      <c r="Y70" s="268" t="str">
        <f>IF('Vị trí VL1'!EJ69&lt;1,"x","")</f>
        <v/>
      </c>
      <c r="Z70" s="268" t="str">
        <f>IF('Vị trí VL1'!EU69&lt;1,"x","")</f>
        <v/>
      </c>
      <c r="AA70" s="268" t="str">
        <f>IF('Vị trí VL1'!FF69&lt;1,"x","")</f>
        <v/>
      </c>
      <c r="AB70" s="268" t="str">
        <f>IF('Vị trí VL1'!FQ69&lt;1,"x","")</f>
        <v/>
      </c>
      <c r="AC70" s="268" t="str">
        <f>IF('Vị trí VL1'!GB69&lt;1,"x","")</f>
        <v/>
      </c>
      <c r="AD70" s="268" t="str">
        <f>IF('Vị trí VL1'!HB69&lt;1,"x","")</f>
        <v/>
      </c>
      <c r="AE70" s="268" t="str">
        <f>IF('Vị trí VL1'!HM69&lt;1,"x","")</f>
        <v/>
      </c>
      <c r="AF70" s="268" t="str">
        <f>IF('Vị trí VL1'!HX69&lt;1,"x","")</f>
        <v/>
      </c>
      <c r="AG70" s="268" t="str">
        <f>IF('Vị trí VL1'!II69&lt;1,"x","")</f>
        <v/>
      </c>
      <c r="AH70" s="268" t="str">
        <f>IF('Vị trí VL1'!IT69&lt;1,"x","")</f>
        <v/>
      </c>
      <c r="AI70" s="268" t="str">
        <f>IF('Vị trí VL1'!JE69&lt;1,"x","")</f>
        <v/>
      </c>
      <c r="AJ70" s="268" t="str">
        <f>IF('Vị trí VL1'!JP69&lt;1,"x","")</f>
        <v/>
      </c>
      <c r="AK70" s="268" t="str">
        <f>IF('Vị trí VL1'!KA69&lt;1,"x","")</f>
        <v/>
      </c>
      <c r="AL70" s="268" t="str">
        <f>IF('Vị trí VL1'!KL69&lt;1,"x","")</f>
        <v/>
      </c>
      <c r="AM70" s="268" t="str">
        <f>IF('Vị trí VL1'!LL69&lt;1,"x","")</f>
        <v>x</v>
      </c>
      <c r="AN70" s="268" t="str">
        <f>IF('Vị trí VL1'!LW69&lt;1,"x","")</f>
        <v/>
      </c>
      <c r="AO70" s="268" t="str">
        <f>IF('Vị trí VL1'!MH69&lt;1,"x","")</f>
        <v>x</v>
      </c>
      <c r="AP70" s="268" t="str">
        <f>IF('Vị trí VL1'!MS69&lt;1,"x","")</f>
        <v/>
      </c>
      <c r="AQ70" s="268" t="str">
        <f>IF('Vị trí VL1'!ND69&lt;1,"x","")</f>
        <v/>
      </c>
      <c r="AR70" s="268" t="str">
        <f>IF('Vị trí VL1'!NO69&lt;1,"x","")</f>
        <v>x</v>
      </c>
      <c r="AS70" s="268" t="str">
        <f>IF('Vị trí VL1'!NZ69&lt;1,"x","")</f>
        <v>x</v>
      </c>
      <c r="AT70" s="268" t="str">
        <f>IF('Vị trí VL1'!OK69&lt;1,"x","")</f>
        <v>x</v>
      </c>
      <c r="AU70" s="268" t="str">
        <f>IF('Vị trí VL1'!PK69&lt;1,"x","")</f>
        <v>x</v>
      </c>
      <c r="AV70" s="268" t="str">
        <f>IF('Vị trí VL1'!PV69&lt;1,"x","")</f>
        <v>x</v>
      </c>
      <c r="AW70" s="268" t="str">
        <f>IF('Vị trí VL1'!QE69&lt;1,"x","")</f>
        <v>x</v>
      </c>
    </row>
    <row r="71" spans="1:49" ht="63">
      <c r="A71" s="174">
        <v>4</v>
      </c>
      <c r="B71" s="174">
        <v>70</v>
      </c>
      <c r="C71" s="90" t="s">
        <v>351</v>
      </c>
      <c r="D71" s="90" t="s">
        <v>386</v>
      </c>
      <c r="E71" s="177" t="s">
        <v>387</v>
      </c>
      <c r="F71" s="293" t="s">
        <v>356</v>
      </c>
      <c r="G71" s="312" t="s">
        <v>1019</v>
      </c>
      <c r="H71" s="272"/>
      <c r="I71" s="284" t="s">
        <v>550</v>
      </c>
      <c r="J71" s="272" t="s">
        <v>18</v>
      </c>
      <c r="K71" s="273" t="s">
        <v>592</v>
      </c>
      <c r="L71" s="267">
        <f t="shared" si="3"/>
        <v>18</v>
      </c>
      <c r="M71" s="290" t="str">
        <f t="shared" si="2"/>
        <v xml:space="preserve">KCBTCT (3TC), ĐỌC BVXD (1TC), ĐA KTTC-P1(THÂN) (1TC), ĐA KTTC-P2(PHẦN NGẦM) (1TC), ĐA TCTC CTXD (1TC), TTKTV3 (6TC), ĐATN (5TC), </v>
      </c>
      <c r="N71" s="268" t="str">
        <f>IF('Vị trí VL1'!N70&lt;1,"x","")</f>
        <v/>
      </c>
      <c r="O71" s="268" t="str">
        <f>IF('Vị trí VL1'!T70&lt;1,"x","")</f>
        <v/>
      </c>
      <c r="P71" s="268" t="str">
        <f>IF('Vị trí VL1'!AD70&lt;1,"x","")</f>
        <v/>
      </c>
      <c r="Q71" s="268" t="str">
        <f>IF('Vị trí VL1'!AO70&lt;1,"x","")</f>
        <v/>
      </c>
      <c r="R71" s="268" t="str">
        <f>IF('Vị trí VL1'!AZ70&lt;1,"x","")</f>
        <v/>
      </c>
      <c r="S71" s="268" t="str">
        <f>IF('Vị trí VL1'!BK70&lt;1,"x","")</f>
        <v/>
      </c>
      <c r="T71" s="268" t="str">
        <f>IF('Vị trí VL1'!BV70&lt;1,"x","")</f>
        <v/>
      </c>
      <c r="U71" s="268" t="str">
        <f>IF('Vị trí VL1'!CG70&lt;1,"x","")</f>
        <v/>
      </c>
      <c r="V71" s="268" t="str">
        <f>IF('Vị trí VL1'!DC70&lt;1,"x","")</f>
        <v/>
      </c>
      <c r="W71" s="268" t="str">
        <f>IF('Vị trí VL1'!DN70&lt;1,"x","")</f>
        <v/>
      </c>
      <c r="X71" s="268" t="str">
        <f>IF('Vị trí VL1'!DY70&lt;1,"x","")</f>
        <v>x</v>
      </c>
      <c r="Y71" s="268" t="str">
        <f>IF('Vị trí VL1'!EJ70&lt;1,"x","")</f>
        <v/>
      </c>
      <c r="Z71" s="268" t="str">
        <f>IF('Vị trí VL1'!EU70&lt;1,"x","")</f>
        <v/>
      </c>
      <c r="AA71" s="268" t="str">
        <f>IF('Vị trí VL1'!FF70&lt;1,"x","")</f>
        <v/>
      </c>
      <c r="AB71" s="268" t="str">
        <f>IF('Vị trí VL1'!FQ70&lt;1,"x","")</f>
        <v/>
      </c>
      <c r="AC71" s="268" t="str">
        <f>IF('Vị trí VL1'!GB70&lt;1,"x","")</f>
        <v/>
      </c>
      <c r="AD71" s="268" t="str">
        <f>IF('Vị trí VL1'!HB70&lt;1,"x","")</f>
        <v/>
      </c>
      <c r="AE71" s="268" t="str">
        <f>IF('Vị trí VL1'!HM70&lt;1,"x","")</f>
        <v/>
      </c>
      <c r="AF71" s="268" t="str">
        <f>IF('Vị trí VL1'!HX70&lt;1,"x","")</f>
        <v/>
      </c>
      <c r="AG71" s="268" t="str">
        <f>IF('Vị trí VL1'!II70&lt;1,"x","")</f>
        <v/>
      </c>
      <c r="AH71" s="268" t="str">
        <f>IF('Vị trí VL1'!IT70&lt;1,"x","")</f>
        <v/>
      </c>
      <c r="AI71" s="268" t="str">
        <f>IF('Vị trí VL1'!JE70&lt;1,"x","")</f>
        <v/>
      </c>
      <c r="AJ71" s="268" t="str">
        <f>IF('Vị trí VL1'!JP70&lt;1,"x","")</f>
        <v/>
      </c>
      <c r="AK71" s="268" t="str">
        <f>IF('Vị trí VL1'!KA70&lt;1,"x","")</f>
        <v>x</v>
      </c>
      <c r="AL71" s="268" t="str">
        <f>IF('Vị trí VL1'!KL70&lt;1,"x","")</f>
        <v/>
      </c>
      <c r="AM71" s="268" t="str">
        <f>IF('Vị trí VL1'!LL70&lt;1,"x","")</f>
        <v>x</v>
      </c>
      <c r="AN71" s="268" t="str">
        <f>IF('Vị trí VL1'!LW70&lt;1,"x","")</f>
        <v>x</v>
      </c>
      <c r="AO71" s="268" t="str">
        <f>IF('Vị trí VL1'!MH70&lt;1,"x","")</f>
        <v>x</v>
      </c>
      <c r="AP71" s="268" t="str">
        <f>IF('Vị trí VL1'!MS70&lt;1,"x","")</f>
        <v/>
      </c>
      <c r="AQ71" s="268" t="str">
        <f>IF('Vị trí VL1'!ND70&lt;1,"x","")</f>
        <v/>
      </c>
      <c r="AR71" s="268" t="str">
        <f>IF('Vị trí VL1'!NO70&lt;1,"x","")</f>
        <v/>
      </c>
      <c r="AS71" s="268" t="str">
        <f>IF('Vị trí VL1'!NZ70&lt;1,"x","")</f>
        <v/>
      </c>
      <c r="AT71" s="268" t="str">
        <f>IF('Vị trí VL1'!OK70&lt;1,"x","")</f>
        <v/>
      </c>
      <c r="AU71" s="268" t="str">
        <f>IF('Vị trí VL1'!PK70&lt;1,"x","")</f>
        <v/>
      </c>
      <c r="AV71" s="268" t="str">
        <f>IF('Vị trí VL1'!PV70&lt;1,"x","")</f>
        <v>x</v>
      </c>
      <c r="AW71" s="268" t="str">
        <f>IF('Vị trí VL1'!QE70&lt;1,"x","")</f>
        <v>x</v>
      </c>
    </row>
    <row r="72" spans="1:49">
      <c r="A72" s="174">
        <v>5</v>
      </c>
      <c r="B72" s="174">
        <v>71</v>
      </c>
      <c r="C72" s="90" t="s">
        <v>351</v>
      </c>
      <c r="D72" s="90" t="s">
        <v>394</v>
      </c>
      <c r="E72" s="177" t="s">
        <v>19</v>
      </c>
      <c r="F72" s="293" t="s">
        <v>395</v>
      </c>
      <c r="G72" s="312" t="s">
        <v>1019</v>
      </c>
      <c r="H72" s="272"/>
      <c r="I72" s="285" t="s">
        <v>523</v>
      </c>
      <c r="J72" s="272" t="s">
        <v>18</v>
      </c>
      <c r="K72" s="273" t="s">
        <v>569</v>
      </c>
      <c r="L72" s="267">
        <f t="shared" si="3"/>
        <v>7</v>
      </c>
      <c r="M72" s="290" t="str">
        <f t="shared" si="2"/>
        <v xml:space="preserve">CHĐ NM (2TC), ĐATN (5TC), </v>
      </c>
      <c r="N72" s="268" t="str">
        <f>IF('Vị trí VL1'!N71&lt;1,"x","")</f>
        <v/>
      </c>
      <c r="O72" s="268" t="str">
        <f>IF('Vị trí VL1'!T71&lt;1,"x","")</f>
        <v/>
      </c>
      <c r="P72" s="268" t="str">
        <f>IF('Vị trí VL1'!AD71&lt;1,"x","")</f>
        <v/>
      </c>
      <c r="Q72" s="268" t="str">
        <f>IF('Vị trí VL1'!AO71&lt;1,"x","")</f>
        <v/>
      </c>
      <c r="R72" s="268" t="str">
        <f>IF('Vị trí VL1'!AZ71&lt;1,"x","")</f>
        <v/>
      </c>
      <c r="S72" s="268" t="str">
        <f>IF('Vị trí VL1'!BK71&lt;1,"x","")</f>
        <v/>
      </c>
      <c r="T72" s="268" t="str">
        <f>IF('Vị trí VL1'!BV71&lt;1,"x","")</f>
        <v/>
      </c>
      <c r="U72" s="268" t="str">
        <f>IF('Vị trí VL1'!CG71&lt;1,"x","")</f>
        <v/>
      </c>
      <c r="V72" s="268" t="str">
        <f>IF('Vị trí VL1'!DC71&lt;1,"x","")</f>
        <v/>
      </c>
      <c r="W72" s="268" t="str">
        <f>IF('Vị trí VL1'!DN71&lt;1,"x","")</f>
        <v/>
      </c>
      <c r="X72" s="268" t="str">
        <f>IF('Vị trí VL1'!DY71&lt;1,"x","")</f>
        <v/>
      </c>
      <c r="Y72" s="268" t="str">
        <f>IF('Vị trí VL1'!EJ71&lt;1,"x","")</f>
        <v>x</v>
      </c>
      <c r="Z72" s="268" t="str">
        <f>IF('Vị trí VL1'!EU71&lt;1,"x","")</f>
        <v/>
      </c>
      <c r="AA72" s="268" t="str">
        <f>IF('Vị trí VL1'!FF71&lt;1,"x","")</f>
        <v/>
      </c>
      <c r="AB72" s="268" t="str">
        <f>IF('Vị trí VL1'!FQ71&lt;1,"x","")</f>
        <v/>
      </c>
      <c r="AC72" s="268" t="str">
        <f>IF('Vị trí VL1'!GB71&lt;1,"x","")</f>
        <v/>
      </c>
      <c r="AD72" s="268" t="str">
        <f>IF('Vị trí VL1'!HB71&lt;1,"x","")</f>
        <v/>
      </c>
      <c r="AE72" s="268" t="str">
        <f>IF('Vị trí VL1'!HM71&lt;1,"x","")</f>
        <v/>
      </c>
      <c r="AF72" s="268" t="str">
        <f>IF('Vị trí VL1'!HX71&lt;1,"x","")</f>
        <v/>
      </c>
      <c r="AG72" s="268" t="str">
        <f>IF('Vị trí VL1'!II71&lt;1,"x","")</f>
        <v/>
      </c>
      <c r="AH72" s="268" t="str">
        <f>IF('Vị trí VL1'!IT71&lt;1,"x","")</f>
        <v/>
      </c>
      <c r="AI72" s="268" t="str">
        <f>IF('Vị trí VL1'!JE71&lt;1,"x","")</f>
        <v/>
      </c>
      <c r="AJ72" s="268" t="str">
        <f>IF('Vị trí VL1'!JP71&lt;1,"x","")</f>
        <v/>
      </c>
      <c r="AK72" s="268" t="str">
        <f>IF('Vị trí VL1'!KA71&lt;1,"x","")</f>
        <v/>
      </c>
      <c r="AL72" s="268" t="str">
        <f>IF('Vị trí VL1'!KL71&lt;1,"x","")</f>
        <v/>
      </c>
      <c r="AM72" s="268" t="str">
        <f>IF('Vị trí VL1'!LL71&lt;1,"x","")</f>
        <v/>
      </c>
      <c r="AN72" s="268" t="str">
        <f>IF('Vị trí VL1'!LW71&lt;1,"x","")</f>
        <v/>
      </c>
      <c r="AO72" s="268" t="str">
        <f>IF('Vị trí VL1'!MH71&lt;1,"x","")</f>
        <v/>
      </c>
      <c r="AP72" s="268" t="str">
        <f>IF('Vị trí VL1'!MS71&lt;1,"x","")</f>
        <v/>
      </c>
      <c r="AQ72" s="268" t="str">
        <f>IF('Vị trí VL1'!ND71&lt;1,"x","")</f>
        <v/>
      </c>
      <c r="AR72" s="268" t="str">
        <f>IF('Vị trí VL1'!NO71&lt;1,"x","")</f>
        <v/>
      </c>
      <c r="AS72" s="268" t="str">
        <f>IF('Vị trí VL1'!NZ71&lt;1,"x","")</f>
        <v/>
      </c>
      <c r="AT72" s="268" t="str">
        <f>IF('Vị trí VL1'!OK71&lt;1,"x","")</f>
        <v/>
      </c>
      <c r="AU72" s="268" t="str">
        <f>IF('Vị trí VL1'!PK71&lt;1,"x","")</f>
        <v/>
      </c>
      <c r="AV72" s="268" t="str">
        <f>IF('Vị trí VL1'!PV71&lt;1,"x","")</f>
        <v/>
      </c>
      <c r="AW72" s="268" t="str">
        <f>IF('Vị trí VL1'!QE71&lt;1,"x","")</f>
        <v>x</v>
      </c>
    </row>
    <row r="73" spans="1:49">
      <c r="A73" s="174">
        <v>6</v>
      </c>
      <c r="B73" s="174">
        <v>72</v>
      </c>
      <c r="C73" s="90" t="s">
        <v>351</v>
      </c>
      <c r="D73" s="90" t="s">
        <v>407</v>
      </c>
      <c r="E73" s="177" t="s">
        <v>408</v>
      </c>
      <c r="F73" s="312" t="s">
        <v>367</v>
      </c>
      <c r="G73" s="312"/>
      <c r="H73" s="272"/>
      <c r="I73" s="285" t="s">
        <v>561</v>
      </c>
      <c r="J73" s="272" t="s">
        <v>18</v>
      </c>
      <c r="K73" s="285" t="s">
        <v>567</v>
      </c>
      <c r="L73" s="267">
        <f t="shared" si="3"/>
        <v>0</v>
      </c>
      <c r="M73" s="290" t="str">
        <f t="shared" si="2"/>
        <v/>
      </c>
      <c r="N73" s="268" t="str">
        <f>IF('Vị trí VL1'!N72&lt;1,"x","")</f>
        <v/>
      </c>
      <c r="O73" s="268" t="str">
        <f>IF('Vị trí VL1'!T72&lt;1,"x","")</f>
        <v/>
      </c>
      <c r="P73" s="268" t="str">
        <f>IF('Vị trí VL1'!AD72&lt;1,"x","")</f>
        <v/>
      </c>
      <c r="Q73" s="268" t="str">
        <f>IF('Vị trí VL1'!AO72&lt;1,"x","")</f>
        <v/>
      </c>
      <c r="R73" s="268" t="str">
        <f>IF('Vị trí VL1'!AZ72&lt;1,"x","")</f>
        <v/>
      </c>
      <c r="S73" s="268" t="str">
        <f>IF('Vị trí VL1'!BK72&lt;1,"x","")</f>
        <v/>
      </c>
      <c r="T73" s="268" t="str">
        <f>IF('Vị trí VL1'!BV72&lt;1,"x","")</f>
        <v/>
      </c>
      <c r="U73" s="268" t="str">
        <f>IF('Vị trí VL1'!CG72&lt;1,"x","")</f>
        <v/>
      </c>
      <c r="V73" s="268" t="str">
        <f>IF('Vị trí VL1'!DC72&lt;1,"x","")</f>
        <v/>
      </c>
      <c r="W73" s="268" t="str">
        <f>IF('Vị trí VL1'!DN72&lt;1,"x","")</f>
        <v/>
      </c>
      <c r="X73" s="268" t="str">
        <f>IF('Vị trí VL1'!DY72&lt;1,"x","")</f>
        <v/>
      </c>
      <c r="Y73" s="268" t="str">
        <f>IF('Vị trí VL1'!EJ72&lt;1,"x","")</f>
        <v/>
      </c>
      <c r="Z73" s="268" t="str">
        <f>IF('Vị trí VL1'!EU72&lt;1,"x","")</f>
        <v/>
      </c>
      <c r="AA73" s="268" t="str">
        <f>IF('Vị trí VL1'!FF72&lt;1,"x","")</f>
        <v/>
      </c>
      <c r="AB73" s="268" t="str">
        <f>IF('Vị trí VL1'!FQ72&lt;1,"x","")</f>
        <v/>
      </c>
      <c r="AC73" s="268" t="str">
        <f>IF('Vị trí VL1'!GB72&lt;1,"x","")</f>
        <v/>
      </c>
      <c r="AD73" s="268" t="str">
        <f>IF('Vị trí VL1'!HB72&lt;1,"x","")</f>
        <v/>
      </c>
      <c r="AE73" s="268" t="str">
        <f>IF('Vị trí VL1'!HM72&lt;1,"x","")</f>
        <v/>
      </c>
      <c r="AF73" s="268" t="str">
        <f>IF('Vị trí VL1'!HX72&lt;1,"x","")</f>
        <v/>
      </c>
      <c r="AG73" s="268" t="str">
        <f>IF('Vị trí VL1'!II72&lt;1,"x","")</f>
        <v/>
      </c>
      <c r="AH73" s="268" t="str">
        <f>IF('Vị trí VL1'!IT72&lt;1,"x","")</f>
        <v/>
      </c>
      <c r="AI73" s="268" t="str">
        <f>IF('Vị trí VL1'!JE72&lt;1,"x","")</f>
        <v/>
      </c>
      <c r="AJ73" s="268" t="str">
        <f>IF('Vị trí VL1'!JP72&lt;1,"x","")</f>
        <v/>
      </c>
      <c r="AK73" s="268" t="str">
        <f>IF('Vị trí VL1'!KA72&lt;1,"x","")</f>
        <v/>
      </c>
      <c r="AL73" s="268" t="str">
        <f>IF('Vị trí VL1'!KL72&lt;1,"x","")</f>
        <v/>
      </c>
      <c r="AM73" s="268" t="str">
        <f>IF('Vị trí VL1'!LL72&lt;1,"x","")</f>
        <v/>
      </c>
      <c r="AN73" s="268" t="str">
        <f>IF('Vị trí VL1'!LW72&lt;1,"x","")</f>
        <v/>
      </c>
      <c r="AO73" s="268" t="str">
        <f>IF('Vị trí VL1'!MH72&lt;1,"x","")</f>
        <v/>
      </c>
      <c r="AP73" s="268" t="str">
        <f>IF('Vị trí VL1'!MS72&lt;1,"x","")</f>
        <v/>
      </c>
      <c r="AQ73" s="268" t="str">
        <f>IF('Vị trí VL1'!ND72&lt;1,"x","")</f>
        <v/>
      </c>
      <c r="AR73" s="268" t="str">
        <f>IF('Vị trí VL1'!NO72&lt;1,"x","")</f>
        <v/>
      </c>
      <c r="AS73" s="268" t="str">
        <f>IF('Vị trí VL1'!NZ72&lt;1,"x","")</f>
        <v/>
      </c>
      <c r="AT73" s="268" t="str">
        <f>IF('Vị trí VL1'!OK72&lt;1,"x","")</f>
        <v/>
      </c>
      <c r="AU73" s="268" t="str">
        <f>IF('Vị trí VL1'!PK72&lt;1,"x","")</f>
        <v/>
      </c>
      <c r="AV73" s="268" t="str">
        <f>IF('Vị trí VL1'!PV72&lt;1,"x","")</f>
        <v/>
      </c>
      <c r="AW73" s="268" t="str">
        <f>IF('Vị trí VL1'!QE72&lt;1,"x","")</f>
        <v/>
      </c>
    </row>
    <row r="74" spans="1:49" ht="78.75">
      <c r="A74" s="174">
        <v>7</v>
      </c>
      <c r="B74" s="174">
        <v>73</v>
      </c>
      <c r="C74" s="90" t="s">
        <v>351</v>
      </c>
      <c r="D74" s="90" t="s">
        <v>413</v>
      </c>
      <c r="E74" s="177" t="s">
        <v>414</v>
      </c>
      <c r="F74" s="293" t="s">
        <v>415</v>
      </c>
      <c r="G74" s="312" t="s">
        <v>1019</v>
      </c>
      <c r="H74" s="272"/>
      <c r="I74" s="286" t="s">
        <v>565</v>
      </c>
      <c r="J74" s="272" t="s">
        <v>18</v>
      </c>
      <c r="K74" s="273" t="s">
        <v>579</v>
      </c>
      <c r="L74" s="267">
        <f t="shared" si="3"/>
        <v>33</v>
      </c>
      <c r="M74" s="290" t="str">
        <f t="shared" si="2"/>
        <v xml:space="preserve">GDQP (3TC), VLXD (2TC), TIN HỌC (3TC), TIN AUTOCAD (2TC), TTXDCB (MĐ1) (1TC), TTXDCB (MĐ2) (1TC), TTXDCB (MĐ3) (2TC), TTXDCB (MĐ4) (1TC), TTKTV1 (4TC), TTKTV2 (6TC), TTKTV3 (6TC), ĐATN (5TC), </v>
      </c>
      <c r="N74" s="268" t="str">
        <f>IF('Vị trí VL1'!N73&lt;1,"x","")</f>
        <v/>
      </c>
      <c r="O74" s="268" t="str">
        <f>IF('Vị trí VL1'!T73&lt;1,"x","")</f>
        <v>x</v>
      </c>
      <c r="P74" s="268" t="str">
        <f>IF('Vị trí VL1'!AD73&lt;1,"x","")</f>
        <v/>
      </c>
      <c r="Q74" s="268" t="str">
        <f>IF('Vị trí VL1'!AO73&lt;1,"x","")</f>
        <v/>
      </c>
      <c r="R74" s="268" t="str">
        <f>IF('Vị trí VL1'!AZ73&lt;1,"x","")</f>
        <v/>
      </c>
      <c r="S74" s="268" t="str">
        <f>IF('Vị trí VL1'!BK73&lt;1,"x","")</f>
        <v/>
      </c>
      <c r="T74" s="268" t="str">
        <f>IF('Vị trí VL1'!BV73&lt;1,"x","")</f>
        <v>x</v>
      </c>
      <c r="U74" s="268" t="str">
        <f>IF('Vị trí VL1'!CG73&lt;1,"x","")</f>
        <v>x</v>
      </c>
      <c r="V74" s="268" t="str">
        <f>IF('Vị trí VL1'!DC73&lt;1,"x","")</f>
        <v/>
      </c>
      <c r="W74" s="268" t="str">
        <f>IF('Vị trí VL1'!DN73&lt;1,"x","")</f>
        <v/>
      </c>
      <c r="X74" s="268" t="str">
        <f>IF('Vị trí VL1'!DY73&lt;1,"x","")</f>
        <v/>
      </c>
      <c r="Y74" s="268" t="str">
        <f>IF('Vị trí VL1'!EJ73&lt;1,"x","")</f>
        <v/>
      </c>
      <c r="Z74" s="268" t="str">
        <f>IF('Vị trí VL1'!EU73&lt;1,"x","")</f>
        <v>x</v>
      </c>
      <c r="AA74" s="268" t="str">
        <f>IF('Vị trí VL1'!FF73&lt;1,"x","")</f>
        <v/>
      </c>
      <c r="AB74" s="268" t="str">
        <f>IF('Vị trí VL1'!FQ73&lt;1,"x","")</f>
        <v/>
      </c>
      <c r="AC74" s="268" t="str">
        <f>IF('Vị trí VL1'!GB73&lt;1,"x","")</f>
        <v/>
      </c>
      <c r="AD74" s="268" t="str">
        <f>IF('Vị trí VL1'!HB73&lt;1,"x","")</f>
        <v/>
      </c>
      <c r="AE74" s="268" t="str">
        <f>IF('Vị trí VL1'!HM73&lt;1,"x","")</f>
        <v/>
      </c>
      <c r="AF74" s="268" t="str">
        <f>IF('Vị trí VL1'!HX73&lt;1,"x","")</f>
        <v/>
      </c>
      <c r="AG74" s="268" t="str">
        <f>IF('Vị trí VL1'!II73&lt;1,"x","")</f>
        <v/>
      </c>
      <c r="AH74" s="268" t="str">
        <f>IF('Vị trí VL1'!IT73&lt;1,"x","")</f>
        <v/>
      </c>
      <c r="AI74" s="268" t="str">
        <f>IF('Vị trí VL1'!JE73&lt;1,"x","")</f>
        <v/>
      </c>
      <c r="AJ74" s="268" t="str">
        <f>IF('Vị trí VL1'!JP73&lt;1,"x","")</f>
        <v/>
      </c>
      <c r="AK74" s="268" t="str">
        <f>IF('Vị trí VL1'!KA73&lt;1,"x","")</f>
        <v/>
      </c>
      <c r="AL74" s="268" t="str">
        <f>IF('Vị trí VL1'!KL73&lt;1,"x","")</f>
        <v/>
      </c>
      <c r="AM74" s="268" t="str">
        <f>IF('Vị trí VL1'!LL73&lt;1,"x","")</f>
        <v/>
      </c>
      <c r="AN74" s="268" t="str">
        <f>IF('Vị trí VL1'!LW73&lt;1,"x","")</f>
        <v/>
      </c>
      <c r="AO74" s="268" t="str">
        <f>IF('Vị trí VL1'!MH73&lt;1,"x","")</f>
        <v/>
      </c>
      <c r="AP74" s="268" t="str">
        <f>IF('Vị trí VL1'!MS73&lt;1,"x","")</f>
        <v>x</v>
      </c>
      <c r="AQ74" s="268" t="str">
        <f>IF('Vị trí VL1'!ND73&lt;1,"x","")</f>
        <v>x</v>
      </c>
      <c r="AR74" s="268" t="str">
        <f>IF('Vị trí VL1'!NO73&lt;1,"x","")</f>
        <v>x</v>
      </c>
      <c r="AS74" s="268" t="str">
        <f>IF('Vị trí VL1'!NZ73&lt;1,"x","")</f>
        <v>x</v>
      </c>
      <c r="AT74" s="268" t="str">
        <f>IF('Vị trí VL1'!OK73&lt;1,"x","")</f>
        <v>x</v>
      </c>
      <c r="AU74" s="268" t="str">
        <f>IF('Vị trí VL1'!PK73&lt;1,"x","")</f>
        <v>x</v>
      </c>
      <c r="AV74" s="268" t="str">
        <f>IF('Vị trí VL1'!PV73&lt;1,"x","")</f>
        <v>x</v>
      </c>
      <c r="AW74" s="268" t="str">
        <f>IF('Vị trí VL1'!QE73&lt;1,"x","")</f>
        <v>x</v>
      </c>
    </row>
    <row r="75" spans="1:49" ht="63">
      <c r="A75" s="174">
        <v>8</v>
      </c>
      <c r="B75" s="174">
        <v>74</v>
      </c>
      <c r="C75" s="90" t="s">
        <v>351</v>
      </c>
      <c r="D75" s="90" t="s">
        <v>220</v>
      </c>
      <c r="E75" s="177" t="s">
        <v>189</v>
      </c>
      <c r="F75" s="293" t="s">
        <v>221</v>
      </c>
      <c r="G75" s="312" t="s">
        <v>1019</v>
      </c>
      <c r="H75" s="283" t="s">
        <v>721</v>
      </c>
      <c r="I75" s="276" t="s">
        <v>467</v>
      </c>
      <c r="J75" s="272" t="s">
        <v>18</v>
      </c>
      <c r="K75" s="273" t="s">
        <v>450</v>
      </c>
      <c r="L75" s="267">
        <f t="shared" si="3"/>
        <v>27</v>
      </c>
      <c r="M75" s="290" t="str">
        <f t="shared" si="2"/>
        <v xml:space="preserve">KCBTCT (3TC), TRẮC ĐỊA (3TC), ĐỌC BVXD (1TC), ĐA KTTC-P1(THÂN) (1TC), ĐA KTTC-P2(PHẦN NGẦM) (1TC), ĐA TCTC CTXD (1TC), TTKTV2 (6TC), TTKTV3 (6TC), ĐATN (5TC), </v>
      </c>
      <c r="N75" s="268" t="str">
        <f>IF('Vị trí VL1'!N74&lt;1,"x","")</f>
        <v/>
      </c>
      <c r="O75" s="268" t="str">
        <f>IF('Vị trí VL1'!T74&lt;1,"x","")</f>
        <v/>
      </c>
      <c r="P75" s="268" t="str">
        <f>IF('Vị trí VL1'!AD74&lt;1,"x","")</f>
        <v/>
      </c>
      <c r="Q75" s="268" t="str">
        <f>IF('Vị trí VL1'!AO74&lt;1,"x","")</f>
        <v/>
      </c>
      <c r="R75" s="268" t="str">
        <f>IF('Vị trí VL1'!AZ74&lt;1,"x","")</f>
        <v/>
      </c>
      <c r="S75" s="268" t="str">
        <f>IF('Vị trí VL1'!BK74&lt;1,"x","")</f>
        <v/>
      </c>
      <c r="T75" s="268" t="str">
        <f>IF('Vị trí VL1'!BV74&lt;1,"x","")</f>
        <v/>
      </c>
      <c r="U75" s="268" t="str">
        <f>IF('Vị trí VL1'!CG74&lt;1,"x","")</f>
        <v/>
      </c>
      <c r="V75" s="268" t="str">
        <f>IF('Vị trí VL1'!DC74&lt;1,"x","")</f>
        <v/>
      </c>
      <c r="W75" s="268" t="str">
        <f>IF('Vị trí VL1'!DN74&lt;1,"x","")</f>
        <v/>
      </c>
      <c r="X75" s="268" t="str">
        <f>IF('Vị trí VL1'!DY74&lt;1,"x","")</f>
        <v>x</v>
      </c>
      <c r="Y75" s="268" t="str">
        <f>IF('Vị trí VL1'!EJ74&lt;1,"x","")</f>
        <v/>
      </c>
      <c r="Z75" s="268" t="str">
        <f>IF('Vị trí VL1'!EU74&lt;1,"x","")</f>
        <v/>
      </c>
      <c r="AA75" s="268" t="str">
        <f>IF('Vị trí VL1'!FF74&lt;1,"x","")</f>
        <v/>
      </c>
      <c r="AB75" s="268" t="str">
        <f>IF('Vị trí VL1'!FQ74&lt;1,"x","")</f>
        <v/>
      </c>
      <c r="AC75" s="268" t="str">
        <f>IF('Vị trí VL1'!GB74&lt;1,"x","")</f>
        <v/>
      </c>
      <c r="AD75" s="268" t="str">
        <f>IF('Vị trí VL1'!HB74&lt;1,"x","")</f>
        <v>x</v>
      </c>
      <c r="AE75" s="268" t="str">
        <f>IF('Vị trí VL1'!HM74&lt;1,"x","")</f>
        <v/>
      </c>
      <c r="AF75" s="268" t="str">
        <f>IF('Vị trí VL1'!HX74&lt;1,"x","")</f>
        <v/>
      </c>
      <c r="AG75" s="268" t="str">
        <f>IF('Vị trí VL1'!II74&lt;1,"x","")</f>
        <v/>
      </c>
      <c r="AH75" s="268" t="str">
        <f>IF('Vị trí VL1'!IT74&lt;1,"x","")</f>
        <v/>
      </c>
      <c r="AI75" s="268" t="str">
        <f>IF('Vị trí VL1'!JE74&lt;1,"x","")</f>
        <v/>
      </c>
      <c r="AJ75" s="268" t="str">
        <f>IF('Vị trí VL1'!JP74&lt;1,"x","")</f>
        <v/>
      </c>
      <c r="AK75" s="268" t="str">
        <f>IF('Vị trí VL1'!KA74&lt;1,"x","")</f>
        <v>x</v>
      </c>
      <c r="AL75" s="268" t="str">
        <f>IF('Vị trí VL1'!KL74&lt;1,"x","")</f>
        <v/>
      </c>
      <c r="AM75" s="268" t="str">
        <f>IF('Vị trí VL1'!LL74&lt;1,"x","")</f>
        <v>x</v>
      </c>
      <c r="AN75" s="268" t="str">
        <f>IF('Vị trí VL1'!LW74&lt;1,"x","")</f>
        <v>x</v>
      </c>
      <c r="AO75" s="268" t="str">
        <f>IF('Vị trí VL1'!MH74&lt;1,"x","")</f>
        <v>x</v>
      </c>
      <c r="AP75" s="268" t="str">
        <f>IF('Vị trí VL1'!MS74&lt;1,"x","")</f>
        <v/>
      </c>
      <c r="AQ75" s="268" t="str">
        <f>IF('Vị trí VL1'!ND74&lt;1,"x","")</f>
        <v/>
      </c>
      <c r="AR75" s="268" t="str">
        <f>IF('Vị trí VL1'!NO74&lt;1,"x","")</f>
        <v/>
      </c>
      <c r="AS75" s="268" t="str">
        <f>IF('Vị trí VL1'!NZ74&lt;1,"x","")</f>
        <v/>
      </c>
      <c r="AT75" s="268" t="str">
        <f>IF('Vị trí VL1'!OK74&lt;1,"x","")</f>
        <v/>
      </c>
      <c r="AU75" s="268" t="str">
        <f>IF('Vị trí VL1'!PK74&lt;1,"x","")</f>
        <v>x</v>
      </c>
      <c r="AV75" s="268" t="str">
        <f>IF('Vị trí VL1'!PV74&lt;1,"x","")</f>
        <v>x</v>
      </c>
      <c r="AW75" s="268" t="str">
        <f>IF('Vị trí VL1'!QE74&lt;1,"x","")</f>
        <v>x</v>
      </c>
    </row>
    <row r="76" spans="1:49" ht="31.5">
      <c r="A76" s="174">
        <v>9</v>
      </c>
      <c r="B76" s="174">
        <v>75</v>
      </c>
      <c r="C76" s="90" t="s">
        <v>351</v>
      </c>
      <c r="D76" s="90" t="s">
        <v>802</v>
      </c>
      <c r="E76" s="177" t="s">
        <v>804</v>
      </c>
      <c r="F76" s="293" t="s">
        <v>60</v>
      </c>
      <c r="G76" s="312" t="s">
        <v>1019</v>
      </c>
      <c r="H76" s="283" t="s">
        <v>818</v>
      </c>
      <c r="I76" s="276" t="s">
        <v>819</v>
      </c>
      <c r="J76" s="272" t="s">
        <v>18</v>
      </c>
      <c r="K76" s="273" t="s">
        <v>596</v>
      </c>
      <c r="L76" s="267">
        <f t="shared" si="3"/>
        <v>21</v>
      </c>
      <c r="M76" s="290" t="str">
        <f t="shared" si="2"/>
        <v xml:space="preserve">CẤU TẠO KT (3TC), ĐA TCTC CTXD (1TC), TTKTV2 (6TC), TTKTV3 (6TC), ĐATN (5TC), </v>
      </c>
      <c r="N76" s="268" t="str">
        <f>IF('Vị trí VL1'!N75&lt;1,"x","")</f>
        <v/>
      </c>
      <c r="O76" s="268" t="str">
        <f>IF('Vị trí VL1'!T75&lt;1,"x","")</f>
        <v/>
      </c>
      <c r="P76" s="268" t="str">
        <f>IF('Vị trí VL1'!AD75&lt;1,"x","")</f>
        <v/>
      </c>
      <c r="Q76" s="268" t="str">
        <f>IF('Vị trí VL1'!AO75&lt;1,"x","")</f>
        <v/>
      </c>
      <c r="R76" s="268" t="str">
        <f>IF('Vị trí VL1'!AZ75&lt;1,"x","")</f>
        <v/>
      </c>
      <c r="S76" s="268" t="str">
        <f>IF('Vị trí VL1'!BK75&lt;1,"x","")</f>
        <v/>
      </c>
      <c r="T76" s="268" t="str">
        <f>IF('Vị trí VL1'!BV75&lt;1,"x","")</f>
        <v/>
      </c>
      <c r="U76" s="268" t="str">
        <f>IF('Vị trí VL1'!CG75&lt;1,"x","")</f>
        <v/>
      </c>
      <c r="V76" s="268" t="str">
        <f>IF('Vị trí VL1'!DC75&lt;1,"x","")</f>
        <v>x</v>
      </c>
      <c r="W76" s="268" t="str">
        <f>IF('Vị trí VL1'!DN75&lt;1,"x","")</f>
        <v/>
      </c>
      <c r="X76" s="268" t="str">
        <f>IF('Vị trí VL1'!DY75&lt;1,"x","")</f>
        <v/>
      </c>
      <c r="Y76" s="268" t="str">
        <f>IF('Vị trí VL1'!EJ75&lt;1,"x","")</f>
        <v/>
      </c>
      <c r="Z76" s="268" t="str">
        <f>IF('Vị trí VL1'!EU75&lt;1,"x","")</f>
        <v/>
      </c>
      <c r="AA76" s="268" t="str">
        <f>IF('Vị trí VL1'!FF75&lt;1,"x","")</f>
        <v/>
      </c>
      <c r="AB76" s="268" t="str">
        <f>IF('Vị trí VL1'!FQ75&lt;1,"x","")</f>
        <v/>
      </c>
      <c r="AC76" s="268" t="str">
        <f>IF('Vị trí VL1'!GB75&lt;1,"x","")</f>
        <v/>
      </c>
      <c r="AD76" s="268" t="str">
        <f>IF('Vị trí VL1'!HB75&lt;1,"x","")</f>
        <v/>
      </c>
      <c r="AE76" s="268" t="str">
        <f>IF('Vị trí VL1'!HM75&lt;1,"x","")</f>
        <v/>
      </c>
      <c r="AF76" s="268" t="str">
        <f>IF('Vị trí VL1'!HX75&lt;1,"x","")</f>
        <v/>
      </c>
      <c r="AG76" s="268" t="str">
        <f>IF('Vị trí VL1'!II75&lt;1,"x","")</f>
        <v/>
      </c>
      <c r="AH76" s="268" t="str">
        <f>IF('Vị trí VL1'!IT75&lt;1,"x","")</f>
        <v/>
      </c>
      <c r="AI76" s="268" t="str">
        <f>IF('Vị trí VL1'!JE75&lt;1,"x","")</f>
        <v/>
      </c>
      <c r="AJ76" s="268" t="str">
        <f>IF('Vị trí VL1'!JP75&lt;1,"x","")</f>
        <v/>
      </c>
      <c r="AK76" s="268" t="str">
        <f>IF('Vị trí VL1'!KA75&lt;1,"x","")</f>
        <v/>
      </c>
      <c r="AL76" s="268" t="str">
        <f>IF('Vị trí VL1'!KL75&lt;1,"x","")</f>
        <v/>
      </c>
      <c r="AM76" s="268" t="str">
        <f>IF('Vị trí VL1'!LL75&lt;1,"x","")</f>
        <v/>
      </c>
      <c r="AN76" s="268" t="str">
        <f>IF('Vị trí VL1'!LW75&lt;1,"x","")</f>
        <v/>
      </c>
      <c r="AO76" s="268" t="str">
        <f>IF('Vị trí VL1'!MH75&lt;1,"x","")</f>
        <v>x</v>
      </c>
      <c r="AP76" s="268" t="str">
        <f>IF('Vị trí VL1'!MS75&lt;1,"x","")</f>
        <v/>
      </c>
      <c r="AQ76" s="268" t="str">
        <f>IF('Vị trí VL1'!ND75&lt;1,"x","")</f>
        <v/>
      </c>
      <c r="AR76" s="268" t="str">
        <f>IF('Vị trí VL1'!NO75&lt;1,"x","")</f>
        <v/>
      </c>
      <c r="AS76" s="268" t="str">
        <f>IF('Vị trí VL1'!NZ75&lt;1,"x","")</f>
        <v/>
      </c>
      <c r="AT76" s="268" t="str">
        <f>IF('Vị trí VL1'!OK75&lt;1,"x","")</f>
        <v/>
      </c>
      <c r="AU76" s="268" t="str">
        <f>IF('Vị trí VL1'!PK75&lt;1,"x","")</f>
        <v>x</v>
      </c>
      <c r="AV76" s="268" t="str">
        <f>IF('Vị trí VL1'!PV75&lt;1,"x","")</f>
        <v>x</v>
      </c>
      <c r="AW76" s="268" t="str">
        <f>IF('Vị trí VL1'!QE75&lt;1,"x","")</f>
        <v>x</v>
      </c>
    </row>
    <row r="77" spans="1:49" ht="141.75">
      <c r="A77" s="174">
        <v>11</v>
      </c>
      <c r="B77" s="174">
        <v>77</v>
      </c>
      <c r="C77" s="90" t="s">
        <v>351</v>
      </c>
      <c r="D77" s="90" t="s">
        <v>820</v>
      </c>
      <c r="E77" s="177" t="s">
        <v>821</v>
      </c>
      <c r="F77" s="293" t="s">
        <v>102</v>
      </c>
      <c r="G77" s="312" t="s">
        <v>1019</v>
      </c>
      <c r="H77" s="283" t="s">
        <v>822</v>
      </c>
      <c r="I77" s="276" t="s">
        <v>816</v>
      </c>
      <c r="J77" s="272" t="s">
        <v>18</v>
      </c>
      <c r="K77" s="273" t="s">
        <v>823</v>
      </c>
      <c r="L77" s="267">
        <f t="shared" si="3"/>
        <v>48</v>
      </c>
      <c r="M77" s="290" t="str">
        <f t="shared" si="2"/>
        <v xml:space="preserve">KCBTCT (3TC), CHĐ NM (2TC), TIN AUTOCAD (2TC), KTĐNCT (3TC), KC THÉP (2TC), KTTC-P1 (3TC), KTTC-P2 (1TC), DỰ TOÁN XD (2TC), TCTC CTXD (2TC), ĐỌC BVXD (1TC), TT,QTCTXD (2TC), ĐA KTTC-P1(THÂN) (1TC), ĐA KTTC-P2(PHẦN NGẦM) (1TC), ĐA TCTC CTXD (1TC), TTXDCB (MĐ4) (1TC), TTKTV1 (4TC), TTKTV2 (6TC), TTKTV3 (6TC), ĐATN (5TC), </v>
      </c>
      <c r="N77" s="268" t="str">
        <f>IF('Vị trí VL1'!N76&lt;1,"x","")</f>
        <v/>
      </c>
      <c r="O77" s="268" t="str">
        <f>IF('Vị trí VL1'!T76&lt;1,"x","")</f>
        <v/>
      </c>
      <c r="P77" s="268" t="str">
        <f>IF('Vị trí VL1'!AD76&lt;1,"x","")</f>
        <v/>
      </c>
      <c r="Q77" s="268" t="str">
        <f>IF('Vị trí VL1'!AO76&lt;1,"x","")</f>
        <v/>
      </c>
      <c r="R77" s="268" t="str">
        <f>IF('Vị trí VL1'!AZ76&lt;1,"x","")</f>
        <v/>
      </c>
      <c r="S77" s="268" t="str">
        <f>IF('Vị trí VL1'!BK76&lt;1,"x","")</f>
        <v/>
      </c>
      <c r="T77" s="268" t="str">
        <f>IF('Vị trí VL1'!BV76&lt;1,"x","")</f>
        <v/>
      </c>
      <c r="U77" s="268" t="str">
        <f>IF('Vị trí VL1'!CG76&lt;1,"x","")</f>
        <v/>
      </c>
      <c r="V77" s="268" t="str">
        <f>IF('Vị trí VL1'!DC76&lt;1,"x","")</f>
        <v/>
      </c>
      <c r="W77" s="268" t="str">
        <f>IF('Vị trí VL1'!DN76&lt;1,"x","")</f>
        <v/>
      </c>
      <c r="X77" s="268" t="str">
        <f>IF('Vị trí VL1'!DY76&lt;1,"x","")</f>
        <v>x</v>
      </c>
      <c r="Y77" s="268" t="str">
        <f>IF('Vị trí VL1'!EJ76&lt;1,"x","")</f>
        <v>x</v>
      </c>
      <c r="Z77" s="268" t="str">
        <f>IF('Vị trí VL1'!EU76&lt;1,"x","")</f>
        <v>x</v>
      </c>
      <c r="AA77" s="268" t="str">
        <f>IF('Vị trí VL1'!FF76&lt;1,"x","")</f>
        <v>x</v>
      </c>
      <c r="AB77" s="268" t="str">
        <f>IF('Vị trí VL1'!FQ76&lt;1,"x","")</f>
        <v/>
      </c>
      <c r="AC77" s="268" t="str">
        <f>IF('Vị trí VL1'!GB76&lt;1,"x","")</f>
        <v/>
      </c>
      <c r="AD77" s="268" t="str">
        <f>IF('Vị trí VL1'!HB76&lt;1,"x","")</f>
        <v/>
      </c>
      <c r="AE77" s="268" t="str">
        <f>IF('Vị trí VL1'!HM76&lt;1,"x","")</f>
        <v>x</v>
      </c>
      <c r="AF77" s="268" t="str">
        <f>IF('Vị trí VL1'!HX76&lt;1,"x","")</f>
        <v>x</v>
      </c>
      <c r="AG77" s="268" t="str">
        <f>IF('Vị trí VL1'!II76&lt;1,"x","")</f>
        <v>x</v>
      </c>
      <c r="AH77" s="268" t="str">
        <f>IF('Vị trí VL1'!IT76&lt;1,"x","")</f>
        <v/>
      </c>
      <c r="AI77" s="268" t="str">
        <f>IF('Vị trí VL1'!JE76&lt;1,"x","")</f>
        <v>x</v>
      </c>
      <c r="AJ77" s="268" t="str">
        <f>IF('Vị trí VL1'!JP76&lt;1,"x","")</f>
        <v>x</v>
      </c>
      <c r="AK77" s="268" t="str">
        <f>IF('Vị trí VL1'!KA76&lt;1,"x","")</f>
        <v>x</v>
      </c>
      <c r="AL77" s="268" t="str">
        <f>IF('Vị trí VL1'!KL76&lt;1,"x","")</f>
        <v>x</v>
      </c>
      <c r="AM77" s="268" t="str">
        <f>IF('Vị trí VL1'!LL76&lt;1,"x","")</f>
        <v>x</v>
      </c>
      <c r="AN77" s="268" t="str">
        <f>IF('Vị trí VL1'!LW76&lt;1,"x","")</f>
        <v>x</v>
      </c>
      <c r="AO77" s="268" t="str">
        <f>IF('Vị trí VL1'!MH76&lt;1,"x","")</f>
        <v>x</v>
      </c>
      <c r="AP77" s="268" t="str">
        <f>IF('Vị trí VL1'!MS76&lt;1,"x","")</f>
        <v/>
      </c>
      <c r="AQ77" s="268" t="str">
        <f>IF('Vị trí VL1'!ND76&lt;1,"x","")</f>
        <v/>
      </c>
      <c r="AR77" s="268" t="str">
        <f>IF('Vị trí VL1'!NO76&lt;1,"x","")</f>
        <v/>
      </c>
      <c r="AS77" s="268" t="str">
        <f>IF('Vị trí VL1'!NZ76&lt;1,"x","")</f>
        <v>x</v>
      </c>
      <c r="AT77" s="268" t="str">
        <f>IF('Vị trí VL1'!OK76&lt;1,"x","")</f>
        <v>x</v>
      </c>
      <c r="AU77" s="268" t="str">
        <f>IF('Vị trí VL1'!PK76&lt;1,"x","")</f>
        <v>x</v>
      </c>
      <c r="AV77" s="268" t="str">
        <f>IF('Vị trí VL1'!PV76&lt;1,"x","")</f>
        <v>x</v>
      </c>
      <c r="AW77" s="268" t="str">
        <f>IF('Vị trí VL1'!QE76&lt;1,"x","")</f>
        <v>x</v>
      </c>
    </row>
    <row r="78" spans="1:49">
      <c r="A78" s="174">
        <v>12</v>
      </c>
      <c r="B78" s="174">
        <v>78</v>
      </c>
      <c r="C78" s="90" t="s">
        <v>351</v>
      </c>
      <c r="D78" s="90" t="s">
        <v>806</v>
      </c>
      <c r="E78" s="177" t="s">
        <v>176</v>
      </c>
      <c r="F78" s="315" t="s">
        <v>808</v>
      </c>
      <c r="G78" s="312" t="s">
        <v>1018</v>
      </c>
      <c r="H78" s="283" t="s">
        <v>824</v>
      </c>
      <c r="I78" s="276" t="s">
        <v>825</v>
      </c>
      <c r="J78" s="272" t="s">
        <v>18</v>
      </c>
      <c r="K78" s="273" t="s">
        <v>584</v>
      </c>
      <c r="L78" s="267">
        <f t="shared" si="3"/>
        <v>5</v>
      </c>
      <c r="M78" s="290" t="str">
        <f t="shared" si="2"/>
        <v xml:space="preserve">ĐATN (5TC), </v>
      </c>
      <c r="N78" s="268" t="str">
        <f>IF('Vị trí VL1'!N77&lt;1,"x","")</f>
        <v/>
      </c>
      <c r="O78" s="268" t="str">
        <f>IF('Vị trí VL1'!T77&lt;1,"x","")</f>
        <v/>
      </c>
      <c r="P78" s="268" t="str">
        <f>IF('Vị trí VL1'!AD77&lt;1,"x","")</f>
        <v/>
      </c>
      <c r="Q78" s="268" t="str">
        <f>IF('Vị trí VL1'!AO77&lt;1,"x","")</f>
        <v/>
      </c>
      <c r="R78" s="268" t="str">
        <f>IF('Vị trí VL1'!AZ77&lt;1,"x","")</f>
        <v/>
      </c>
      <c r="S78" s="268" t="str">
        <f>IF('Vị trí VL1'!BK77&lt;1,"x","")</f>
        <v/>
      </c>
      <c r="T78" s="268" t="str">
        <f>IF('Vị trí VL1'!BV77&lt;1,"x","")</f>
        <v/>
      </c>
      <c r="U78" s="268" t="str">
        <f>IF('Vị trí VL1'!CG77&lt;1,"x","")</f>
        <v/>
      </c>
      <c r="V78" s="268" t="str">
        <f>IF('Vị trí VL1'!DC77&lt;1,"x","")</f>
        <v/>
      </c>
      <c r="W78" s="268" t="str">
        <f>IF('Vị trí VL1'!DN77&lt;1,"x","")</f>
        <v/>
      </c>
      <c r="X78" s="268" t="str">
        <f>IF('Vị trí VL1'!DY77&lt;1,"x","")</f>
        <v/>
      </c>
      <c r="Y78" s="268" t="str">
        <f>IF('Vị trí VL1'!EJ77&lt;1,"x","")</f>
        <v/>
      </c>
      <c r="Z78" s="268" t="str">
        <f>IF('Vị trí VL1'!EU77&lt;1,"x","")</f>
        <v/>
      </c>
      <c r="AA78" s="268" t="str">
        <f>IF('Vị trí VL1'!FF77&lt;1,"x","")</f>
        <v/>
      </c>
      <c r="AB78" s="268" t="str">
        <f>IF('Vị trí VL1'!FQ77&lt;1,"x","")</f>
        <v/>
      </c>
      <c r="AC78" s="268" t="str">
        <f>IF('Vị trí VL1'!GB77&lt;1,"x","")</f>
        <v/>
      </c>
      <c r="AD78" s="268" t="str">
        <f>IF('Vị trí VL1'!HB77&lt;1,"x","")</f>
        <v/>
      </c>
      <c r="AE78" s="268" t="str">
        <f>IF('Vị trí VL1'!HM77&lt;1,"x","")</f>
        <v/>
      </c>
      <c r="AF78" s="268" t="str">
        <f>IF('Vị trí VL1'!HX77&lt;1,"x","")</f>
        <v/>
      </c>
      <c r="AG78" s="268" t="str">
        <f>IF('Vị trí VL1'!II77&lt;1,"x","")</f>
        <v/>
      </c>
      <c r="AH78" s="268" t="str">
        <f>IF('Vị trí VL1'!IT77&lt;1,"x","")</f>
        <v/>
      </c>
      <c r="AI78" s="268" t="str">
        <f>IF('Vị trí VL1'!JE77&lt;1,"x","")</f>
        <v/>
      </c>
      <c r="AJ78" s="268" t="str">
        <f>IF('Vị trí VL1'!JP77&lt;1,"x","")</f>
        <v/>
      </c>
      <c r="AK78" s="268" t="str">
        <f>IF('Vị trí VL1'!KA77&lt;1,"x","")</f>
        <v/>
      </c>
      <c r="AL78" s="268" t="str">
        <f>IF('Vị trí VL1'!KL77&lt;1,"x","")</f>
        <v/>
      </c>
      <c r="AM78" s="268" t="str">
        <f>IF('Vị trí VL1'!LL77&lt;1,"x","")</f>
        <v/>
      </c>
      <c r="AN78" s="268" t="str">
        <f>IF('Vị trí VL1'!LW77&lt;1,"x","")</f>
        <v/>
      </c>
      <c r="AO78" s="268" t="str">
        <f>IF('Vị trí VL1'!MH77&lt;1,"x","")</f>
        <v/>
      </c>
      <c r="AP78" s="268" t="str">
        <f>IF('Vị trí VL1'!MS77&lt;1,"x","")</f>
        <v/>
      </c>
      <c r="AQ78" s="268" t="str">
        <f>IF('Vị trí VL1'!ND77&lt;1,"x","")</f>
        <v/>
      </c>
      <c r="AR78" s="268" t="str">
        <f>IF('Vị trí VL1'!NO77&lt;1,"x","")</f>
        <v/>
      </c>
      <c r="AS78" s="268" t="str">
        <f>IF('Vị trí VL1'!NZ77&lt;1,"x","")</f>
        <v/>
      </c>
      <c r="AT78" s="268" t="str">
        <f>IF('Vị trí VL1'!OK77&lt;1,"x","")</f>
        <v/>
      </c>
      <c r="AU78" s="268" t="str">
        <f>IF('Vị trí VL1'!PK77&lt;1,"x","")</f>
        <v/>
      </c>
      <c r="AV78" s="268" t="str">
        <f>IF('Vị trí VL1'!PV77&lt;1,"x","")</f>
        <v/>
      </c>
      <c r="AW78" s="268" t="str">
        <f>IF('Vị trí VL1'!QE77&lt;1,"x","")</f>
        <v>x</v>
      </c>
    </row>
    <row r="79" spans="1:49">
      <c r="A79" s="174">
        <v>13</v>
      </c>
      <c r="B79" s="174">
        <v>79</v>
      </c>
      <c r="C79" s="90" t="s">
        <v>351</v>
      </c>
      <c r="D79" s="90" t="s">
        <v>807</v>
      </c>
      <c r="E79" s="177" t="s">
        <v>19</v>
      </c>
      <c r="F79" s="293" t="s">
        <v>65</v>
      </c>
      <c r="G79" s="312" t="s">
        <v>1019</v>
      </c>
      <c r="H79" s="283" t="s">
        <v>826</v>
      </c>
      <c r="I79" s="276" t="s">
        <v>827</v>
      </c>
      <c r="J79" s="272" t="s">
        <v>18</v>
      </c>
      <c r="K79" s="273" t="s">
        <v>573</v>
      </c>
      <c r="L79" s="267">
        <f t="shared" si="3"/>
        <v>5</v>
      </c>
      <c r="M79" s="290" t="str">
        <f t="shared" si="2"/>
        <v xml:space="preserve">ĐATN (5TC), </v>
      </c>
      <c r="N79" s="268" t="str">
        <f>IF('Vị trí VL1'!N78&lt;1,"x","")</f>
        <v/>
      </c>
      <c r="O79" s="268" t="str">
        <f>IF('Vị trí VL1'!T78&lt;1,"x","")</f>
        <v/>
      </c>
      <c r="P79" s="268" t="str">
        <f>IF('Vị trí VL1'!AD78&lt;1,"x","")</f>
        <v/>
      </c>
      <c r="Q79" s="268" t="str">
        <f>IF('Vị trí VL1'!AO78&lt;1,"x","")</f>
        <v/>
      </c>
      <c r="R79" s="268" t="str">
        <f>IF('Vị trí VL1'!AZ78&lt;1,"x","")</f>
        <v/>
      </c>
      <c r="S79" s="268" t="str">
        <f>IF('Vị trí VL1'!BK78&lt;1,"x","")</f>
        <v/>
      </c>
      <c r="T79" s="268" t="str">
        <f>IF('Vị trí VL1'!BV78&lt;1,"x","")</f>
        <v/>
      </c>
      <c r="U79" s="268" t="str">
        <f>IF('Vị trí VL1'!CG78&lt;1,"x","")</f>
        <v/>
      </c>
      <c r="V79" s="268" t="str">
        <f>IF('Vị trí VL1'!DC78&lt;1,"x","")</f>
        <v/>
      </c>
      <c r="W79" s="268" t="str">
        <f>IF('Vị trí VL1'!DN78&lt;1,"x","")</f>
        <v/>
      </c>
      <c r="X79" s="268" t="str">
        <f>IF('Vị trí VL1'!DY78&lt;1,"x","")</f>
        <v/>
      </c>
      <c r="Y79" s="268" t="str">
        <f>IF('Vị trí VL1'!EJ78&lt;1,"x","")</f>
        <v/>
      </c>
      <c r="Z79" s="268" t="str">
        <f>IF('Vị trí VL1'!EU78&lt;1,"x","")</f>
        <v/>
      </c>
      <c r="AA79" s="268" t="str">
        <f>IF('Vị trí VL1'!FF78&lt;1,"x","")</f>
        <v/>
      </c>
      <c r="AB79" s="268" t="str">
        <f>IF('Vị trí VL1'!FQ78&lt;1,"x","")</f>
        <v/>
      </c>
      <c r="AC79" s="268" t="str">
        <f>IF('Vị trí VL1'!GB78&lt;1,"x","")</f>
        <v/>
      </c>
      <c r="AD79" s="268" t="str">
        <f>IF('Vị trí VL1'!HB78&lt;1,"x","")</f>
        <v/>
      </c>
      <c r="AE79" s="268" t="str">
        <f>IF('Vị trí VL1'!HM78&lt;1,"x","")</f>
        <v/>
      </c>
      <c r="AF79" s="268" t="str">
        <f>IF('Vị trí VL1'!HX78&lt;1,"x","")</f>
        <v/>
      </c>
      <c r="AG79" s="268" t="str">
        <f>IF('Vị trí VL1'!II78&lt;1,"x","")</f>
        <v/>
      </c>
      <c r="AH79" s="268" t="str">
        <f>IF('Vị trí VL1'!IT78&lt;1,"x","")</f>
        <v/>
      </c>
      <c r="AI79" s="268" t="str">
        <f>IF('Vị trí VL1'!JE78&lt;1,"x","")</f>
        <v/>
      </c>
      <c r="AJ79" s="268" t="str">
        <f>IF('Vị trí VL1'!JP78&lt;1,"x","")</f>
        <v/>
      </c>
      <c r="AK79" s="268" t="str">
        <f>IF('Vị trí VL1'!KA78&lt;1,"x","")</f>
        <v/>
      </c>
      <c r="AL79" s="268" t="str">
        <f>IF('Vị trí VL1'!KL78&lt;1,"x","")</f>
        <v/>
      </c>
      <c r="AM79" s="268" t="str">
        <f>IF('Vị trí VL1'!LL78&lt;1,"x","")</f>
        <v/>
      </c>
      <c r="AN79" s="268" t="str">
        <f>IF('Vị trí VL1'!LW78&lt;1,"x","")</f>
        <v/>
      </c>
      <c r="AO79" s="268" t="str">
        <f>IF('Vị trí VL1'!MH78&lt;1,"x","")</f>
        <v/>
      </c>
      <c r="AP79" s="268" t="str">
        <f>IF('Vị trí VL1'!MS78&lt;1,"x","")</f>
        <v/>
      </c>
      <c r="AQ79" s="268" t="str">
        <f>IF('Vị trí VL1'!ND78&lt;1,"x","")</f>
        <v/>
      </c>
      <c r="AR79" s="268" t="str">
        <f>IF('Vị trí VL1'!NO78&lt;1,"x","")</f>
        <v/>
      </c>
      <c r="AS79" s="268" t="str">
        <f>IF('Vị trí VL1'!NZ78&lt;1,"x","")</f>
        <v/>
      </c>
      <c r="AT79" s="268" t="str">
        <f>IF('Vị trí VL1'!OK78&lt;1,"x","")</f>
        <v/>
      </c>
      <c r="AU79" s="268" t="str">
        <f>IF('Vị trí VL1'!PK78&lt;1,"x","")</f>
        <v/>
      </c>
      <c r="AV79" s="268" t="str">
        <f>IF('Vị trí VL1'!PV78&lt;1,"x","")</f>
        <v/>
      </c>
      <c r="AW79" s="268" t="str">
        <f>IF('Vị trí VL1'!QE78&lt;1,"x","")</f>
        <v>x</v>
      </c>
    </row>
    <row r="80" spans="1:49" ht="141.75">
      <c r="A80" s="174">
        <v>15</v>
      </c>
      <c r="B80" s="174">
        <v>81</v>
      </c>
      <c r="C80" s="90" t="s">
        <v>351</v>
      </c>
      <c r="D80" s="90" t="s">
        <v>828</v>
      </c>
      <c r="E80" s="177" t="s">
        <v>829</v>
      </c>
      <c r="F80" s="293" t="s">
        <v>149</v>
      </c>
      <c r="G80" s="312" t="s">
        <v>1019</v>
      </c>
      <c r="H80" s="283" t="s">
        <v>830</v>
      </c>
      <c r="I80" s="276" t="s">
        <v>831</v>
      </c>
      <c r="J80" s="272" t="s">
        <v>18</v>
      </c>
      <c r="K80" s="273" t="s">
        <v>832</v>
      </c>
      <c r="L80" s="267">
        <f t="shared" si="3"/>
        <v>55</v>
      </c>
      <c r="M80" s="290" t="str">
        <f t="shared" si="2"/>
        <v xml:space="preserve">CHCT (3TC), KCBTCT (3TC), CHĐ NM (2TC), TIN AUTOCAD (2TC), KTĐNCT (3TC), TRẮC ĐỊA (3TC), KC THÉP (2TC), KTTC-P1 (3TC), KTTC-P2 (1TC), AN TOÀN LĐ (2TC), TCTC CTXD (2TC), ĐỌC BVXD (1TC), TT,QTCTXD (2TC), ĐA KTTC-P1(THÂN) (1TC), ĐA KTTC-P2(PHẦN NGẦM) (1TC), ĐA TCTC CTXD (1TC), TTXDCB (MĐ3) (2TC), TTKTV1 (4TC), TTKTV2 (6TC), TTKTV3 (6TC), ĐATN (5TC), </v>
      </c>
      <c r="N80" s="268" t="str">
        <f>IF('Vị trí VL1'!N79&lt;1,"x","")</f>
        <v/>
      </c>
      <c r="O80" s="268" t="str">
        <f>IF('Vị trí VL1'!T79&lt;1,"x","")</f>
        <v/>
      </c>
      <c r="P80" s="268" t="str">
        <f>IF('Vị trí VL1'!AD79&lt;1,"x","")</f>
        <v/>
      </c>
      <c r="Q80" s="268" t="str">
        <f>IF('Vị trí VL1'!AO79&lt;1,"x","")</f>
        <v/>
      </c>
      <c r="R80" s="268" t="str">
        <f>IF('Vị trí VL1'!AZ79&lt;1,"x","")</f>
        <v/>
      </c>
      <c r="S80" s="268" t="str">
        <f>IF('Vị trí VL1'!BK79&lt;1,"x","")</f>
        <v/>
      </c>
      <c r="T80" s="268" t="str">
        <f>IF('Vị trí VL1'!BV79&lt;1,"x","")</f>
        <v/>
      </c>
      <c r="U80" s="268" t="str">
        <f>IF('Vị trí VL1'!CG79&lt;1,"x","")</f>
        <v/>
      </c>
      <c r="V80" s="268" t="str">
        <f>IF('Vị trí VL1'!DC79&lt;1,"x","")</f>
        <v/>
      </c>
      <c r="W80" s="268" t="str">
        <f>IF('Vị trí VL1'!DN79&lt;1,"x","")</f>
        <v>x</v>
      </c>
      <c r="X80" s="268" t="str">
        <f>IF('Vị trí VL1'!DY79&lt;1,"x","")</f>
        <v>x</v>
      </c>
      <c r="Y80" s="268" t="str">
        <f>IF('Vị trí VL1'!EJ79&lt;1,"x","")</f>
        <v>x</v>
      </c>
      <c r="Z80" s="268" t="str">
        <f>IF('Vị trí VL1'!EU79&lt;1,"x","")</f>
        <v>x</v>
      </c>
      <c r="AA80" s="268" t="str">
        <f>IF('Vị trí VL1'!FF79&lt;1,"x","")</f>
        <v>x</v>
      </c>
      <c r="AB80" s="268" t="str">
        <f>IF('Vị trí VL1'!FQ79&lt;1,"x","")</f>
        <v/>
      </c>
      <c r="AC80" s="268" t="str">
        <f>IF('Vị trí VL1'!GB79&lt;1,"x","")</f>
        <v/>
      </c>
      <c r="AD80" s="268" t="str">
        <f>IF('Vị trí VL1'!HB79&lt;1,"x","")</f>
        <v>x</v>
      </c>
      <c r="AE80" s="268" t="str">
        <f>IF('Vị trí VL1'!HM79&lt;1,"x","")</f>
        <v>x</v>
      </c>
      <c r="AF80" s="268" t="str">
        <f>IF('Vị trí VL1'!HX79&lt;1,"x","")</f>
        <v>x</v>
      </c>
      <c r="AG80" s="268" t="str">
        <f>IF('Vị trí VL1'!II79&lt;1,"x","")</f>
        <v>x</v>
      </c>
      <c r="AH80" s="268" t="str">
        <f>IF('Vị trí VL1'!IT79&lt;1,"x","")</f>
        <v>x</v>
      </c>
      <c r="AI80" s="268" t="str">
        <f>IF('Vị trí VL1'!JE79&lt;1,"x","")</f>
        <v/>
      </c>
      <c r="AJ80" s="268" t="str">
        <f>IF('Vị trí VL1'!JP79&lt;1,"x","")</f>
        <v>x</v>
      </c>
      <c r="AK80" s="268" t="str">
        <f>IF('Vị trí VL1'!KA79&lt;1,"x","")</f>
        <v>x</v>
      </c>
      <c r="AL80" s="268" t="str">
        <f>IF('Vị trí VL1'!KL79&lt;1,"x","")</f>
        <v>x</v>
      </c>
      <c r="AM80" s="268" t="str">
        <f>IF('Vị trí VL1'!LL79&lt;1,"x","")</f>
        <v>x</v>
      </c>
      <c r="AN80" s="268" t="str">
        <f>IF('Vị trí VL1'!LW79&lt;1,"x","")</f>
        <v>x</v>
      </c>
      <c r="AO80" s="268" t="str">
        <f>IF('Vị trí VL1'!MH79&lt;1,"x","")</f>
        <v>x</v>
      </c>
      <c r="AP80" s="268" t="str">
        <f>IF('Vị trí VL1'!MS79&lt;1,"x","")</f>
        <v/>
      </c>
      <c r="AQ80" s="268" t="str">
        <f>IF('Vị trí VL1'!ND79&lt;1,"x","")</f>
        <v/>
      </c>
      <c r="AR80" s="268" t="str">
        <f>IF('Vị trí VL1'!NO79&lt;1,"x","")</f>
        <v>x</v>
      </c>
      <c r="AS80" s="268" t="str">
        <f>IF('Vị trí VL1'!NZ79&lt;1,"x","")</f>
        <v/>
      </c>
      <c r="AT80" s="268" t="str">
        <f>IF('Vị trí VL1'!OK79&lt;1,"x","")</f>
        <v>x</v>
      </c>
      <c r="AU80" s="268" t="str">
        <f>IF('Vị trí VL1'!PK79&lt;1,"x","")</f>
        <v>x</v>
      </c>
      <c r="AV80" s="268" t="str">
        <f>IF('Vị trí VL1'!PV79&lt;1,"x","")</f>
        <v>x</v>
      </c>
      <c r="AW80" s="268" t="str">
        <f>IF('Vị trí VL1'!QE79&lt;1,"x","")</f>
        <v>x</v>
      </c>
    </row>
    <row r="81" spans="1:49" ht="47.25">
      <c r="A81" s="174">
        <v>17</v>
      </c>
      <c r="B81" s="174">
        <v>83</v>
      </c>
      <c r="C81" s="90" t="s">
        <v>351</v>
      </c>
      <c r="D81" s="90" t="s">
        <v>833</v>
      </c>
      <c r="E81" s="177" t="s">
        <v>19</v>
      </c>
      <c r="F81" s="293" t="s">
        <v>834</v>
      </c>
      <c r="G81" s="312" t="s">
        <v>1019</v>
      </c>
      <c r="H81" s="283" t="s">
        <v>838</v>
      </c>
      <c r="I81" s="276" t="s">
        <v>839</v>
      </c>
      <c r="J81" s="272" t="s">
        <v>18</v>
      </c>
      <c r="K81" s="273" t="s">
        <v>840</v>
      </c>
      <c r="L81" s="267">
        <f t="shared" si="3"/>
        <v>21</v>
      </c>
      <c r="M81" s="290" t="str">
        <f t="shared" si="2"/>
        <v xml:space="preserve">TIN AUTOCAD (2TC), ĐA TCTC CTXD (1TC), TTXDCB (MĐ4) (1TC), TTKTV2 (6TC), TTKTV3 (6TC), ĐATN (5TC), </v>
      </c>
      <c r="N81" s="268" t="str">
        <f>IF('Vị trí VL1'!N80&lt;1,"x","")</f>
        <v/>
      </c>
      <c r="O81" s="268" t="str">
        <f>IF('Vị trí VL1'!T80&lt;1,"x","")</f>
        <v/>
      </c>
      <c r="P81" s="268" t="str">
        <f>IF('Vị trí VL1'!AD80&lt;1,"x","")</f>
        <v/>
      </c>
      <c r="Q81" s="268" t="str">
        <f>IF('Vị trí VL1'!AO80&lt;1,"x","")</f>
        <v/>
      </c>
      <c r="R81" s="268" t="str">
        <f>IF('Vị trí VL1'!AZ80&lt;1,"x","")</f>
        <v/>
      </c>
      <c r="S81" s="268" t="str">
        <f>IF('Vị trí VL1'!BK80&lt;1,"x","")</f>
        <v/>
      </c>
      <c r="T81" s="268" t="str">
        <f>IF('Vị trí VL1'!BV80&lt;1,"x","")</f>
        <v/>
      </c>
      <c r="U81" s="268" t="str">
        <f>IF('Vị trí VL1'!CG80&lt;1,"x","")</f>
        <v/>
      </c>
      <c r="V81" s="268" t="str">
        <f>IF('Vị trí VL1'!DC80&lt;1,"x","")</f>
        <v/>
      </c>
      <c r="W81" s="268" t="str">
        <f>IF('Vị trí VL1'!DN80&lt;1,"x","")</f>
        <v/>
      </c>
      <c r="X81" s="268" t="str">
        <f>IF('Vị trí VL1'!DY80&lt;1,"x","")</f>
        <v/>
      </c>
      <c r="Y81" s="268" t="str">
        <f>IF('Vị trí VL1'!EJ80&lt;1,"x","")</f>
        <v/>
      </c>
      <c r="Z81" s="268" t="str">
        <f>IF('Vị trí VL1'!EU80&lt;1,"x","")</f>
        <v>x</v>
      </c>
      <c r="AA81" s="268" t="str">
        <f>IF('Vị trí VL1'!FF80&lt;1,"x","")</f>
        <v/>
      </c>
      <c r="AB81" s="268" t="str">
        <f>IF('Vị trí VL1'!FQ80&lt;1,"x","")</f>
        <v/>
      </c>
      <c r="AC81" s="268" t="str">
        <f>IF('Vị trí VL1'!GB80&lt;1,"x","")</f>
        <v/>
      </c>
      <c r="AD81" s="268" t="str">
        <f>IF('Vị trí VL1'!HB80&lt;1,"x","")</f>
        <v/>
      </c>
      <c r="AE81" s="268" t="str">
        <f>IF('Vị trí VL1'!HM80&lt;1,"x","")</f>
        <v/>
      </c>
      <c r="AF81" s="268" t="str">
        <f>IF('Vị trí VL1'!HX80&lt;1,"x","")</f>
        <v/>
      </c>
      <c r="AG81" s="268" t="str">
        <f>IF('Vị trí VL1'!II80&lt;1,"x","")</f>
        <v/>
      </c>
      <c r="AH81" s="268" t="str">
        <f>IF('Vị trí VL1'!IT80&lt;1,"x","")</f>
        <v/>
      </c>
      <c r="AI81" s="268" t="str">
        <f>IF('Vị trí VL1'!JE80&lt;1,"x","")</f>
        <v/>
      </c>
      <c r="AJ81" s="268" t="str">
        <f>IF('Vị trí VL1'!JP80&lt;1,"x","")</f>
        <v/>
      </c>
      <c r="AK81" s="268" t="str">
        <f>IF('Vị trí VL1'!KA80&lt;1,"x","")</f>
        <v/>
      </c>
      <c r="AL81" s="268" t="str">
        <f>IF('Vị trí VL1'!KL80&lt;1,"x","")</f>
        <v/>
      </c>
      <c r="AM81" s="268" t="str">
        <f>IF('Vị trí VL1'!LL80&lt;1,"x","")</f>
        <v/>
      </c>
      <c r="AN81" s="268" t="str">
        <f>IF('Vị trí VL1'!LW80&lt;1,"x","")</f>
        <v/>
      </c>
      <c r="AO81" s="268" t="str">
        <f>IF('Vị trí VL1'!MH80&lt;1,"x","")</f>
        <v>x</v>
      </c>
      <c r="AP81" s="268" t="str">
        <f>IF('Vị trí VL1'!MS80&lt;1,"x","")</f>
        <v/>
      </c>
      <c r="AQ81" s="268" t="str">
        <f>IF('Vị trí VL1'!ND80&lt;1,"x","")</f>
        <v/>
      </c>
      <c r="AR81" s="268" t="str">
        <f>IF('Vị trí VL1'!NO80&lt;1,"x","")</f>
        <v/>
      </c>
      <c r="AS81" s="268" t="str">
        <f>IF('Vị trí VL1'!NZ80&lt;1,"x","")</f>
        <v>x</v>
      </c>
      <c r="AT81" s="268" t="str">
        <f>IF('Vị trí VL1'!OK80&lt;1,"x","")</f>
        <v/>
      </c>
      <c r="AU81" s="268" t="str">
        <f>IF('Vị trí VL1'!PK80&lt;1,"x","")</f>
        <v>x</v>
      </c>
      <c r="AV81" s="268" t="str">
        <f>IF('Vị trí VL1'!PV80&lt;1,"x","")</f>
        <v>x</v>
      </c>
      <c r="AW81" s="268" t="str">
        <f>IF('Vị trí VL1'!QE80&lt;1,"x","")</f>
        <v>x</v>
      </c>
    </row>
    <row r="82" spans="1:49">
      <c r="A82" s="174">
        <v>1</v>
      </c>
      <c r="B82" s="174">
        <v>84</v>
      </c>
      <c r="C82" s="90" t="s">
        <v>631</v>
      </c>
      <c r="D82" s="90" t="s">
        <v>354</v>
      </c>
      <c r="E82" s="177" t="s">
        <v>355</v>
      </c>
      <c r="F82" s="312" t="s">
        <v>356</v>
      </c>
      <c r="G82" s="312"/>
      <c r="H82" s="280"/>
      <c r="I82" s="284" t="s">
        <v>538</v>
      </c>
      <c r="J82" s="272" t="s">
        <v>18</v>
      </c>
      <c r="K82" s="273" t="s">
        <v>581</v>
      </c>
      <c r="L82" s="267">
        <f t="shared" si="3"/>
        <v>0</v>
      </c>
      <c r="M82" s="290" t="str">
        <f t="shared" si="2"/>
        <v/>
      </c>
      <c r="N82" s="268" t="str">
        <f>IF('Vị trí VL1'!N81&lt;1,"x","")</f>
        <v/>
      </c>
      <c r="O82" s="268" t="str">
        <f>IF('Vị trí VL1'!T81&lt;1,"x","")</f>
        <v/>
      </c>
      <c r="P82" s="268" t="str">
        <f>IF('Vị trí VL1'!AD81&lt;1,"x","")</f>
        <v/>
      </c>
      <c r="Q82" s="268" t="str">
        <f>IF('Vị trí VL1'!AO81&lt;1,"x","")</f>
        <v/>
      </c>
      <c r="R82" s="268" t="str">
        <f>IF('Vị trí VL1'!AZ81&lt;1,"x","")</f>
        <v/>
      </c>
      <c r="S82" s="268" t="str">
        <f>IF('Vị trí VL1'!BK81&lt;1,"x","")</f>
        <v/>
      </c>
      <c r="T82" s="268" t="str">
        <f>IF('Vị trí VL1'!BV81&lt;1,"x","")</f>
        <v/>
      </c>
      <c r="U82" s="268" t="str">
        <f>IF('Vị trí VL1'!CG81&lt;1,"x","")</f>
        <v/>
      </c>
      <c r="V82" s="268" t="str">
        <f>IF('Vị trí VL1'!DC81&lt;1,"x","")</f>
        <v/>
      </c>
      <c r="W82" s="268" t="str">
        <f>IF('Vị trí VL1'!DN81&lt;1,"x","")</f>
        <v/>
      </c>
      <c r="X82" s="268" t="str">
        <f>IF('Vị trí VL1'!DY81&lt;1,"x","")</f>
        <v/>
      </c>
      <c r="Y82" s="268" t="str">
        <f>IF('Vị trí VL1'!EJ81&lt;1,"x","")</f>
        <v/>
      </c>
      <c r="Z82" s="268" t="str">
        <f>IF('Vị trí VL1'!EU81&lt;1,"x","")</f>
        <v/>
      </c>
      <c r="AA82" s="268" t="str">
        <f>IF('Vị trí VL1'!FF81&lt;1,"x","")</f>
        <v/>
      </c>
      <c r="AB82" s="268" t="str">
        <f>IF('Vị trí VL1'!FQ81&lt;1,"x","")</f>
        <v/>
      </c>
      <c r="AC82" s="268" t="str">
        <f>IF('Vị trí VL1'!GB81&lt;1,"x","")</f>
        <v/>
      </c>
      <c r="AD82" s="268" t="str">
        <f>IF('Vị trí VL1'!HB81&lt;1,"x","")</f>
        <v/>
      </c>
      <c r="AE82" s="268" t="str">
        <f>IF('Vị trí VL1'!HM81&lt;1,"x","")</f>
        <v/>
      </c>
      <c r="AF82" s="268" t="str">
        <f>IF('Vị trí VL1'!HX81&lt;1,"x","")</f>
        <v/>
      </c>
      <c r="AG82" s="268" t="str">
        <f>IF('Vị trí VL1'!II81&lt;1,"x","")</f>
        <v/>
      </c>
      <c r="AH82" s="268" t="str">
        <f>IF('Vị trí VL1'!IT81&lt;1,"x","")</f>
        <v/>
      </c>
      <c r="AI82" s="268" t="str">
        <f>IF('Vị trí VL1'!JE81&lt;1,"x","")</f>
        <v/>
      </c>
      <c r="AJ82" s="268" t="str">
        <f>IF('Vị trí VL1'!JP81&lt;1,"x","")</f>
        <v/>
      </c>
      <c r="AK82" s="268" t="str">
        <f>IF('Vị trí VL1'!KA81&lt;1,"x","")</f>
        <v/>
      </c>
      <c r="AL82" s="268" t="str">
        <f>IF('Vị trí VL1'!KL81&lt;1,"x","")</f>
        <v/>
      </c>
      <c r="AM82" s="268" t="str">
        <f>IF('Vị trí VL1'!LL81&lt;1,"x","")</f>
        <v/>
      </c>
      <c r="AN82" s="268" t="str">
        <f>IF('Vị trí VL1'!LW81&lt;1,"x","")</f>
        <v/>
      </c>
      <c r="AO82" s="268" t="str">
        <f>IF('Vị trí VL1'!MH81&lt;1,"x","")</f>
        <v/>
      </c>
      <c r="AP82" s="268" t="str">
        <f>IF('Vị trí VL1'!MS81&lt;1,"x","")</f>
        <v/>
      </c>
      <c r="AQ82" s="268" t="str">
        <f>IF('Vị trí VL1'!ND81&lt;1,"x","")</f>
        <v/>
      </c>
      <c r="AR82" s="268" t="str">
        <f>IF('Vị trí VL1'!NO81&lt;1,"x","")</f>
        <v/>
      </c>
      <c r="AS82" s="268" t="str">
        <f>IF('Vị trí VL1'!NZ81&lt;1,"x","")</f>
        <v/>
      </c>
      <c r="AT82" s="268" t="str">
        <f>IF('Vị trí VL1'!OK81&lt;1,"x","")</f>
        <v/>
      </c>
      <c r="AU82" s="268" t="str">
        <f>IF('Vị trí VL1'!PK81&lt;1,"x","")</f>
        <v/>
      </c>
      <c r="AV82" s="268" t="str">
        <f>IF('Vị trí VL1'!PV81&lt;1,"x","")</f>
        <v/>
      </c>
      <c r="AW82" s="268" t="str">
        <f>IF('Vị trí VL1'!QE81&lt;1,"x","")</f>
        <v/>
      </c>
    </row>
    <row r="83" spans="1:49">
      <c r="A83" s="174">
        <v>3</v>
      </c>
      <c r="B83" s="174">
        <v>86</v>
      </c>
      <c r="C83" s="90" t="s">
        <v>631</v>
      </c>
      <c r="D83" s="90" t="s">
        <v>358</v>
      </c>
      <c r="E83" s="177" t="s">
        <v>276</v>
      </c>
      <c r="F83" s="312" t="s">
        <v>359</v>
      </c>
      <c r="G83" s="312"/>
      <c r="H83" s="155"/>
      <c r="I83" s="284" t="s">
        <v>540</v>
      </c>
      <c r="J83" s="272" t="s">
        <v>18</v>
      </c>
      <c r="K83" s="273" t="s">
        <v>73</v>
      </c>
      <c r="L83" s="267">
        <f t="shared" si="3"/>
        <v>0</v>
      </c>
      <c r="M83" s="290" t="str">
        <f t="shared" si="2"/>
        <v/>
      </c>
      <c r="N83" s="268" t="str">
        <f>IF('Vị trí VL1'!N82&lt;1,"x","")</f>
        <v/>
      </c>
      <c r="O83" s="268" t="str">
        <f>IF('Vị trí VL1'!T82&lt;1,"x","")</f>
        <v/>
      </c>
      <c r="P83" s="268" t="str">
        <f>IF('Vị trí VL1'!AD82&lt;1,"x","")</f>
        <v/>
      </c>
      <c r="Q83" s="268" t="str">
        <f>IF('Vị trí VL1'!AO82&lt;1,"x","")</f>
        <v/>
      </c>
      <c r="R83" s="268" t="str">
        <f>IF('Vị trí VL1'!AZ82&lt;1,"x","")</f>
        <v/>
      </c>
      <c r="S83" s="268" t="str">
        <f>IF('Vị trí VL1'!BK82&lt;1,"x","")</f>
        <v/>
      </c>
      <c r="T83" s="268" t="str">
        <f>IF('Vị trí VL1'!BV82&lt;1,"x","")</f>
        <v/>
      </c>
      <c r="U83" s="268" t="str">
        <f>IF('Vị trí VL1'!CG82&lt;1,"x","")</f>
        <v/>
      </c>
      <c r="V83" s="268" t="str">
        <f>IF('Vị trí VL1'!DC82&lt;1,"x","")</f>
        <v/>
      </c>
      <c r="W83" s="268" t="str">
        <f>IF('Vị trí VL1'!DN82&lt;1,"x","")</f>
        <v/>
      </c>
      <c r="X83" s="268" t="str">
        <f>IF('Vị trí VL1'!DY82&lt;1,"x","")</f>
        <v/>
      </c>
      <c r="Y83" s="268" t="str">
        <f>IF('Vị trí VL1'!EJ82&lt;1,"x","")</f>
        <v/>
      </c>
      <c r="Z83" s="268" t="str">
        <f>IF('Vị trí VL1'!EU82&lt;1,"x","")</f>
        <v/>
      </c>
      <c r="AA83" s="268" t="str">
        <f>IF('Vị trí VL1'!FF82&lt;1,"x","")</f>
        <v/>
      </c>
      <c r="AB83" s="268" t="str">
        <f>IF('Vị trí VL1'!FQ82&lt;1,"x","")</f>
        <v/>
      </c>
      <c r="AC83" s="268" t="str">
        <f>IF('Vị trí VL1'!GB82&lt;1,"x","")</f>
        <v/>
      </c>
      <c r="AD83" s="268" t="str">
        <f>IF('Vị trí VL1'!HB82&lt;1,"x","")</f>
        <v/>
      </c>
      <c r="AE83" s="268" t="str">
        <f>IF('Vị trí VL1'!HM82&lt;1,"x","")</f>
        <v/>
      </c>
      <c r="AF83" s="268" t="str">
        <f>IF('Vị trí VL1'!HX82&lt;1,"x","")</f>
        <v/>
      </c>
      <c r="AG83" s="268" t="str">
        <f>IF('Vị trí VL1'!II82&lt;1,"x","")</f>
        <v/>
      </c>
      <c r="AH83" s="268" t="str">
        <f>IF('Vị trí VL1'!IT82&lt;1,"x","")</f>
        <v/>
      </c>
      <c r="AI83" s="268" t="str">
        <f>IF('Vị trí VL1'!JE82&lt;1,"x","")</f>
        <v/>
      </c>
      <c r="AJ83" s="268" t="str">
        <f>IF('Vị trí VL1'!JP82&lt;1,"x","")</f>
        <v/>
      </c>
      <c r="AK83" s="268" t="str">
        <f>IF('Vị trí VL1'!KA82&lt;1,"x","")</f>
        <v/>
      </c>
      <c r="AL83" s="268" t="str">
        <f>IF('Vị trí VL1'!KL82&lt;1,"x","")</f>
        <v/>
      </c>
      <c r="AM83" s="268" t="str">
        <f>IF('Vị trí VL1'!LL82&lt;1,"x","")</f>
        <v/>
      </c>
      <c r="AN83" s="268" t="str">
        <f>IF('Vị trí VL1'!LW82&lt;1,"x","")</f>
        <v/>
      </c>
      <c r="AO83" s="268" t="str">
        <f>IF('Vị trí VL1'!MH82&lt;1,"x","")</f>
        <v/>
      </c>
      <c r="AP83" s="268" t="str">
        <f>IF('Vị trí VL1'!MS82&lt;1,"x","")</f>
        <v/>
      </c>
      <c r="AQ83" s="268" t="str">
        <f>IF('Vị trí VL1'!ND82&lt;1,"x","")</f>
        <v/>
      </c>
      <c r="AR83" s="268" t="str">
        <f>IF('Vị trí VL1'!NO82&lt;1,"x","")</f>
        <v/>
      </c>
      <c r="AS83" s="268" t="str">
        <f>IF('Vị trí VL1'!NZ82&lt;1,"x","")</f>
        <v/>
      </c>
      <c r="AT83" s="268" t="str">
        <f>IF('Vị trí VL1'!OK82&lt;1,"x","")</f>
        <v/>
      </c>
      <c r="AU83" s="268" t="str">
        <f>IF('Vị trí VL1'!PK82&lt;1,"x","")</f>
        <v/>
      </c>
      <c r="AV83" s="268" t="str">
        <f>IF('Vị trí VL1'!PV82&lt;1,"x","")</f>
        <v/>
      </c>
      <c r="AW83" s="268" t="str">
        <f>IF('Vị trí VL1'!QE82&lt;1,"x","")</f>
        <v/>
      </c>
    </row>
    <row r="84" spans="1:49">
      <c r="A84" s="174">
        <v>4</v>
      </c>
      <c r="B84" s="174">
        <v>87</v>
      </c>
      <c r="C84" s="90" t="s">
        <v>631</v>
      </c>
      <c r="D84" s="90" t="s">
        <v>364</v>
      </c>
      <c r="E84" s="177" t="s">
        <v>122</v>
      </c>
      <c r="F84" s="312" t="s">
        <v>356</v>
      </c>
      <c r="G84" s="312"/>
      <c r="H84" s="272"/>
      <c r="I84" s="284" t="s">
        <v>543</v>
      </c>
      <c r="J84" s="272" t="s">
        <v>18</v>
      </c>
      <c r="K84" s="273" t="s">
        <v>585</v>
      </c>
      <c r="L84" s="267">
        <f t="shared" si="3"/>
        <v>0</v>
      </c>
      <c r="M84" s="290" t="str">
        <f t="shared" si="2"/>
        <v/>
      </c>
      <c r="N84" s="268" t="str">
        <f>IF('Vị trí VL1'!N83&lt;1,"x","")</f>
        <v/>
      </c>
      <c r="O84" s="268" t="str">
        <f>IF('Vị trí VL1'!T83&lt;1,"x","")</f>
        <v/>
      </c>
      <c r="P84" s="268" t="str">
        <f>IF('Vị trí VL1'!AD83&lt;1,"x","")</f>
        <v/>
      </c>
      <c r="Q84" s="268" t="str">
        <f>IF('Vị trí VL1'!AO83&lt;1,"x","")</f>
        <v/>
      </c>
      <c r="R84" s="268" t="str">
        <f>IF('Vị trí VL1'!AZ83&lt;1,"x","")</f>
        <v/>
      </c>
      <c r="S84" s="268" t="str">
        <f>IF('Vị trí VL1'!BK83&lt;1,"x","")</f>
        <v/>
      </c>
      <c r="T84" s="268" t="str">
        <f>IF('Vị trí VL1'!BV83&lt;1,"x","")</f>
        <v/>
      </c>
      <c r="U84" s="268" t="str">
        <f>IF('Vị trí VL1'!CG83&lt;1,"x","")</f>
        <v/>
      </c>
      <c r="V84" s="268" t="str">
        <f>IF('Vị trí VL1'!DC83&lt;1,"x","")</f>
        <v/>
      </c>
      <c r="W84" s="268" t="str">
        <f>IF('Vị trí VL1'!DN83&lt;1,"x","")</f>
        <v/>
      </c>
      <c r="X84" s="268" t="str">
        <f>IF('Vị trí VL1'!DY83&lt;1,"x","")</f>
        <v/>
      </c>
      <c r="Y84" s="268" t="str">
        <f>IF('Vị trí VL1'!EJ83&lt;1,"x","")</f>
        <v/>
      </c>
      <c r="Z84" s="268" t="str">
        <f>IF('Vị trí VL1'!EU83&lt;1,"x","")</f>
        <v/>
      </c>
      <c r="AA84" s="268" t="str">
        <f>IF('Vị trí VL1'!FF83&lt;1,"x","")</f>
        <v/>
      </c>
      <c r="AB84" s="268" t="str">
        <f>IF('Vị trí VL1'!FQ83&lt;1,"x","")</f>
        <v/>
      </c>
      <c r="AC84" s="268" t="str">
        <f>IF('Vị trí VL1'!GB83&lt;1,"x","")</f>
        <v/>
      </c>
      <c r="AD84" s="268" t="str">
        <f>IF('Vị trí VL1'!HB83&lt;1,"x","")</f>
        <v/>
      </c>
      <c r="AE84" s="268" t="str">
        <f>IF('Vị trí VL1'!HM83&lt;1,"x","")</f>
        <v/>
      </c>
      <c r="AF84" s="268" t="str">
        <f>IF('Vị trí VL1'!HX83&lt;1,"x","")</f>
        <v/>
      </c>
      <c r="AG84" s="268" t="str">
        <f>IF('Vị trí VL1'!II83&lt;1,"x","")</f>
        <v/>
      </c>
      <c r="AH84" s="268" t="str">
        <f>IF('Vị trí VL1'!IT83&lt;1,"x","")</f>
        <v/>
      </c>
      <c r="AI84" s="268" t="str">
        <f>IF('Vị trí VL1'!JE83&lt;1,"x","")</f>
        <v/>
      </c>
      <c r="AJ84" s="268" t="str">
        <f>IF('Vị trí VL1'!JP83&lt;1,"x","")</f>
        <v/>
      </c>
      <c r="AK84" s="268" t="str">
        <f>IF('Vị trí VL1'!KA83&lt;1,"x","")</f>
        <v/>
      </c>
      <c r="AL84" s="268" t="str">
        <f>IF('Vị trí VL1'!KL83&lt;1,"x","")</f>
        <v/>
      </c>
      <c r="AM84" s="268" t="str">
        <f>IF('Vị trí VL1'!LL83&lt;1,"x","")</f>
        <v/>
      </c>
      <c r="AN84" s="268" t="str">
        <f>IF('Vị trí VL1'!LW83&lt;1,"x","")</f>
        <v/>
      </c>
      <c r="AO84" s="268" t="str">
        <f>IF('Vị trí VL1'!MH83&lt;1,"x","")</f>
        <v/>
      </c>
      <c r="AP84" s="268" t="str">
        <f>IF('Vị trí VL1'!MS83&lt;1,"x","")</f>
        <v/>
      </c>
      <c r="AQ84" s="268" t="str">
        <f>IF('Vị trí VL1'!ND83&lt;1,"x","")</f>
        <v/>
      </c>
      <c r="AR84" s="268" t="str">
        <f>IF('Vị trí VL1'!NO83&lt;1,"x","")</f>
        <v/>
      </c>
      <c r="AS84" s="268" t="str">
        <f>IF('Vị trí VL1'!NZ83&lt;1,"x","")</f>
        <v/>
      </c>
      <c r="AT84" s="268" t="str">
        <f>IF('Vị trí VL1'!OK83&lt;1,"x","")</f>
        <v/>
      </c>
      <c r="AU84" s="268" t="str">
        <f>IF('Vị trí VL1'!PK83&lt;1,"x","")</f>
        <v/>
      </c>
      <c r="AV84" s="268" t="str">
        <f>IF('Vị trí VL1'!PV83&lt;1,"x","")</f>
        <v/>
      </c>
      <c r="AW84" s="268" t="str">
        <f>IF('Vị trí VL1'!QE83&lt;1,"x","")</f>
        <v/>
      </c>
    </row>
    <row r="85" spans="1:49">
      <c r="A85" s="174">
        <v>5</v>
      </c>
      <c r="B85" s="174">
        <v>88</v>
      </c>
      <c r="C85" s="90" t="s">
        <v>631</v>
      </c>
      <c r="D85" s="90" t="s">
        <v>382</v>
      </c>
      <c r="E85" s="177" t="s">
        <v>70</v>
      </c>
      <c r="F85" s="312" t="s">
        <v>233</v>
      </c>
      <c r="G85" s="312"/>
      <c r="H85" s="272"/>
      <c r="I85" s="284" t="s">
        <v>548</v>
      </c>
      <c r="J85" s="272" t="s">
        <v>18</v>
      </c>
      <c r="K85" s="273" t="s">
        <v>75</v>
      </c>
      <c r="L85" s="267">
        <f t="shared" si="3"/>
        <v>0</v>
      </c>
      <c r="M85" s="290" t="str">
        <f t="shared" si="2"/>
        <v/>
      </c>
      <c r="N85" s="268" t="str">
        <f>IF('Vị trí VL1'!N84&lt;1,"x","")</f>
        <v/>
      </c>
      <c r="O85" s="268" t="str">
        <f>IF('Vị trí VL1'!T84&lt;1,"x","")</f>
        <v/>
      </c>
      <c r="P85" s="268" t="str">
        <f>IF('Vị trí VL1'!AD84&lt;1,"x","")</f>
        <v/>
      </c>
      <c r="Q85" s="268" t="str">
        <f>IF('Vị trí VL1'!AO84&lt;1,"x","")</f>
        <v/>
      </c>
      <c r="R85" s="268" t="str">
        <f>IF('Vị trí VL1'!AZ84&lt;1,"x","")</f>
        <v/>
      </c>
      <c r="S85" s="268" t="str">
        <f>IF('Vị trí VL1'!BK84&lt;1,"x","")</f>
        <v/>
      </c>
      <c r="T85" s="268" t="str">
        <f>IF('Vị trí VL1'!BV84&lt;1,"x","")</f>
        <v/>
      </c>
      <c r="U85" s="268" t="str">
        <f>IF('Vị trí VL1'!CG84&lt;1,"x","")</f>
        <v/>
      </c>
      <c r="V85" s="268" t="str">
        <f>IF('Vị trí VL1'!DC84&lt;1,"x","")</f>
        <v/>
      </c>
      <c r="W85" s="268" t="str">
        <f>IF('Vị trí VL1'!DN84&lt;1,"x","")</f>
        <v/>
      </c>
      <c r="X85" s="268" t="str">
        <f>IF('Vị trí VL1'!DY84&lt;1,"x","")</f>
        <v/>
      </c>
      <c r="Y85" s="268" t="str">
        <f>IF('Vị trí VL1'!EJ84&lt;1,"x","")</f>
        <v/>
      </c>
      <c r="Z85" s="268" t="str">
        <f>IF('Vị trí VL1'!EU84&lt;1,"x","")</f>
        <v/>
      </c>
      <c r="AA85" s="268" t="str">
        <f>IF('Vị trí VL1'!FF84&lt;1,"x","")</f>
        <v/>
      </c>
      <c r="AB85" s="268" t="str">
        <f>IF('Vị trí VL1'!FQ84&lt;1,"x","")</f>
        <v/>
      </c>
      <c r="AC85" s="268" t="str">
        <f>IF('Vị trí VL1'!GB84&lt;1,"x","")</f>
        <v/>
      </c>
      <c r="AD85" s="268" t="str">
        <f>IF('Vị trí VL1'!HB84&lt;1,"x","")</f>
        <v/>
      </c>
      <c r="AE85" s="268" t="str">
        <f>IF('Vị trí VL1'!HM84&lt;1,"x","")</f>
        <v/>
      </c>
      <c r="AF85" s="268" t="str">
        <f>IF('Vị trí VL1'!HX84&lt;1,"x","")</f>
        <v/>
      </c>
      <c r="AG85" s="268" t="str">
        <f>IF('Vị trí VL1'!II84&lt;1,"x","")</f>
        <v/>
      </c>
      <c r="AH85" s="268" t="str">
        <f>IF('Vị trí VL1'!IT84&lt;1,"x","")</f>
        <v/>
      </c>
      <c r="AI85" s="268" t="str">
        <f>IF('Vị trí VL1'!JE84&lt;1,"x","")</f>
        <v/>
      </c>
      <c r="AJ85" s="268" t="str">
        <f>IF('Vị trí VL1'!JP84&lt;1,"x","")</f>
        <v/>
      </c>
      <c r="AK85" s="268" t="str">
        <f>IF('Vị trí VL1'!KA84&lt;1,"x","")</f>
        <v/>
      </c>
      <c r="AL85" s="268" t="str">
        <f>IF('Vị trí VL1'!KL84&lt;1,"x","")</f>
        <v/>
      </c>
      <c r="AM85" s="268" t="str">
        <f>IF('Vị trí VL1'!LL84&lt;1,"x","")</f>
        <v/>
      </c>
      <c r="AN85" s="268" t="str">
        <f>IF('Vị trí VL1'!LW84&lt;1,"x","")</f>
        <v/>
      </c>
      <c r="AO85" s="268" t="str">
        <f>IF('Vị trí VL1'!MH84&lt;1,"x","")</f>
        <v/>
      </c>
      <c r="AP85" s="268" t="str">
        <f>IF('Vị trí VL1'!MS84&lt;1,"x","")</f>
        <v/>
      </c>
      <c r="AQ85" s="268" t="str">
        <f>IF('Vị trí VL1'!ND84&lt;1,"x","")</f>
        <v/>
      </c>
      <c r="AR85" s="268" t="str">
        <f>IF('Vị trí VL1'!NO84&lt;1,"x","")</f>
        <v/>
      </c>
      <c r="AS85" s="268" t="str">
        <f>IF('Vị trí VL1'!NZ84&lt;1,"x","")</f>
        <v/>
      </c>
      <c r="AT85" s="268" t="str">
        <f>IF('Vị trí VL1'!OK84&lt;1,"x","")</f>
        <v/>
      </c>
      <c r="AU85" s="268" t="str">
        <f>IF('Vị trí VL1'!PK84&lt;1,"x","")</f>
        <v/>
      </c>
      <c r="AV85" s="268" t="str">
        <f>IF('Vị trí VL1'!PV84&lt;1,"x","")</f>
        <v/>
      </c>
      <c r="AW85" s="268" t="str">
        <f>IF('Vị trí VL1'!QE84&lt;1,"x","")</f>
        <v/>
      </c>
    </row>
    <row r="86" spans="1:49">
      <c r="A86" s="174">
        <v>6</v>
      </c>
      <c r="B86" s="174">
        <v>89</v>
      </c>
      <c r="C86" s="90" t="s">
        <v>631</v>
      </c>
      <c r="D86" s="90" t="s">
        <v>388</v>
      </c>
      <c r="E86" s="177" t="s">
        <v>389</v>
      </c>
      <c r="F86" s="312" t="s">
        <v>146</v>
      </c>
      <c r="G86" s="312"/>
      <c r="H86" s="272"/>
      <c r="I86" s="284" t="s">
        <v>551</v>
      </c>
      <c r="J86" s="272" t="s">
        <v>18</v>
      </c>
      <c r="K86" s="273" t="s">
        <v>489</v>
      </c>
      <c r="L86" s="267">
        <f t="shared" si="3"/>
        <v>0</v>
      </c>
      <c r="M86" s="290" t="str">
        <f t="shared" si="2"/>
        <v/>
      </c>
      <c r="N86" s="268" t="str">
        <f>IF('Vị trí VL1'!N85&lt;1,"x","")</f>
        <v/>
      </c>
      <c r="O86" s="268" t="str">
        <f>IF('Vị trí VL1'!T85&lt;1,"x","")</f>
        <v/>
      </c>
      <c r="P86" s="268" t="str">
        <f>IF('Vị trí VL1'!AD85&lt;1,"x","")</f>
        <v/>
      </c>
      <c r="Q86" s="268" t="str">
        <f>IF('Vị trí VL1'!AO85&lt;1,"x","")</f>
        <v/>
      </c>
      <c r="R86" s="268" t="str">
        <f>IF('Vị trí VL1'!AZ85&lt;1,"x","")</f>
        <v/>
      </c>
      <c r="S86" s="268" t="str">
        <f>IF('Vị trí VL1'!BK85&lt;1,"x","")</f>
        <v/>
      </c>
      <c r="T86" s="268" t="str">
        <f>IF('Vị trí VL1'!BV85&lt;1,"x","")</f>
        <v/>
      </c>
      <c r="U86" s="268" t="str">
        <f>IF('Vị trí VL1'!CG85&lt;1,"x","")</f>
        <v/>
      </c>
      <c r="V86" s="268" t="str">
        <f>IF('Vị trí VL1'!DC85&lt;1,"x","")</f>
        <v/>
      </c>
      <c r="W86" s="268" t="str">
        <f>IF('Vị trí VL1'!DN85&lt;1,"x","")</f>
        <v/>
      </c>
      <c r="X86" s="268" t="str">
        <f>IF('Vị trí VL1'!DY85&lt;1,"x","")</f>
        <v/>
      </c>
      <c r="Y86" s="268" t="str">
        <f>IF('Vị trí VL1'!EJ85&lt;1,"x","")</f>
        <v/>
      </c>
      <c r="Z86" s="268" t="str">
        <f>IF('Vị trí VL1'!EU85&lt;1,"x","")</f>
        <v/>
      </c>
      <c r="AA86" s="268" t="str">
        <f>IF('Vị trí VL1'!FF85&lt;1,"x","")</f>
        <v/>
      </c>
      <c r="AB86" s="268" t="str">
        <f>IF('Vị trí VL1'!FQ85&lt;1,"x","")</f>
        <v/>
      </c>
      <c r="AC86" s="268" t="str">
        <f>IF('Vị trí VL1'!GB85&lt;1,"x","")</f>
        <v/>
      </c>
      <c r="AD86" s="268" t="str">
        <f>IF('Vị trí VL1'!HB85&lt;1,"x","")</f>
        <v/>
      </c>
      <c r="AE86" s="268" t="str">
        <f>IF('Vị trí VL1'!HM85&lt;1,"x","")</f>
        <v/>
      </c>
      <c r="AF86" s="268" t="str">
        <f>IF('Vị trí VL1'!HX85&lt;1,"x","")</f>
        <v/>
      </c>
      <c r="AG86" s="268" t="str">
        <f>IF('Vị trí VL1'!II85&lt;1,"x","")</f>
        <v/>
      </c>
      <c r="AH86" s="268" t="str">
        <f>IF('Vị trí VL1'!IT85&lt;1,"x","")</f>
        <v/>
      </c>
      <c r="AI86" s="268" t="str">
        <f>IF('Vị trí VL1'!JE85&lt;1,"x","")</f>
        <v/>
      </c>
      <c r="AJ86" s="268" t="str">
        <f>IF('Vị trí VL1'!JP85&lt;1,"x","")</f>
        <v/>
      </c>
      <c r="AK86" s="268" t="str">
        <f>IF('Vị trí VL1'!KA85&lt;1,"x","")</f>
        <v/>
      </c>
      <c r="AL86" s="268" t="str">
        <f>IF('Vị trí VL1'!KL85&lt;1,"x","")</f>
        <v/>
      </c>
      <c r="AM86" s="268" t="str">
        <f>IF('Vị trí VL1'!LL85&lt;1,"x","")</f>
        <v/>
      </c>
      <c r="AN86" s="268" t="str">
        <f>IF('Vị trí VL1'!LW85&lt;1,"x","")</f>
        <v/>
      </c>
      <c r="AO86" s="268" t="str">
        <f>IF('Vị trí VL1'!MH85&lt;1,"x","")</f>
        <v/>
      </c>
      <c r="AP86" s="268" t="str">
        <f>IF('Vị trí VL1'!MS85&lt;1,"x","")</f>
        <v/>
      </c>
      <c r="AQ86" s="268" t="str">
        <f>IF('Vị trí VL1'!ND85&lt;1,"x","")</f>
        <v/>
      </c>
      <c r="AR86" s="268" t="str">
        <f>IF('Vị trí VL1'!NO85&lt;1,"x","")</f>
        <v/>
      </c>
      <c r="AS86" s="268" t="str">
        <f>IF('Vị trí VL1'!NZ85&lt;1,"x","")</f>
        <v/>
      </c>
      <c r="AT86" s="268" t="str">
        <f>IF('Vị trí VL1'!OK85&lt;1,"x","")</f>
        <v/>
      </c>
      <c r="AU86" s="268" t="str">
        <f>IF('Vị trí VL1'!PK85&lt;1,"x","")</f>
        <v/>
      </c>
      <c r="AV86" s="268" t="str">
        <f>IF('Vị trí VL1'!PV85&lt;1,"x","")</f>
        <v/>
      </c>
      <c r="AW86" s="268" t="str">
        <f>IF('Vị trí VL1'!QE85&lt;1,"x","")</f>
        <v/>
      </c>
    </row>
    <row r="87" spans="1:49">
      <c r="A87" s="174">
        <v>7</v>
      </c>
      <c r="B87" s="174">
        <v>90</v>
      </c>
      <c r="C87" s="90" t="s">
        <v>631</v>
      </c>
      <c r="D87" s="90" t="s">
        <v>390</v>
      </c>
      <c r="E87" s="177" t="s">
        <v>391</v>
      </c>
      <c r="F87" s="312" t="s">
        <v>367</v>
      </c>
      <c r="G87" s="312"/>
      <c r="H87" s="272"/>
      <c r="I87" s="285" t="s">
        <v>552</v>
      </c>
      <c r="J87" s="272" t="s">
        <v>18</v>
      </c>
      <c r="K87" s="273" t="s">
        <v>567</v>
      </c>
      <c r="L87" s="267">
        <f t="shared" si="3"/>
        <v>6</v>
      </c>
      <c r="M87" s="290" t="str">
        <f t="shared" si="2"/>
        <v xml:space="preserve">TTKTV3 (6TC), </v>
      </c>
      <c r="N87" s="268" t="str">
        <f>IF('Vị trí VL1'!N86&lt;1,"x","")</f>
        <v/>
      </c>
      <c r="O87" s="268" t="str">
        <f>IF('Vị trí VL1'!T86&lt;1,"x","")</f>
        <v/>
      </c>
      <c r="P87" s="268" t="str">
        <f>IF('Vị trí VL1'!AD86&lt;1,"x","")</f>
        <v/>
      </c>
      <c r="Q87" s="268" t="str">
        <f>IF('Vị trí VL1'!AO86&lt;1,"x","")</f>
        <v/>
      </c>
      <c r="R87" s="268" t="str">
        <f>IF('Vị trí VL1'!AZ86&lt;1,"x","")</f>
        <v/>
      </c>
      <c r="S87" s="268" t="str">
        <f>IF('Vị trí VL1'!BK86&lt;1,"x","")</f>
        <v/>
      </c>
      <c r="T87" s="268" t="str">
        <f>IF('Vị trí VL1'!BV86&lt;1,"x","")</f>
        <v/>
      </c>
      <c r="U87" s="268" t="str">
        <f>IF('Vị trí VL1'!CG86&lt;1,"x","")</f>
        <v/>
      </c>
      <c r="V87" s="268" t="str">
        <f>IF('Vị trí VL1'!DC86&lt;1,"x","")</f>
        <v/>
      </c>
      <c r="W87" s="268" t="str">
        <f>IF('Vị trí VL1'!DN86&lt;1,"x","")</f>
        <v/>
      </c>
      <c r="X87" s="268" t="str">
        <f>IF('Vị trí VL1'!DY86&lt;1,"x","")</f>
        <v/>
      </c>
      <c r="Y87" s="268" t="str">
        <f>IF('Vị trí VL1'!EJ86&lt;1,"x","")</f>
        <v/>
      </c>
      <c r="Z87" s="268" t="str">
        <f>IF('Vị trí VL1'!EU86&lt;1,"x","")</f>
        <v/>
      </c>
      <c r="AA87" s="268" t="str">
        <f>IF('Vị trí VL1'!FF86&lt;1,"x","")</f>
        <v/>
      </c>
      <c r="AB87" s="268" t="str">
        <f>IF('Vị trí VL1'!FQ86&lt;1,"x","")</f>
        <v/>
      </c>
      <c r="AC87" s="268" t="str">
        <f>IF('Vị trí VL1'!GB86&lt;1,"x","")</f>
        <v/>
      </c>
      <c r="AD87" s="268" t="str">
        <f>IF('Vị trí VL1'!HB86&lt;1,"x","")</f>
        <v/>
      </c>
      <c r="AE87" s="268" t="str">
        <f>IF('Vị trí VL1'!HM86&lt;1,"x","")</f>
        <v/>
      </c>
      <c r="AF87" s="268" t="str">
        <f>IF('Vị trí VL1'!HX86&lt;1,"x","")</f>
        <v/>
      </c>
      <c r="AG87" s="268" t="str">
        <f>IF('Vị trí VL1'!II86&lt;1,"x","")</f>
        <v/>
      </c>
      <c r="AH87" s="268" t="str">
        <f>IF('Vị trí VL1'!IT86&lt;1,"x","")</f>
        <v/>
      </c>
      <c r="AI87" s="268" t="str">
        <f>IF('Vị trí VL1'!JE86&lt;1,"x","")</f>
        <v/>
      </c>
      <c r="AJ87" s="268" t="str">
        <f>IF('Vị trí VL1'!JP86&lt;1,"x","")</f>
        <v/>
      </c>
      <c r="AK87" s="268" t="str">
        <f>IF('Vị trí VL1'!KA86&lt;1,"x","")</f>
        <v/>
      </c>
      <c r="AL87" s="268" t="str">
        <f>IF('Vị trí VL1'!KL86&lt;1,"x","")</f>
        <v/>
      </c>
      <c r="AM87" s="268" t="str">
        <f>IF('Vị trí VL1'!LL86&lt;1,"x","")</f>
        <v/>
      </c>
      <c r="AN87" s="268" t="str">
        <f>IF('Vị trí VL1'!LW86&lt;1,"x","")</f>
        <v/>
      </c>
      <c r="AO87" s="268" t="str">
        <f>IF('Vị trí VL1'!MH86&lt;1,"x","")</f>
        <v/>
      </c>
      <c r="AP87" s="268" t="str">
        <f>IF('Vị trí VL1'!MS86&lt;1,"x","")</f>
        <v/>
      </c>
      <c r="AQ87" s="268" t="str">
        <f>IF('Vị trí VL1'!ND86&lt;1,"x","")</f>
        <v/>
      </c>
      <c r="AR87" s="268" t="str">
        <f>IF('Vị trí VL1'!NO86&lt;1,"x","")</f>
        <v/>
      </c>
      <c r="AS87" s="268" t="str">
        <f>IF('Vị trí VL1'!NZ86&lt;1,"x","")</f>
        <v/>
      </c>
      <c r="AT87" s="268" t="str">
        <f>IF('Vị trí VL1'!OK86&lt;1,"x","")</f>
        <v/>
      </c>
      <c r="AU87" s="268" t="str">
        <f>IF('Vị trí VL1'!PK86&lt;1,"x","")</f>
        <v/>
      </c>
      <c r="AV87" s="268" t="str">
        <f>IF('Vị trí VL1'!PV86&lt;1,"x","")</f>
        <v>x</v>
      </c>
      <c r="AW87" s="268" t="str">
        <f>IF('Vị trí VL1'!QE86&lt;1,"x","")</f>
        <v/>
      </c>
    </row>
    <row r="88" spans="1:49">
      <c r="A88" s="174">
        <v>8</v>
      </c>
      <c r="B88" s="174">
        <v>91</v>
      </c>
      <c r="C88" s="90" t="s">
        <v>631</v>
      </c>
      <c r="D88" s="90" t="s">
        <v>397</v>
      </c>
      <c r="E88" s="177" t="s">
        <v>398</v>
      </c>
      <c r="F88" s="312" t="s">
        <v>399</v>
      </c>
      <c r="G88" s="312"/>
      <c r="H88" s="272"/>
      <c r="I88" s="285" t="s">
        <v>555</v>
      </c>
      <c r="J88" s="272" t="s">
        <v>18</v>
      </c>
      <c r="K88" s="273" t="s">
        <v>571</v>
      </c>
      <c r="L88" s="267">
        <f t="shared" si="3"/>
        <v>6</v>
      </c>
      <c r="M88" s="290" t="str">
        <f t="shared" si="2"/>
        <v xml:space="preserve">TTKTV2 (6TC), </v>
      </c>
      <c r="N88" s="268" t="str">
        <f>IF('Vị trí VL1'!N87&lt;1,"x","")</f>
        <v/>
      </c>
      <c r="O88" s="268" t="str">
        <f>IF('Vị trí VL1'!T87&lt;1,"x","")</f>
        <v/>
      </c>
      <c r="P88" s="268" t="str">
        <f>IF('Vị trí VL1'!AD87&lt;1,"x","")</f>
        <v/>
      </c>
      <c r="Q88" s="268" t="str">
        <f>IF('Vị trí VL1'!AO87&lt;1,"x","")</f>
        <v/>
      </c>
      <c r="R88" s="268" t="str">
        <f>IF('Vị trí VL1'!AZ87&lt;1,"x","")</f>
        <v/>
      </c>
      <c r="S88" s="268" t="str">
        <f>IF('Vị trí VL1'!BK87&lt;1,"x","")</f>
        <v/>
      </c>
      <c r="T88" s="268" t="str">
        <f>IF('Vị trí VL1'!BV87&lt;1,"x","")</f>
        <v/>
      </c>
      <c r="U88" s="268" t="str">
        <f>IF('Vị trí VL1'!CG87&lt;1,"x","")</f>
        <v/>
      </c>
      <c r="V88" s="268" t="str">
        <f>IF('Vị trí VL1'!DC87&lt;1,"x","")</f>
        <v/>
      </c>
      <c r="W88" s="268" t="str">
        <f>IF('Vị trí VL1'!DN87&lt;1,"x","")</f>
        <v/>
      </c>
      <c r="X88" s="268" t="str">
        <f>IF('Vị trí VL1'!DY87&lt;1,"x","")</f>
        <v/>
      </c>
      <c r="Y88" s="268" t="str">
        <f>IF('Vị trí VL1'!EJ87&lt;1,"x","")</f>
        <v/>
      </c>
      <c r="Z88" s="268" t="str">
        <f>IF('Vị trí VL1'!EU87&lt;1,"x","")</f>
        <v/>
      </c>
      <c r="AA88" s="268" t="str">
        <f>IF('Vị trí VL1'!FF87&lt;1,"x","")</f>
        <v/>
      </c>
      <c r="AB88" s="268" t="str">
        <f>IF('Vị trí VL1'!FQ87&lt;1,"x","")</f>
        <v/>
      </c>
      <c r="AC88" s="268" t="str">
        <f>IF('Vị trí VL1'!GB87&lt;1,"x","")</f>
        <v/>
      </c>
      <c r="AD88" s="268" t="str">
        <f>IF('Vị trí VL1'!HB87&lt;1,"x","")</f>
        <v/>
      </c>
      <c r="AE88" s="268" t="str">
        <f>IF('Vị trí VL1'!HM87&lt;1,"x","")</f>
        <v/>
      </c>
      <c r="AF88" s="268" t="str">
        <f>IF('Vị trí VL1'!HX87&lt;1,"x","")</f>
        <v/>
      </c>
      <c r="AG88" s="268" t="str">
        <f>IF('Vị trí VL1'!II87&lt;1,"x","")</f>
        <v/>
      </c>
      <c r="AH88" s="268" t="str">
        <f>IF('Vị trí VL1'!IT87&lt;1,"x","")</f>
        <v/>
      </c>
      <c r="AI88" s="268" t="str">
        <f>IF('Vị trí VL1'!JE87&lt;1,"x","")</f>
        <v/>
      </c>
      <c r="AJ88" s="268" t="str">
        <f>IF('Vị trí VL1'!JP87&lt;1,"x","")</f>
        <v/>
      </c>
      <c r="AK88" s="268" t="str">
        <f>IF('Vị trí VL1'!KA87&lt;1,"x","")</f>
        <v/>
      </c>
      <c r="AL88" s="268" t="str">
        <f>IF('Vị trí VL1'!KL87&lt;1,"x","")</f>
        <v/>
      </c>
      <c r="AM88" s="268" t="str">
        <f>IF('Vị trí VL1'!LL87&lt;1,"x","")</f>
        <v/>
      </c>
      <c r="AN88" s="268" t="str">
        <f>IF('Vị trí VL1'!LW87&lt;1,"x","")</f>
        <v/>
      </c>
      <c r="AO88" s="268" t="str">
        <f>IF('Vị trí VL1'!MH87&lt;1,"x","")</f>
        <v/>
      </c>
      <c r="AP88" s="268" t="str">
        <f>IF('Vị trí VL1'!MS87&lt;1,"x","")</f>
        <v/>
      </c>
      <c r="AQ88" s="268" t="str">
        <f>IF('Vị trí VL1'!ND87&lt;1,"x","")</f>
        <v/>
      </c>
      <c r="AR88" s="268" t="str">
        <f>IF('Vị trí VL1'!NO87&lt;1,"x","")</f>
        <v/>
      </c>
      <c r="AS88" s="268" t="str">
        <f>IF('Vị trí VL1'!NZ87&lt;1,"x","")</f>
        <v/>
      </c>
      <c r="AT88" s="268" t="str">
        <f>IF('Vị trí VL1'!OK87&lt;1,"x","")</f>
        <v/>
      </c>
      <c r="AU88" s="268" t="str">
        <f>IF('Vị trí VL1'!PK87&lt;1,"x","")</f>
        <v>x</v>
      </c>
      <c r="AV88" s="268" t="str">
        <f>IF('Vị trí VL1'!PV87&lt;1,"x","")</f>
        <v/>
      </c>
      <c r="AW88" s="268" t="str">
        <f>IF('Vị trí VL1'!QE87&lt;1,"x","")</f>
        <v/>
      </c>
    </row>
    <row r="89" spans="1:49">
      <c r="A89" s="174">
        <v>9</v>
      </c>
      <c r="B89" s="174">
        <v>92</v>
      </c>
      <c r="C89" s="90" t="s">
        <v>631</v>
      </c>
      <c r="D89" s="90" t="s">
        <v>401</v>
      </c>
      <c r="E89" s="177" t="s">
        <v>402</v>
      </c>
      <c r="F89" s="293" t="s">
        <v>69</v>
      </c>
      <c r="G89" s="312" t="s">
        <v>1019</v>
      </c>
      <c r="H89" s="272"/>
      <c r="I89" s="285" t="s">
        <v>557</v>
      </c>
      <c r="J89" s="272" t="s">
        <v>18</v>
      </c>
      <c r="K89" s="273" t="s">
        <v>572</v>
      </c>
      <c r="L89" s="267">
        <f t="shared" si="3"/>
        <v>11</v>
      </c>
      <c r="M89" s="290" t="str">
        <f t="shared" si="2"/>
        <v xml:space="preserve">TTKTV3 (6TC), ĐATN (5TC), </v>
      </c>
      <c r="N89" s="268" t="str">
        <f>IF('Vị trí VL1'!N88&lt;1,"x","")</f>
        <v/>
      </c>
      <c r="O89" s="268" t="str">
        <f>IF('Vị trí VL1'!T88&lt;1,"x","")</f>
        <v/>
      </c>
      <c r="P89" s="268" t="str">
        <f>IF('Vị trí VL1'!AD88&lt;1,"x","")</f>
        <v/>
      </c>
      <c r="Q89" s="268" t="str">
        <f>IF('Vị trí VL1'!AO88&lt;1,"x","")</f>
        <v/>
      </c>
      <c r="R89" s="268" t="str">
        <f>IF('Vị trí VL1'!AZ88&lt;1,"x","")</f>
        <v/>
      </c>
      <c r="S89" s="268" t="str">
        <f>IF('Vị trí VL1'!BK88&lt;1,"x","")</f>
        <v/>
      </c>
      <c r="T89" s="268" t="str">
        <f>IF('Vị trí VL1'!BV88&lt;1,"x","")</f>
        <v/>
      </c>
      <c r="U89" s="268" t="str">
        <f>IF('Vị trí VL1'!CG88&lt;1,"x","")</f>
        <v/>
      </c>
      <c r="V89" s="268" t="str">
        <f>IF('Vị trí VL1'!DC88&lt;1,"x","")</f>
        <v/>
      </c>
      <c r="W89" s="268" t="str">
        <f>IF('Vị trí VL1'!DN88&lt;1,"x","")</f>
        <v/>
      </c>
      <c r="X89" s="268" t="str">
        <f>IF('Vị trí VL1'!DY88&lt;1,"x","")</f>
        <v/>
      </c>
      <c r="Y89" s="268" t="str">
        <f>IF('Vị trí VL1'!EJ88&lt;1,"x","")</f>
        <v/>
      </c>
      <c r="Z89" s="268" t="str">
        <f>IF('Vị trí VL1'!EU88&lt;1,"x","")</f>
        <v/>
      </c>
      <c r="AA89" s="268" t="str">
        <f>IF('Vị trí VL1'!FF88&lt;1,"x","")</f>
        <v/>
      </c>
      <c r="AB89" s="268" t="str">
        <f>IF('Vị trí VL1'!FQ88&lt;1,"x","")</f>
        <v/>
      </c>
      <c r="AC89" s="268" t="str">
        <f>IF('Vị trí VL1'!GB88&lt;1,"x","")</f>
        <v/>
      </c>
      <c r="AD89" s="268" t="str">
        <f>IF('Vị trí VL1'!HB88&lt;1,"x","")</f>
        <v/>
      </c>
      <c r="AE89" s="268" t="str">
        <f>IF('Vị trí VL1'!HM88&lt;1,"x","")</f>
        <v/>
      </c>
      <c r="AF89" s="268" t="str">
        <f>IF('Vị trí VL1'!HX88&lt;1,"x","")</f>
        <v/>
      </c>
      <c r="AG89" s="268" t="str">
        <f>IF('Vị trí VL1'!II88&lt;1,"x","")</f>
        <v/>
      </c>
      <c r="AH89" s="268" t="str">
        <f>IF('Vị trí VL1'!IT88&lt;1,"x","")</f>
        <v/>
      </c>
      <c r="AI89" s="268" t="str">
        <f>IF('Vị trí VL1'!JE88&lt;1,"x","")</f>
        <v/>
      </c>
      <c r="AJ89" s="268" t="str">
        <f>IF('Vị trí VL1'!JP88&lt;1,"x","")</f>
        <v/>
      </c>
      <c r="AK89" s="268" t="str">
        <f>IF('Vị trí VL1'!KA88&lt;1,"x","")</f>
        <v/>
      </c>
      <c r="AL89" s="268" t="str">
        <f>IF('Vị trí VL1'!KL88&lt;1,"x","")</f>
        <v/>
      </c>
      <c r="AM89" s="268" t="str">
        <f>IF('Vị trí VL1'!LL88&lt;1,"x","")</f>
        <v/>
      </c>
      <c r="AN89" s="268" t="str">
        <f>IF('Vị trí VL1'!LW88&lt;1,"x","")</f>
        <v/>
      </c>
      <c r="AO89" s="268" t="str">
        <f>IF('Vị trí VL1'!MH88&lt;1,"x","")</f>
        <v/>
      </c>
      <c r="AP89" s="268" t="str">
        <f>IF('Vị trí VL1'!MS88&lt;1,"x","")</f>
        <v/>
      </c>
      <c r="AQ89" s="268" t="str">
        <f>IF('Vị trí VL1'!ND88&lt;1,"x","")</f>
        <v/>
      </c>
      <c r="AR89" s="268" t="str">
        <f>IF('Vị trí VL1'!NO88&lt;1,"x","")</f>
        <v/>
      </c>
      <c r="AS89" s="268" t="str">
        <f>IF('Vị trí VL1'!NZ88&lt;1,"x","")</f>
        <v/>
      </c>
      <c r="AT89" s="268" t="str">
        <f>IF('Vị trí VL1'!OK88&lt;1,"x","")</f>
        <v/>
      </c>
      <c r="AU89" s="268" t="str">
        <f>IF('Vị trí VL1'!PK88&lt;1,"x","")</f>
        <v/>
      </c>
      <c r="AV89" s="268" t="str">
        <f>IF('Vị trí VL1'!PV88&lt;1,"x","")</f>
        <v>x</v>
      </c>
      <c r="AW89" s="268" t="str">
        <f>IF('Vị trí VL1'!QE88&lt;1,"x","")</f>
        <v>x</v>
      </c>
    </row>
    <row r="90" spans="1:49">
      <c r="A90" s="174">
        <v>11</v>
      </c>
      <c r="B90" s="174">
        <v>94</v>
      </c>
      <c r="C90" s="90" t="s">
        <v>631</v>
      </c>
      <c r="D90" s="90" t="s">
        <v>409</v>
      </c>
      <c r="E90" s="177" t="s">
        <v>19</v>
      </c>
      <c r="F90" s="312" t="s">
        <v>410</v>
      </c>
      <c r="G90" s="312"/>
      <c r="H90" s="272"/>
      <c r="I90" s="285" t="s">
        <v>562</v>
      </c>
      <c r="J90" s="272" t="s">
        <v>18</v>
      </c>
      <c r="K90" s="287" t="s">
        <v>577</v>
      </c>
      <c r="L90" s="267">
        <f t="shared" si="3"/>
        <v>0</v>
      </c>
      <c r="M90" s="290" t="str">
        <f t="shared" si="2"/>
        <v/>
      </c>
      <c r="N90" s="268" t="str">
        <f>IF('Vị trí VL1'!N89&lt;1,"x","")</f>
        <v/>
      </c>
      <c r="O90" s="268" t="str">
        <f>IF('Vị trí VL1'!T89&lt;1,"x","")</f>
        <v/>
      </c>
      <c r="P90" s="268" t="str">
        <f>IF('Vị trí VL1'!AD89&lt;1,"x","")</f>
        <v/>
      </c>
      <c r="Q90" s="268" t="str">
        <f>IF('Vị trí VL1'!AO89&lt;1,"x","")</f>
        <v/>
      </c>
      <c r="R90" s="268" t="str">
        <f>IF('Vị trí VL1'!AZ89&lt;1,"x","")</f>
        <v/>
      </c>
      <c r="S90" s="268" t="str">
        <f>IF('Vị trí VL1'!BK89&lt;1,"x","")</f>
        <v/>
      </c>
      <c r="T90" s="268" t="str">
        <f>IF('Vị trí VL1'!BV89&lt;1,"x","")</f>
        <v/>
      </c>
      <c r="U90" s="268" t="str">
        <f>IF('Vị trí VL1'!CG89&lt;1,"x","")</f>
        <v/>
      </c>
      <c r="V90" s="268" t="str">
        <f>IF('Vị trí VL1'!DC89&lt;1,"x","")</f>
        <v/>
      </c>
      <c r="W90" s="268" t="str">
        <f>IF('Vị trí VL1'!DN89&lt;1,"x","")</f>
        <v/>
      </c>
      <c r="X90" s="268" t="str">
        <f>IF('Vị trí VL1'!DY89&lt;1,"x","")</f>
        <v/>
      </c>
      <c r="Y90" s="268" t="str">
        <f>IF('Vị trí VL1'!EJ89&lt;1,"x","")</f>
        <v/>
      </c>
      <c r="Z90" s="268" t="str">
        <f>IF('Vị trí VL1'!EU89&lt;1,"x","")</f>
        <v/>
      </c>
      <c r="AA90" s="268" t="str">
        <f>IF('Vị trí VL1'!FF89&lt;1,"x","")</f>
        <v/>
      </c>
      <c r="AB90" s="268" t="str">
        <f>IF('Vị trí VL1'!FQ89&lt;1,"x","")</f>
        <v/>
      </c>
      <c r="AC90" s="268" t="str">
        <f>IF('Vị trí VL1'!GB89&lt;1,"x","")</f>
        <v/>
      </c>
      <c r="AD90" s="268" t="str">
        <f>IF('Vị trí VL1'!HB89&lt;1,"x","")</f>
        <v/>
      </c>
      <c r="AE90" s="268" t="str">
        <f>IF('Vị trí VL1'!HM89&lt;1,"x","")</f>
        <v/>
      </c>
      <c r="AF90" s="268" t="str">
        <f>IF('Vị trí VL1'!HX89&lt;1,"x","")</f>
        <v/>
      </c>
      <c r="AG90" s="268" t="str">
        <f>IF('Vị trí VL1'!II89&lt;1,"x","")</f>
        <v/>
      </c>
      <c r="AH90" s="268" t="str">
        <f>IF('Vị trí VL1'!IT89&lt;1,"x","")</f>
        <v/>
      </c>
      <c r="AI90" s="268" t="str">
        <f>IF('Vị trí VL1'!JE89&lt;1,"x","")</f>
        <v/>
      </c>
      <c r="AJ90" s="268" t="str">
        <f>IF('Vị trí VL1'!JP89&lt;1,"x","")</f>
        <v/>
      </c>
      <c r="AK90" s="268" t="str">
        <f>IF('Vị trí VL1'!KA89&lt;1,"x","")</f>
        <v/>
      </c>
      <c r="AL90" s="268" t="str">
        <f>IF('Vị trí VL1'!KL89&lt;1,"x","")</f>
        <v/>
      </c>
      <c r="AM90" s="268" t="str">
        <f>IF('Vị trí VL1'!LL89&lt;1,"x","")</f>
        <v/>
      </c>
      <c r="AN90" s="268" t="str">
        <f>IF('Vị trí VL1'!LW89&lt;1,"x","")</f>
        <v/>
      </c>
      <c r="AO90" s="268" t="str">
        <f>IF('Vị trí VL1'!MH89&lt;1,"x","")</f>
        <v/>
      </c>
      <c r="AP90" s="268" t="str">
        <f>IF('Vị trí VL1'!MS89&lt;1,"x","")</f>
        <v/>
      </c>
      <c r="AQ90" s="268" t="str">
        <f>IF('Vị trí VL1'!ND89&lt;1,"x","")</f>
        <v/>
      </c>
      <c r="AR90" s="268" t="str">
        <f>IF('Vị trí VL1'!NO89&lt;1,"x","")</f>
        <v/>
      </c>
      <c r="AS90" s="268" t="str">
        <f>IF('Vị trí VL1'!NZ89&lt;1,"x","")</f>
        <v/>
      </c>
      <c r="AT90" s="268" t="str">
        <f>IF('Vị trí VL1'!OK89&lt;1,"x","")</f>
        <v/>
      </c>
      <c r="AU90" s="268" t="str">
        <f>IF('Vị trí VL1'!PK89&lt;1,"x","")</f>
        <v/>
      </c>
      <c r="AV90" s="268" t="str">
        <f>IF('Vị trí VL1'!PV89&lt;1,"x","")</f>
        <v/>
      </c>
      <c r="AW90" s="268" t="str">
        <f>IF('Vị trí VL1'!QE89&lt;1,"x","")</f>
        <v/>
      </c>
    </row>
    <row r="91" spans="1:49">
      <c r="A91" s="174">
        <v>12</v>
      </c>
      <c r="B91" s="174">
        <v>95</v>
      </c>
      <c r="C91" s="90" t="s">
        <v>631</v>
      </c>
      <c r="D91" s="90" t="s">
        <v>411</v>
      </c>
      <c r="E91" s="177" t="s">
        <v>19</v>
      </c>
      <c r="F91" s="315" t="s">
        <v>18</v>
      </c>
      <c r="G91" s="312" t="s">
        <v>1018</v>
      </c>
      <c r="H91" s="272"/>
      <c r="I91" s="286" t="s">
        <v>563</v>
      </c>
      <c r="J91" s="272" t="s">
        <v>18</v>
      </c>
      <c r="K91" s="273" t="s">
        <v>578</v>
      </c>
      <c r="L91" s="267">
        <f t="shared" si="3"/>
        <v>5</v>
      </c>
      <c r="M91" s="290" t="str">
        <f t="shared" si="2"/>
        <v xml:space="preserve">ĐATN (5TC), </v>
      </c>
      <c r="N91" s="268" t="str">
        <f>IF('Vị trí VL1'!N90&lt;1,"x","")</f>
        <v/>
      </c>
      <c r="O91" s="268" t="str">
        <f>IF('Vị trí VL1'!T90&lt;1,"x","")</f>
        <v/>
      </c>
      <c r="P91" s="268" t="str">
        <f>IF('Vị trí VL1'!AD90&lt;1,"x","")</f>
        <v/>
      </c>
      <c r="Q91" s="268" t="str">
        <f>IF('Vị trí VL1'!AO90&lt;1,"x","")</f>
        <v/>
      </c>
      <c r="R91" s="268" t="str">
        <f>IF('Vị trí VL1'!AZ90&lt;1,"x","")</f>
        <v/>
      </c>
      <c r="S91" s="268" t="str">
        <f>IF('Vị trí VL1'!BK90&lt;1,"x","")</f>
        <v/>
      </c>
      <c r="T91" s="268" t="str">
        <f>IF('Vị trí VL1'!BV90&lt;1,"x","")</f>
        <v/>
      </c>
      <c r="U91" s="268" t="str">
        <f>IF('Vị trí VL1'!CG90&lt;1,"x","")</f>
        <v/>
      </c>
      <c r="V91" s="268" t="str">
        <f>IF('Vị trí VL1'!DC90&lt;1,"x","")</f>
        <v/>
      </c>
      <c r="W91" s="268" t="str">
        <f>IF('Vị trí VL1'!DN90&lt;1,"x","")</f>
        <v/>
      </c>
      <c r="X91" s="268" t="str">
        <f>IF('Vị trí VL1'!DY90&lt;1,"x","")</f>
        <v/>
      </c>
      <c r="Y91" s="268" t="str">
        <f>IF('Vị trí VL1'!EJ90&lt;1,"x","")</f>
        <v/>
      </c>
      <c r="Z91" s="268" t="str">
        <f>IF('Vị trí VL1'!EU90&lt;1,"x","")</f>
        <v/>
      </c>
      <c r="AA91" s="268" t="str">
        <f>IF('Vị trí VL1'!FF90&lt;1,"x","")</f>
        <v/>
      </c>
      <c r="AB91" s="268" t="str">
        <f>IF('Vị trí VL1'!FQ90&lt;1,"x","")</f>
        <v/>
      </c>
      <c r="AC91" s="268" t="str">
        <f>IF('Vị trí VL1'!GB90&lt;1,"x","")</f>
        <v/>
      </c>
      <c r="AD91" s="268" t="str">
        <f>IF('Vị trí VL1'!HB90&lt;1,"x","")</f>
        <v/>
      </c>
      <c r="AE91" s="268" t="str">
        <f>IF('Vị trí VL1'!HM90&lt;1,"x","")</f>
        <v/>
      </c>
      <c r="AF91" s="268" t="str">
        <f>IF('Vị trí VL1'!HX90&lt;1,"x","")</f>
        <v/>
      </c>
      <c r="AG91" s="268" t="str">
        <f>IF('Vị trí VL1'!II90&lt;1,"x","")</f>
        <v/>
      </c>
      <c r="AH91" s="268" t="str">
        <f>IF('Vị trí VL1'!IT90&lt;1,"x","")</f>
        <v/>
      </c>
      <c r="AI91" s="268" t="str">
        <f>IF('Vị trí VL1'!JE90&lt;1,"x","")</f>
        <v/>
      </c>
      <c r="AJ91" s="268" t="str">
        <f>IF('Vị trí VL1'!JP90&lt;1,"x","")</f>
        <v/>
      </c>
      <c r="AK91" s="268" t="str">
        <f>IF('Vị trí VL1'!KA90&lt;1,"x","")</f>
        <v/>
      </c>
      <c r="AL91" s="268" t="str">
        <f>IF('Vị trí VL1'!KL90&lt;1,"x","")</f>
        <v/>
      </c>
      <c r="AM91" s="268" t="str">
        <f>IF('Vị trí VL1'!LL90&lt;1,"x","")</f>
        <v/>
      </c>
      <c r="AN91" s="268" t="str">
        <f>IF('Vị trí VL1'!LW90&lt;1,"x","")</f>
        <v/>
      </c>
      <c r="AO91" s="268" t="str">
        <f>IF('Vị trí VL1'!MH90&lt;1,"x","")</f>
        <v/>
      </c>
      <c r="AP91" s="268" t="str">
        <f>IF('Vị trí VL1'!MS90&lt;1,"x","")</f>
        <v/>
      </c>
      <c r="AQ91" s="268" t="str">
        <f>IF('Vị trí VL1'!ND90&lt;1,"x","")</f>
        <v/>
      </c>
      <c r="AR91" s="268" t="str">
        <f>IF('Vị trí VL1'!NO90&lt;1,"x","")</f>
        <v/>
      </c>
      <c r="AS91" s="268" t="str">
        <f>IF('Vị trí VL1'!NZ90&lt;1,"x","")</f>
        <v/>
      </c>
      <c r="AT91" s="268" t="str">
        <f>IF('Vị trí VL1'!OK90&lt;1,"x","")</f>
        <v/>
      </c>
      <c r="AU91" s="268" t="str">
        <f>IF('Vị trí VL1'!PK90&lt;1,"x","")</f>
        <v/>
      </c>
      <c r="AV91" s="268" t="str">
        <f>IF('Vị trí VL1'!PV90&lt;1,"x","")</f>
        <v/>
      </c>
      <c r="AW91" s="268" t="str">
        <f>IF('Vị trí VL1'!QE90&lt;1,"x","")</f>
        <v>x</v>
      </c>
    </row>
    <row r="92" spans="1:49">
      <c r="A92" s="174">
        <v>13</v>
      </c>
      <c r="B92" s="174">
        <v>96</v>
      </c>
      <c r="C92" s="90" t="s">
        <v>631</v>
      </c>
      <c r="D92" s="90" t="s">
        <v>412</v>
      </c>
      <c r="E92" s="177" t="s">
        <v>404</v>
      </c>
      <c r="F92" s="293" t="s">
        <v>356</v>
      </c>
      <c r="G92" s="312" t="s">
        <v>1019</v>
      </c>
      <c r="H92" s="272"/>
      <c r="I92" s="286" t="s">
        <v>564</v>
      </c>
      <c r="J92" s="272" t="s">
        <v>18</v>
      </c>
      <c r="K92" s="273" t="s">
        <v>534</v>
      </c>
      <c r="L92" s="267">
        <f t="shared" si="3"/>
        <v>11</v>
      </c>
      <c r="M92" s="290" t="str">
        <f t="shared" si="2"/>
        <v xml:space="preserve">TTKTV3 (6TC), ĐATN (5TC), </v>
      </c>
      <c r="N92" s="268" t="str">
        <f>IF('Vị trí VL1'!N91&lt;1,"x","")</f>
        <v/>
      </c>
      <c r="O92" s="268" t="str">
        <f>IF('Vị trí VL1'!T91&lt;1,"x","")</f>
        <v/>
      </c>
      <c r="P92" s="268" t="str">
        <f>IF('Vị trí VL1'!AD91&lt;1,"x","")</f>
        <v/>
      </c>
      <c r="Q92" s="268" t="str">
        <f>IF('Vị trí VL1'!AO91&lt;1,"x","")</f>
        <v/>
      </c>
      <c r="R92" s="268" t="str">
        <f>IF('Vị trí VL1'!AZ91&lt;1,"x","")</f>
        <v/>
      </c>
      <c r="S92" s="268" t="str">
        <f>IF('Vị trí VL1'!BK91&lt;1,"x","")</f>
        <v/>
      </c>
      <c r="T92" s="268" t="str">
        <f>IF('Vị trí VL1'!BV91&lt;1,"x","")</f>
        <v/>
      </c>
      <c r="U92" s="268" t="str">
        <f>IF('Vị trí VL1'!CG91&lt;1,"x","")</f>
        <v/>
      </c>
      <c r="V92" s="268" t="str">
        <f>IF('Vị trí VL1'!DC91&lt;1,"x","")</f>
        <v/>
      </c>
      <c r="W92" s="268" t="str">
        <f>IF('Vị trí VL1'!DN91&lt;1,"x","")</f>
        <v/>
      </c>
      <c r="X92" s="268" t="str">
        <f>IF('Vị trí VL1'!DY91&lt;1,"x","")</f>
        <v/>
      </c>
      <c r="Y92" s="268" t="str">
        <f>IF('Vị trí VL1'!EJ91&lt;1,"x","")</f>
        <v/>
      </c>
      <c r="Z92" s="268" t="str">
        <f>IF('Vị trí VL1'!EU91&lt;1,"x","")</f>
        <v/>
      </c>
      <c r="AA92" s="268" t="str">
        <f>IF('Vị trí VL1'!FF91&lt;1,"x","")</f>
        <v/>
      </c>
      <c r="AB92" s="268" t="str">
        <f>IF('Vị trí VL1'!FQ91&lt;1,"x","")</f>
        <v/>
      </c>
      <c r="AC92" s="268" t="str">
        <f>IF('Vị trí VL1'!GB91&lt;1,"x","")</f>
        <v/>
      </c>
      <c r="AD92" s="268" t="str">
        <f>IF('Vị trí VL1'!HB91&lt;1,"x","")</f>
        <v/>
      </c>
      <c r="AE92" s="268" t="str">
        <f>IF('Vị trí VL1'!HM91&lt;1,"x","")</f>
        <v/>
      </c>
      <c r="AF92" s="268" t="str">
        <f>IF('Vị trí VL1'!HX91&lt;1,"x","")</f>
        <v/>
      </c>
      <c r="AG92" s="268" t="str">
        <f>IF('Vị trí VL1'!II91&lt;1,"x","")</f>
        <v/>
      </c>
      <c r="AH92" s="268" t="str">
        <f>IF('Vị trí VL1'!IT91&lt;1,"x","")</f>
        <v/>
      </c>
      <c r="AI92" s="268" t="str">
        <f>IF('Vị trí VL1'!JE91&lt;1,"x","")</f>
        <v/>
      </c>
      <c r="AJ92" s="268" t="str">
        <f>IF('Vị trí VL1'!JP91&lt;1,"x","")</f>
        <v/>
      </c>
      <c r="AK92" s="268" t="str">
        <f>IF('Vị trí VL1'!KA91&lt;1,"x","")</f>
        <v/>
      </c>
      <c r="AL92" s="268" t="str">
        <f>IF('Vị trí VL1'!KL91&lt;1,"x","")</f>
        <v/>
      </c>
      <c r="AM92" s="268" t="str">
        <f>IF('Vị trí VL1'!LL91&lt;1,"x","")</f>
        <v/>
      </c>
      <c r="AN92" s="268" t="str">
        <f>IF('Vị trí VL1'!LW91&lt;1,"x","")</f>
        <v/>
      </c>
      <c r="AO92" s="268" t="str">
        <f>IF('Vị trí VL1'!MH91&lt;1,"x","")</f>
        <v/>
      </c>
      <c r="AP92" s="268" t="str">
        <f>IF('Vị trí VL1'!MS91&lt;1,"x","")</f>
        <v/>
      </c>
      <c r="AQ92" s="268" t="str">
        <f>IF('Vị trí VL1'!ND91&lt;1,"x","")</f>
        <v/>
      </c>
      <c r="AR92" s="268" t="str">
        <f>IF('Vị trí VL1'!NO91&lt;1,"x","")</f>
        <v/>
      </c>
      <c r="AS92" s="268" t="str">
        <f>IF('Vị trí VL1'!NZ91&lt;1,"x","")</f>
        <v/>
      </c>
      <c r="AT92" s="268" t="str">
        <f>IF('Vị trí VL1'!OK91&lt;1,"x","")</f>
        <v/>
      </c>
      <c r="AU92" s="268" t="str">
        <f>IF('Vị trí VL1'!PK91&lt;1,"x","")</f>
        <v/>
      </c>
      <c r="AV92" s="268" t="str">
        <f>IF('Vị trí VL1'!PV91&lt;1,"x","")</f>
        <v>x</v>
      </c>
      <c r="AW92" s="268" t="str">
        <f>IF('Vị trí VL1'!QE91&lt;1,"x","")</f>
        <v>x</v>
      </c>
    </row>
    <row r="93" spans="1:49">
      <c r="A93" s="174">
        <v>14</v>
      </c>
      <c r="B93" s="174">
        <v>97</v>
      </c>
      <c r="C93" s="90" t="s">
        <v>631</v>
      </c>
      <c r="D93" s="90" t="s">
        <v>620</v>
      </c>
      <c r="E93" s="177" t="s">
        <v>623</v>
      </c>
      <c r="F93" s="315" t="s">
        <v>263</v>
      </c>
      <c r="G93" s="312" t="s">
        <v>1018</v>
      </c>
      <c r="H93" s="272"/>
      <c r="I93" s="272" t="s">
        <v>627</v>
      </c>
      <c r="J93" s="272" t="s">
        <v>18</v>
      </c>
      <c r="K93" s="278" t="s">
        <v>630</v>
      </c>
      <c r="L93" s="267">
        <f t="shared" si="3"/>
        <v>5</v>
      </c>
      <c r="M93" s="290" t="str">
        <f t="shared" si="2"/>
        <v xml:space="preserve">ĐATN (5TC), </v>
      </c>
      <c r="N93" s="268" t="str">
        <f>IF('Vị trí VL1'!N92&lt;1,"x","")</f>
        <v/>
      </c>
      <c r="O93" s="268" t="str">
        <f>IF('Vị trí VL1'!T92&lt;1,"x","")</f>
        <v/>
      </c>
      <c r="P93" s="268" t="str">
        <f>IF('Vị trí VL1'!AD92&lt;1,"x","")</f>
        <v/>
      </c>
      <c r="Q93" s="268" t="str">
        <f>IF('Vị trí VL1'!AO92&lt;1,"x","")</f>
        <v/>
      </c>
      <c r="R93" s="268" t="str">
        <f>IF('Vị trí VL1'!AZ92&lt;1,"x","")</f>
        <v/>
      </c>
      <c r="S93" s="268" t="str">
        <f>IF('Vị trí VL1'!BK92&lt;1,"x","")</f>
        <v/>
      </c>
      <c r="T93" s="268" t="str">
        <f>IF('Vị trí VL1'!BV92&lt;1,"x","")</f>
        <v/>
      </c>
      <c r="U93" s="268" t="str">
        <f>IF('Vị trí VL1'!CG92&lt;1,"x","")</f>
        <v/>
      </c>
      <c r="V93" s="268" t="str">
        <f>IF('Vị trí VL1'!DC92&lt;1,"x","")</f>
        <v/>
      </c>
      <c r="W93" s="268" t="str">
        <f>IF('Vị trí VL1'!DN92&lt;1,"x","")</f>
        <v/>
      </c>
      <c r="X93" s="268" t="str">
        <f>IF('Vị trí VL1'!DY92&lt;1,"x","")</f>
        <v/>
      </c>
      <c r="Y93" s="268" t="str">
        <f>IF('Vị trí VL1'!EJ92&lt;1,"x","")</f>
        <v/>
      </c>
      <c r="Z93" s="268" t="str">
        <f>IF('Vị trí VL1'!EU92&lt;1,"x","")</f>
        <v/>
      </c>
      <c r="AA93" s="268" t="str">
        <f>IF('Vị trí VL1'!FF92&lt;1,"x","")</f>
        <v/>
      </c>
      <c r="AB93" s="268" t="str">
        <f>IF('Vị trí VL1'!FQ92&lt;1,"x","")</f>
        <v/>
      </c>
      <c r="AC93" s="268" t="str">
        <f>IF('Vị trí VL1'!GB92&lt;1,"x","")</f>
        <v/>
      </c>
      <c r="AD93" s="268" t="str">
        <f>IF('Vị trí VL1'!HB92&lt;1,"x","")</f>
        <v/>
      </c>
      <c r="AE93" s="268" t="str">
        <f>IF('Vị trí VL1'!HM92&lt;1,"x","")</f>
        <v/>
      </c>
      <c r="AF93" s="268" t="str">
        <f>IF('Vị trí VL1'!HX92&lt;1,"x","")</f>
        <v/>
      </c>
      <c r="AG93" s="268" t="str">
        <f>IF('Vị trí VL1'!II92&lt;1,"x","")</f>
        <v/>
      </c>
      <c r="AH93" s="268" t="str">
        <f>IF('Vị trí VL1'!IT92&lt;1,"x","")</f>
        <v/>
      </c>
      <c r="AI93" s="268" t="str">
        <f>IF('Vị trí VL1'!JE92&lt;1,"x","")</f>
        <v/>
      </c>
      <c r="AJ93" s="268" t="str">
        <f>IF('Vị trí VL1'!JP92&lt;1,"x","")</f>
        <v/>
      </c>
      <c r="AK93" s="268" t="str">
        <f>IF('Vị trí VL1'!KA92&lt;1,"x","")</f>
        <v/>
      </c>
      <c r="AL93" s="268" t="str">
        <f>IF('Vị trí VL1'!KL92&lt;1,"x","")</f>
        <v/>
      </c>
      <c r="AM93" s="268" t="str">
        <f>IF('Vị trí VL1'!LL92&lt;1,"x","")</f>
        <v/>
      </c>
      <c r="AN93" s="268" t="str">
        <f>IF('Vị trí VL1'!LW92&lt;1,"x","")</f>
        <v/>
      </c>
      <c r="AO93" s="268" t="str">
        <f>IF('Vị trí VL1'!MH92&lt;1,"x","")</f>
        <v/>
      </c>
      <c r="AP93" s="268" t="str">
        <f>IF('Vị trí VL1'!MS92&lt;1,"x","")</f>
        <v/>
      </c>
      <c r="AQ93" s="268" t="str">
        <f>IF('Vị trí VL1'!ND92&lt;1,"x","")</f>
        <v/>
      </c>
      <c r="AR93" s="268" t="str">
        <f>IF('Vị trí VL1'!NO92&lt;1,"x","")</f>
        <v/>
      </c>
      <c r="AS93" s="268" t="str">
        <f>IF('Vị trí VL1'!NZ92&lt;1,"x","")</f>
        <v/>
      </c>
      <c r="AT93" s="268" t="str">
        <f>IF('Vị trí VL1'!OK92&lt;1,"x","")</f>
        <v/>
      </c>
      <c r="AU93" s="268" t="str">
        <f>IF('Vị trí VL1'!PK92&lt;1,"x","")</f>
        <v/>
      </c>
      <c r="AV93" s="268" t="str">
        <f>IF('Vị trí VL1'!PV92&lt;1,"x","")</f>
        <v/>
      </c>
      <c r="AW93" s="268" t="str">
        <f>IF('Vị trí VL1'!QE92&lt;1,"x","")</f>
        <v>x</v>
      </c>
    </row>
    <row r="94" spans="1:49" ht="110.25">
      <c r="A94" s="174">
        <v>15</v>
      </c>
      <c r="B94" s="174">
        <v>98</v>
      </c>
      <c r="C94" s="90" t="s">
        <v>631</v>
      </c>
      <c r="D94" s="90" t="s">
        <v>621</v>
      </c>
      <c r="E94" s="177" t="s">
        <v>624</v>
      </c>
      <c r="F94" s="293" t="s">
        <v>625</v>
      </c>
      <c r="G94" s="312" t="s">
        <v>1019</v>
      </c>
      <c r="H94" s="272"/>
      <c r="I94" s="272" t="s">
        <v>628</v>
      </c>
      <c r="J94" s="272" t="s">
        <v>18</v>
      </c>
      <c r="K94" s="278" t="s">
        <v>123</v>
      </c>
      <c r="L94" s="267">
        <f t="shared" si="3"/>
        <v>34</v>
      </c>
      <c r="M94" s="290" t="str">
        <f t="shared" si="2"/>
        <v xml:space="preserve">GDQP (3TC), TIN AUTOCAD (2TC), KTĐNCT (3TC), ĐA KTTC-P1(THÂN) (1TC), ĐA KTTC-P2(PHẦN NGẦM) (1TC), ĐA TCTC CTXD (1TC), TTXDCB (MĐ1) (1TC), TTXDCB (MĐ2) (1TC), TTXDCB (MĐ3) (2TC), TTXDCB (MĐ4) (1TC), TTKTV1 (4TC), TTKTV2 (6TC), TTKTV3 (6TC), ĐATN (5TC), </v>
      </c>
      <c r="N94" s="268" t="str">
        <f>IF('Vị trí VL1'!N93&lt;1,"x","")</f>
        <v/>
      </c>
      <c r="O94" s="268" t="str">
        <f>IF('Vị trí VL1'!T93&lt;1,"x","")</f>
        <v>x</v>
      </c>
      <c r="P94" s="268" t="str">
        <f>IF('Vị trí VL1'!AD93&lt;1,"x","")</f>
        <v/>
      </c>
      <c r="Q94" s="268" t="str">
        <f>IF('Vị trí VL1'!AO93&lt;1,"x","")</f>
        <v/>
      </c>
      <c r="R94" s="268" t="str">
        <f>IF('Vị trí VL1'!AZ93&lt;1,"x","")</f>
        <v/>
      </c>
      <c r="S94" s="268" t="str">
        <f>IF('Vị trí VL1'!BK93&lt;1,"x","")</f>
        <v/>
      </c>
      <c r="T94" s="268" t="str">
        <f>IF('Vị trí VL1'!BV93&lt;1,"x","")</f>
        <v/>
      </c>
      <c r="U94" s="268" t="str">
        <f>IF('Vị trí VL1'!CG93&lt;1,"x","")</f>
        <v/>
      </c>
      <c r="V94" s="268" t="str">
        <f>IF('Vị trí VL1'!DC93&lt;1,"x","")</f>
        <v/>
      </c>
      <c r="W94" s="268" t="str">
        <f>IF('Vị trí VL1'!DN93&lt;1,"x","")</f>
        <v/>
      </c>
      <c r="X94" s="268" t="str">
        <f>IF('Vị trí VL1'!DY93&lt;1,"x","")</f>
        <v/>
      </c>
      <c r="Y94" s="268" t="str">
        <f>IF('Vị trí VL1'!EJ93&lt;1,"x","")</f>
        <v/>
      </c>
      <c r="Z94" s="268" t="str">
        <f>IF('Vị trí VL1'!EU93&lt;1,"x","")</f>
        <v>x</v>
      </c>
      <c r="AA94" s="268" t="str">
        <f>IF('Vị trí VL1'!FF93&lt;1,"x","")</f>
        <v>x</v>
      </c>
      <c r="AB94" s="268" t="str">
        <f>IF('Vị trí VL1'!FQ93&lt;1,"x","")</f>
        <v/>
      </c>
      <c r="AC94" s="268" t="str">
        <f>IF('Vị trí VL1'!GB93&lt;1,"x","")</f>
        <v/>
      </c>
      <c r="AD94" s="268" t="str">
        <f>IF('Vị trí VL1'!HB93&lt;1,"x","")</f>
        <v/>
      </c>
      <c r="AE94" s="268" t="str">
        <f>IF('Vị trí VL1'!HM93&lt;1,"x","")</f>
        <v/>
      </c>
      <c r="AF94" s="268" t="str">
        <f>IF('Vị trí VL1'!HX93&lt;1,"x","")</f>
        <v/>
      </c>
      <c r="AG94" s="268" t="str">
        <f>IF('Vị trí VL1'!II93&lt;1,"x","")</f>
        <v/>
      </c>
      <c r="AH94" s="268" t="str">
        <f>IF('Vị trí VL1'!IT93&lt;1,"x","")</f>
        <v/>
      </c>
      <c r="AI94" s="268" t="str">
        <f>IF('Vị trí VL1'!JE93&lt;1,"x","")</f>
        <v/>
      </c>
      <c r="AJ94" s="268" t="str">
        <f>IF('Vị trí VL1'!JP93&lt;1,"x","")</f>
        <v/>
      </c>
      <c r="AK94" s="268" t="str">
        <f>IF('Vị trí VL1'!KA93&lt;1,"x","")</f>
        <v/>
      </c>
      <c r="AL94" s="268" t="str">
        <f>IF('Vị trí VL1'!KL93&lt;1,"x","")</f>
        <v/>
      </c>
      <c r="AM94" s="268" t="str">
        <f>IF('Vị trí VL1'!LL93&lt;1,"x","")</f>
        <v>x</v>
      </c>
      <c r="AN94" s="268" t="str">
        <f>IF('Vị trí VL1'!LW93&lt;1,"x","")</f>
        <v>x</v>
      </c>
      <c r="AO94" s="268" t="str">
        <f>IF('Vị trí VL1'!MH93&lt;1,"x","")</f>
        <v>x</v>
      </c>
      <c r="AP94" s="268" t="str">
        <f>IF('Vị trí VL1'!MS93&lt;1,"x","")</f>
        <v>x</v>
      </c>
      <c r="AQ94" s="268" t="str">
        <f>IF('Vị trí VL1'!ND93&lt;1,"x","")</f>
        <v>x</v>
      </c>
      <c r="AR94" s="268" t="str">
        <f>IF('Vị trí VL1'!NO93&lt;1,"x","")</f>
        <v>x</v>
      </c>
      <c r="AS94" s="268" t="str">
        <f>IF('Vị trí VL1'!NZ93&lt;1,"x","")</f>
        <v>x</v>
      </c>
      <c r="AT94" s="268" t="str">
        <f>IF('Vị trí VL1'!OK93&lt;1,"x","")</f>
        <v>x</v>
      </c>
      <c r="AU94" s="268" t="str">
        <f>IF('Vị trí VL1'!PK93&lt;1,"x","")</f>
        <v>x</v>
      </c>
      <c r="AV94" s="268" t="str">
        <f>IF('Vị trí VL1'!PV93&lt;1,"x","")</f>
        <v>x</v>
      </c>
      <c r="AW94" s="268" t="str">
        <f>IF('Vị trí VL1'!QE93&lt;1,"x","")</f>
        <v>x</v>
      </c>
    </row>
    <row r="95" spans="1:49" ht="94.5">
      <c r="A95" s="174">
        <v>16</v>
      </c>
      <c r="B95" s="174">
        <v>99</v>
      </c>
      <c r="C95" s="90" t="s">
        <v>631</v>
      </c>
      <c r="D95" s="90" t="s">
        <v>718</v>
      </c>
      <c r="E95" s="177" t="s">
        <v>329</v>
      </c>
      <c r="F95" s="293" t="s">
        <v>169</v>
      </c>
      <c r="G95" s="312" t="s">
        <v>1019</v>
      </c>
      <c r="H95" s="283" t="s">
        <v>719</v>
      </c>
      <c r="I95" s="279" t="s">
        <v>558</v>
      </c>
      <c r="J95" s="272" t="s">
        <v>18</v>
      </c>
      <c r="K95" s="278" t="s">
        <v>578</v>
      </c>
      <c r="L95" s="267">
        <f t="shared" si="3"/>
        <v>40</v>
      </c>
      <c r="M95" s="290" t="str">
        <f t="shared" si="2"/>
        <v xml:space="preserve">NGOẠI NGỮ 1 (3TC), VLXD (2TC), CHCT (3TC), KCBTCT (3TC), CHĐ NM (2TC), TIN AUTOCAD (2TC), ĐỌC BVXD (1TC), ĐA KTTC-P1(THÂN) (1TC), ĐA KTTC-P2(PHẦN NGẦM) (1TC), ĐA TCTC CTXD (1TC), TTKTV1 (4TC), TTKTV2 (6TC), TTKTV3 (6TC), ĐATN (5TC), </v>
      </c>
      <c r="N95" s="268" t="str">
        <f>IF('Vị trí VL1'!N94&lt;1,"x","")</f>
        <v/>
      </c>
      <c r="O95" s="268" t="str">
        <f>IF('Vị trí VL1'!T94&lt;1,"x","")</f>
        <v/>
      </c>
      <c r="P95" s="268" t="str">
        <f>IF('Vị trí VL1'!AD94&lt;1,"x","")</f>
        <v/>
      </c>
      <c r="Q95" s="268" t="str">
        <f>IF('Vị trí VL1'!AO94&lt;1,"x","")</f>
        <v/>
      </c>
      <c r="R95" s="268" t="str">
        <f>IF('Vị trí VL1'!AZ94&lt;1,"x","")</f>
        <v>x</v>
      </c>
      <c r="S95" s="268" t="str">
        <f>IF('Vị trí VL1'!BK94&lt;1,"x","")</f>
        <v/>
      </c>
      <c r="T95" s="268" t="str">
        <f>IF('Vị trí VL1'!BV94&lt;1,"x","")</f>
        <v>x</v>
      </c>
      <c r="U95" s="268" t="str">
        <f>IF('Vị trí VL1'!CG94&lt;1,"x","")</f>
        <v/>
      </c>
      <c r="V95" s="268" t="str">
        <f>IF('Vị trí VL1'!DC94&lt;1,"x","")</f>
        <v/>
      </c>
      <c r="W95" s="268" t="str">
        <f>IF('Vị trí VL1'!DN94&lt;1,"x","")</f>
        <v>x</v>
      </c>
      <c r="X95" s="268" t="str">
        <f>IF('Vị trí VL1'!DY94&lt;1,"x","")</f>
        <v>x</v>
      </c>
      <c r="Y95" s="268" t="str">
        <f>IF('Vị trí VL1'!EJ94&lt;1,"x","")</f>
        <v>x</v>
      </c>
      <c r="Z95" s="268" t="str">
        <f>IF('Vị trí VL1'!EU94&lt;1,"x","")</f>
        <v>x</v>
      </c>
      <c r="AA95" s="268" t="str">
        <f>IF('Vị trí VL1'!FF94&lt;1,"x","")</f>
        <v/>
      </c>
      <c r="AB95" s="268" t="str">
        <f>IF('Vị trí VL1'!FQ94&lt;1,"x","")</f>
        <v/>
      </c>
      <c r="AC95" s="268" t="str">
        <f>IF('Vị trí VL1'!GB94&lt;1,"x","")</f>
        <v/>
      </c>
      <c r="AD95" s="268" t="str">
        <f>IF('Vị trí VL1'!HB94&lt;1,"x","")</f>
        <v/>
      </c>
      <c r="AE95" s="268" t="str">
        <f>IF('Vị trí VL1'!HM94&lt;1,"x","")</f>
        <v/>
      </c>
      <c r="AF95" s="268" t="str">
        <f>IF('Vị trí VL1'!HX94&lt;1,"x","")</f>
        <v/>
      </c>
      <c r="AG95" s="268" t="str">
        <f>IF('Vị trí VL1'!II94&lt;1,"x","")</f>
        <v/>
      </c>
      <c r="AH95" s="268" t="str">
        <f>IF('Vị trí VL1'!IT94&lt;1,"x","")</f>
        <v/>
      </c>
      <c r="AI95" s="268" t="str">
        <f>IF('Vị trí VL1'!JE94&lt;1,"x","")</f>
        <v/>
      </c>
      <c r="AJ95" s="268" t="str">
        <f>IF('Vị trí VL1'!JP94&lt;1,"x","")</f>
        <v/>
      </c>
      <c r="AK95" s="268" t="str">
        <f>IF('Vị trí VL1'!KA94&lt;1,"x","")</f>
        <v>x</v>
      </c>
      <c r="AL95" s="268" t="str">
        <f>IF('Vị trí VL1'!KL94&lt;1,"x","")</f>
        <v/>
      </c>
      <c r="AM95" s="268" t="str">
        <f>IF('Vị trí VL1'!LL94&lt;1,"x","")</f>
        <v>x</v>
      </c>
      <c r="AN95" s="268" t="str">
        <f>IF('Vị trí VL1'!LW94&lt;1,"x","")</f>
        <v>x</v>
      </c>
      <c r="AO95" s="268" t="str">
        <f>IF('Vị trí VL1'!MH94&lt;1,"x","")</f>
        <v>x</v>
      </c>
      <c r="AP95" s="268" t="str">
        <f>IF('Vị trí VL1'!MS94&lt;1,"x","")</f>
        <v/>
      </c>
      <c r="AQ95" s="268" t="str">
        <f>IF('Vị trí VL1'!ND94&lt;1,"x","")</f>
        <v/>
      </c>
      <c r="AR95" s="268" t="str">
        <f>IF('Vị trí VL1'!NO94&lt;1,"x","")</f>
        <v/>
      </c>
      <c r="AS95" s="268" t="str">
        <f>IF('Vị trí VL1'!NZ94&lt;1,"x","")</f>
        <v/>
      </c>
      <c r="AT95" s="268" t="str">
        <f>IF('Vị trí VL1'!OK94&lt;1,"x","")</f>
        <v>x</v>
      </c>
      <c r="AU95" s="268" t="str">
        <f>IF('Vị trí VL1'!PK94&lt;1,"x","")</f>
        <v>x</v>
      </c>
      <c r="AV95" s="268" t="str">
        <f>IF('Vị trí VL1'!PV94&lt;1,"x","")</f>
        <v>x</v>
      </c>
      <c r="AW95" s="268" t="str">
        <f>IF('Vị trí VL1'!QE94&lt;1,"x","")</f>
        <v>x</v>
      </c>
    </row>
    <row r="96" spans="1:49" ht="63">
      <c r="A96" s="174">
        <v>17</v>
      </c>
      <c r="B96" s="174">
        <v>100</v>
      </c>
      <c r="C96" s="90" t="s">
        <v>631</v>
      </c>
      <c r="D96" s="90" t="s">
        <v>899</v>
      </c>
      <c r="E96" s="177" t="s">
        <v>66</v>
      </c>
      <c r="F96" s="293" t="s">
        <v>219</v>
      </c>
      <c r="G96" s="312" t="s">
        <v>1019</v>
      </c>
      <c r="H96" s="283" t="s">
        <v>900</v>
      </c>
      <c r="I96" s="279" t="s">
        <v>1043</v>
      </c>
      <c r="J96" s="272" t="s">
        <v>18</v>
      </c>
      <c r="K96" s="278" t="s">
        <v>599</v>
      </c>
      <c r="L96" s="267">
        <f t="shared" si="3"/>
        <v>25</v>
      </c>
      <c r="M96" s="290" t="str">
        <f t="shared" si="2"/>
        <v xml:space="preserve">ĐA KTTC-P1(THÂN) (1TC), ĐA KTTC-P2(PHẦN NGẦM) (1TC), ĐA TCTC CTXD (1TC), TTXDCB (MĐ4) (1TC), TTKTV1 (4TC), TTKTV2 (6TC), TTKTV3 (6TC), ĐATN (5TC), </v>
      </c>
      <c r="N96" s="268" t="str">
        <f>IF('Vị trí VL1'!N95&lt;1,"x","")</f>
        <v/>
      </c>
      <c r="O96" s="268" t="str">
        <f>IF('Vị trí VL1'!T95&lt;1,"x","")</f>
        <v/>
      </c>
      <c r="P96" s="268" t="str">
        <f>IF('Vị trí VL1'!AD95&lt;1,"x","")</f>
        <v/>
      </c>
      <c r="Q96" s="268" t="str">
        <f>IF('Vị trí VL1'!AO95&lt;1,"x","")</f>
        <v/>
      </c>
      <c r="R96" s="268" t="str">
        <f>IF('Vị trí VL1'!AZ95&lt;1,"x","")</f>
        <v/>
      </c>
      <c r="S96" s="268" t="str">
        <f>IF('Vị trí VL1'!BK95&lt;1,"x","")</f>
        <v/>
      </c>
      <c r="T96" s="268" t="str">
        <f>IF('Vị trí VL1'!BV95&lt;1,"x","")</f>
        <v/>
      </c>
      <c r="U96" s="268" t="str">
        <f>IF('Vị trí VL1'!CG95&lt;1,"x","")</f>
        <v/>
      </c>
      <c r="V96" s="268" t="str">
        <f>IF('Vị trí VL1'!DC95&lt;1,"x","")</f>
        <v/>
      </c>
      <c r="W96" s="268" t="str">
        <f>IF('Vị trí VL1'!DN95&lt;1,"x","")</f>
        <v/>
      </c>
      <c r="X96" s="268" t="str">
        <f>IF('Vị trí VL1'!DY95&lt;1,"x","")</f>
        <v/>
      </c>
      <c r="Y96" s="268" t="str">
        <f>IF('Vị trí VL1'!EJ95&lt;1,"x","")</f>
        <v/>
      </c>
      <c r="Z96" s="268" t="str">
        <f>IF('Vị trí VL1'!EU95&lt;1,"x","")</f>
        <v/>
      </c>
      <c r="AA96" s="268" t="str">
        <f>IF('Vị trí VL1'!FF95&lt;1,"x","")</f>
        <v/>
      </c>
      <c r="AB96" s="268" t="str">
        <f>IF('Vị trí VL1'!FQ95&lt;1,"x","")</f>
        <v/>
      </c>
      <c r="AC96" s="268" t="str">
        <f>IF('Vị trí VL1'!GB95&lt;1,"x","")</f>
        <v/>
      </c>
      <c r="AD96" s="268" t="str">
        <f>IF('Vị trí VL1'!HB95&lt;1,"x","")</f>
        <v/>
      </c>
      <c r="AE96" s="268" t="str">
        <f>IF('Vị trí VL1'!HM95&lt;1,"x","")</f>
        <v/>
      </c>
      <c r="AF96" s="268" t="str">
        <f>IF('Vị trí VL1'!HX95&lt;1,"x","")</f>
        <v/>
      </c>
      <c r="AG96" s="268" t="str">
        <f>IF('Vị trí VL1'!II95&lt;1,"x","")</f>
        <v/>
      </c>
      <c r="AH96" s="268" t="str">
        <f>IF('Vị trí VL1'!IT95&lt;1,"x","")</f>
        <v/>
      </c>
      <c r="AI96" s="268" t="str">
        <f>IF('Vị trí VL1'!JE95&lt;1,"x","")</f>
        <v/>
      </c>
      <c r="AJ96" s="268" t="str">
        <f>IF('Vị trí VL1'!JP95&lt;1,"x","")</f>
        <v/>
      </c>
      <c r="AK96" s="268" t="str">
        <f>IF('Vị trí VL1'!KA95&lt;1,"x","")</f>
        <v/>
      </c>
      <c r="AL96" s="268" t="str">
        <f>IF('Vị trí VL1'!KL95&lt;1,"x","")</f>
        <v/>
      </c>
      <c r="AM96" s="268" t="str">
        <f>IF('Vị trí VL1'!LL95&lt;1,"x","")</f>
        <v>x</v>
      </c>
      <c r="AN96" s="268" t="str">
        <f>IF('Vị trí VL1'!LW95&lt;1,"x","")</f>
        <v>x</v>
      </c>
      <c r="AO96" s="268" t="str">
        <f>IF('Vị trí VL1'!MH95&lt;1,"x","")</f>
        <v>x</v>
      </c>
      <c r="AP96" s="268" t="str">
        <f>IF('Vị trí VL1'!MS95&lt;1,"x","")</f>
        <v/>
      </c>
      <c r="AQ96" s="268" t="str">
        <f>IF('Vị trí VL1'!ND95&lt;1,"x","")</f>
        <v/>
      </c>
      <c r="AR96" s="268" t="str">
        <f>IF('Vị trí VL1'!NO95&lt;1,"x","")</f>
        <v/>
      </c>
      <c r="AS96" s="268" t="str">
        <f>IF('Vị trí VL1'!NZ95&lt;1,"x","")</f>
        <v>x</v>
      </c>
      <c r="AT96" s="268" t="str">
        <f>IF('Vị trí VL1'!OK95&lt;1,"x","")</f>
        <v>x</v>
      </c>
      <c r="AU96" s="268" t="str">
        <f>IF('Vị trí VL1'!PK95&lt;1,"x","")</f>
        <v>x</v>
      </c>
      <c r="AV96" s="268" t="str">
        <f>IF('Vị trí VL1'!PV95&lt;1,"x","")</f>
        <v>x</v>
      </c>
      <c r="AW96" s="268" t="str">
        <f>IF('Vị trí VL1'!QE95&lt;1,"x","")</f>
        <v>x</v>
      </c>
    </row>
    <row r="97" spans="1:49" ht="110.25">
      <c r="A97" s="174">
        <v>18</v>
      </c>
      <c r="B97" s="174">
        <v>101</v>
      </c>
      <c r="C97" s="90" t="s">
        <v>631</v>
      </c>
      <c r="D97" s="90" t="s">
        <v>901</v>
      </c>
      <c r="E97" s="177" t="s">
        <v>279</v>
      </c>
      <c r="F97" s="293" t="s">
        <v>238</v>
      </c>
      <c r="G97" s="312" t="s">
        <v>1019</v>
      </c>
      <c r="H97" s="283" t="s">
        <v>902</v>
      </c>
      <c r="I97" s="279" t="s">
        <v>467</v>
      </c>
      <c r="J97" s="272" t="s">
        <v>18</v>
      </c>
      <c r="K97" s="278" t="s">
        <v>594</v>
      </c>
      <c r="L97" s="267">
        <f t="shared" si="3"/>
        <v>41</v>
      </c>
      <c r="M97" s="290" t="str">
        <f t="shared" si="2"/>
        <v xml:space="preserve">GDQP (3TC), CHCT (3TC), KCBTCT (3TC), CHĐ NM (2TC), PLXD (2TC), KTTC-P1 (3TC), KTTC-P2 (1TC), TCTC CTXD (2TC), ĐỌC BVXD (1TC), ĐA KTTC-P1(THÂN) (1TC), ĐA KTTC-P2(PHẦN NGẦM) (1TC), ĐA TCTC CTXD (1TC), TTKTV1 (4TC), TTKTV2 (6TC), TTKTV3 (6TC), ĐATN (5TC), </v>
      </c>
      <c r="N97" s="268" t="str">
        <f>IF('Vị trí VL1'!N96&lt;1,"x","")</f>
        <v/>
      </c>
      <c r="O97" s="268" t="str">
        <f>IF('Vị trí VL1'!T96&lt;1,"x","")</f>
        <v>x</v>
      </c>
      <c r="P97" s="268" t="str">
        <f>IF('Vị trí VL1'!AD96&lt;1,"x","")</f>
        <v/>
      </c>
      <c r="Q97" s="268" t="str">
        <f>IF('Vị trí VL1'!AO96&lt;1,"x","")</f>
        <v/>
      </c>
      <c r="R97" s="268" t="str">
        <f>IF('Vị trí VL1'!AZ96&lt;1,"x","")</f>
        <v/>
      </c>
      <c r="S97" s="268" t="str">
        <f>IF('Vị trí VL1'!BK96&lt;1,"x","")</f>
        <v/>
      </c>
      <c r="T97" s="268" t="str">
        <f>IF('Vị trí VL1'!BV96&lt;1,"x","")</f>
        <v/>
      </c>
      <c r="U97" s="268" t="str">
        <f>IF('Vị trí VL1'!CG96&lt;1,"x","")</f>
        <v/>
      </c>
      <c r="V97" s="268" t="str">
        <f>IF('Vị trí VL1'!DC96&lt;1,"x","")</f>
        <v/>
      </c>
      <c r="W97" s="268" t="str">
        <f>IF('Vị trí VL1'!DN96&lt;1,"x","")</f>
        <v>x</v>
      </c>
      <c r="X97" s="268" t="str">
        <f>IF('Vị trí VL1'!DY96&lt;1,"x","")</f>
        <v>x</v>
      </c>
      <c r="Y97" s="268" t="str">
        <f>IF('Vị trí VL1'!EJ96&lt;1,"x","")</f>
        <v>x</v>
      </c>
      <c r="Z97" s="268" t="str">
        <f>IF('Vị trí VL1'!EU96&lt;1,"x","")</f>
        <v/>
      </c>
      <c r="AA97" s="268" t="str">
        <f>IF('Vị trí VL1'!FF96&lt;1,"x","")</f>
        <v/>
      </c>
      <c r="AB97" s="268" t="str">
        <f>IF('Vị trí VL1'!FQ96&lt;1,"x","")</f>
        <v>x</v>
      </c>
      <c r="AC97" s="268" t="str">
        <f>IF('Vị trí VL1'!GB96&lt;1,"x","")</f>
        <v/>
      </c>
      <c r="AD97" s="268" t="str">
        <f>IF('Vị trí VL1'!HB96&lt;1,"x","")</f>
        <v/>
      </c>
      <c r="AE97" s="268" t="str">
        <f>IF('Vị trí VL1'!HM96&lt;1,"x","")</f>
        <v/>
      </c>
      <c r="AF97" s="268" t="str">
        <f>IF('Vị trí VL1'!HX96&lt;1,"x","")</f>
        <v>x</v>
      </c>
      <c r="AG97" s="268" t="str">
        <f>IF('Vị trí VL1'!II96&lt;1,"x","")</f>
        <v>x</v>
      </c>
      <c r="AH97" s="268" t="str">
        <f>IF('Vị trí VL1'!IT96&lt;1,"x","")</f>
        <v/>
      </c>
      <c r="AI97" s="268" t="str">
        <f>IF('Vị trí VL1'!JE96&lt;1,"x","")</f>
        <v/>
      </c>
      <c r="AJ97" s="268" t="str">
        <f>IF('Vị trí VL1'!JP96&lt;1,"x","")</f>
        <v>x</v>
      </c>
      <c r="AK97" s="268" t="str">
        <f>IF('Vị trí VL1'!KA96&lt;1,"x","")</f>
        <v>x</v>
      </c>
      <c r="AL97" s="268" t="str">
        <f>IF('Vị trí VL1'!KL96&lt;1,"x","")</f>
        <v/>
      </c>
      <c r="AM97" s="268" t="str">
        <f>IF('Vị trí VL1'!LL96&lt;1,"x","")</f>
        <v>x</v>
      </c>
      <c r="AN97" s="268" t="str">
        <f>IF('Vị trí VL1'!LW96&lt;1,"x","")</f>
        <v>x</v>
      </c>
      <c r="AO97" s="268" t="str">
        <f>IF('Vị trí VL1'!MH96&lt;1,"x","")</f>
        <v>x</v>
      </c>
      <c r="AP97" s="268" t="str">
        <f>IF('Vị trí VL1'!MS96&lt;1,"x","")</f>
        <v/>
      </c>
      <c r="AQ97" s="268" t="str">
        <f>IF('Vị trí VL1'!ND96&lt;1,"x","")</f>
        <v/>
      </c>
      <c r="AR97" s="268" t="str">
        <f>IF('Vị trí VL1'!NO96&lt;1,"x","")</f>
        <v/>
      </c>
      <c r="AS97" s="268" t="str">
        <f>IF('Vị trí VL1'!NZ96&lt;1,"x","")</f>
        <v/>
      </c>
      <c r="AT97" s="268" t="str">
        <f>IF('Vị trí VL1'!OK96&lt;1,"x","")</f>
        <v>x</v>
      </c>
      <c r="AU97" s="268" t="str">
        <f>IF('Vị trí VL1'!PK96&lt;1,"x","")</f>
        <v>x</v>
      </c>
      <c r="AV97" s="268" t="str">
        <f>IF('Vị trí VL1'!PV96&lt;1,"x","")</f>
        <v>x</v>
      </c>
      <c r="AW97" s="268" t="str">
        <f>IF('Vị trí VL1'!QE96&lt;1,"x","")</f>
        <v>x</v>
      </c>
    </row>
    <row r="98" spans="1:49">
      <c r="A98" s="288"/>
      <c r="B98" s="288"/>
      <c r="C98" s="288"/>
      <c r="D98" s="288"/>
      <c r="E98" s="289"/>
      <c r="F98" s="289"/>
      <c r="G98" s="289"/>
      <c r="H98" s="288"/>
      <c r="I98" s="288"/>
      <c r="J98" s="288"/>
      <c r="K98" s="288"/>
      <c r="L98" s="288"/>
      <c r="M98" s="291"/>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row>
    <row r="99" spans="1:49">
      <c r="M99" s="292"/>
    </row>
  </sheetData>
  <autoFilter ref="A2:AW97">
    <filterColumn colId="2"/>
    <filterColumn colId="6"/>
    <filterColumn colId="11"/>
  </autoFilter>
  <conditionalFormatting sqref="N2:O2">
    <cfRule type="cellIs" dxfId="59" priority="31" stopIfTrue="1" operator="lessThan">
      <formula>4.95</formula>
    </cfRule>
  </conditionalFormatting>
  <conditionalFormatting sqref="N2 P2:AV2">
    <cfRule type="cellIs" dxfId="58" priority="30" operator="lessThan">
      <formula>3.95</formula>
    </cfRule>
  </conditionalFormatting>
  <conditionalFormatting sqref="P98:P1048576 R98:U1048576 R1:U2 P1:P2 Q2">
    <cfRule type="cellIs" dxfId="57" priority="27" operator="lessThan">
      <formula>4</formula>
    </cfRule>
  </conditionalFormatting>
  <pageMargins left="0.25" right="0.25" top="0.25" bottom="0.2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dimension ref="A1:L19"/>
  <sheetViews>
    <sheetView workbookViewId="0">
      <selection activeCell="L9" sqref="L9"/>
    </sheetView>
  </sheetViews>
  <sheetFormatPr defaultRowHeight="12.75"/>
  <cols>
    <col min="1" max="1" width="6.140625" style="151" customWidth="1"/>
    <col min="2" max="2" width="12" style="151" customWidth="1"/>
    <col min="3" max="3" width="9.5703125" style="151" customWidth="1"/>
    <col min="4" max="4" width="9.42578125" style="151" customWidth="1"/>
    <col min="5" max="5" width="14" style="151" customWidth="1"/>
    <col min="6" max="6" width="12.85546875" style="151" customWidth="1"/>
    <col min="7" max="7" width="11.5703125" style="151" customWidth="1"/>
    <col min="8" max="8" width="9.5703125" style="151" customWidth="1"/>
    <col min="9" max="10" width="11" style="151" customWidth="1"/>
    <col min="11" max="11" width="9.28515625" style="151" customWidth="1"/>
    <col min="12" max="12" width="8.140625" style="151" customWidth="1"/>
    <col min="13" max="16384" width="9.140625" style="151"/>
  </cols>
  <sheetData>
    <row r="1" spans="1:12" ht="19.5" customHeight="1">
      <c r="A1" s="415" t="s">
        <v>1016</v>
      </c>
      <c r="B1" s="416"/>
      <c r="C1" s="416"/>
      <c r="D1" s="416"/>
      <c r="E1" s="416"/>
      <c r="F1" s="416"/>
      <c r="G1" s="416"/>
      <c r="H1" s="416"/>
      <c r="I1" s="416"/>
      <c r="J1" s="416"/>
      <c r="K1" s="416"/>
      <c r="L1" s="416"/>
    </row>
    <row r="2" spans="1:12" ht="20.25" customHeight="1"/>
    <row r="3" spans="1:12" ht="39.75" customHeight="1">
      <c r="A3" s="420" t="s">
        <v>635</v>
      </c>
      <c r="B3" s="420" t="s">
        <v>2</v>
      </c>
      <c r="C3" s="422" t="s">
        <v>636</v>
      </c>
      <c r="D3" s="424" t="s">
        <v>1014</v>
      </c>
      <c r="E3" s="425"/>
      <c r="F3" s="425"/>
      <c r="G3" s="426"/>
      <c r="H3" s="424" t="s">
        <v>1015</v>
      </c>
      <c r="I3" s="425"/>
      <c r="J3" s="425"/>
      <c r="K3" s="426"/>
      <c r="L3" s="152" t="s">
        <v>723</v>
      </c>
    </row>
    <row r="4" spans="1:12" ht="86.25">
      <c r="A4" s="421"/>
      <c r="B4" s="421"/>
      <c r="C4" s="423"/>
      <c r="D4" s="152" t="s">
        <v>637</v>
      </c>
      <c r="E4" s="152" t="s">
        <v>1050</v>
      </c>
      <c r="F4" s="152" t="s">
        <v>1051</v>
      </c>
      <c r="G4" s="152" t="s">
        <v>1052</v>
      </c>
      <c r="H4" s="152" t="s">
        <v>637</v>
      </c>
      <c r="I4" s="152" t="s">
        <v>1050</v>
      </c>
      <c r="J4" s="152" t="s">
        <v>1053</v>
      </c>
      <c r="K4" s="152" t="s">
        <v>1052</v>
      </c>
      <c r="L4" s="152"/>
    </row>
    <row r="5" spans="1:12" ht="23.25" customHeight="1">
      <c r="A5" s="153">
        <v>1</v>
      </c>
      <c r="B5" s="153" t="s">
        <v>96</v>
      </c>
      <c r="C5" s="153">
        <f>D5+H5</f>
        <v>26</v>
      </c>
      <c r="D5" s="153">
        <v>24</v>
      </c>
      <c r="E5" s="153">
        <f>D5-F5-G5</f>
        <v>14</v>
      </c>
      <c r="F5" s="153">
        <v>2</v>
      </c>
      <c r="G5" s="153">
        <v>8</v>
      </c>
      <c r="H5" s="153">
        <v>2</v>
      </c>
      <c r="I5" s="153">
        <f>H5-J5-K5</f>
        <v>1</v>
      </c>
      <c r="J5" s="153">
        <v>0</v>
      </c>
      <c r="K5" s="153">
        <v>1</v>
      </c>
      <c r="L5" s="195"/>
    </row>
    <row r="6" spans="1:12" ht="23.25" customHeight="1">
      <c r="A6" s="155">
        <v>2</v>
      </c>
      <c r="B6" s="155" t="s">
        <v>187</v>
      </c>
      <c r="C6" s="153">
        <f>D6+H6</f>
        <v>37</v>
      </c>
      <c r="D6" s="153">
        <v>11</v>
      </c>
      <c r="E6" s="153">
        <f t="shared" ref="E6:E10" si="0">D6-F6-G6</f>
        <v>10</v>
      </c>
      <c r="F6" s="153">
        <v>1</v>
      </c>
      <c r="G6" s="153">
        <v>0</v>
      </c>
      <c r="H6" s="153">
        <v>26</v>
      </c>
      <c r="I6" s="153">
        <f t="shared" ref="I6:I9" si="1">H6-J6-K6</f>
        <v>19</v>
      </c>
      <c r="J6" s="153">
        <v>3</v>
      </c>
      <c r="K6" s="155">
        <v>4</v>
      </c>
      <c r="L6" s="196"/>
    </row>
    <row r="7" spans="1:12" ht="23.25" customHeight="1">
      <c r="A7" s="155">
        <v>3</v>
      </c>
      <c r="B7" s="155" t="s">
        <v>271</v>
      </c>
      <c r="C7" s="153">
        <f>D7+H7</f>
        <v>37</v>
      </c>
      <c r="D7" s="153">
        <v>30</v>
      </c>
      <c r="E7" s="153">
        <f t="shared" si="0"/>
        <v>14</v>
      </c>
      <c r="F7" s="153">
        <v>5</v>
      </c>
      <c r="G7" s="153">
        <v>11</v>
      </c>
      <c r="H7" s="153">
        <v>7</v>
      </c>
      <c r="I7" s="153">
        <f t="shared" si="1"/>
        <v>4</v>
      </c>
      <c r="J7" s="153">
        <v>1</v>
      </c>
      <c r="K7" s="155">
        <v>2</v>
      </c>
      <c r="L7" s="196"/>
    </row>
    <row r="8" spans="1:12" ht="23.25" customHeight="1">
      <c r="A8" s="155">
        <v>4</v>
      </c>
      <c r="B8" s="155" t="s">
        <v>351</v>
      </c>
      <c r="C8" s="153">
        <f>D8+H8</f>
        <v>31</v>
      </c>
      <c r="D8" s="153">
        <v>17</v>
      </c>
      <c r="E8" s="153">
        <f t="shared" si="0"/>
        <v>1</v>
      </c>
      <c r="F8" s="153">
        <v>1</v>
      </c>
      <c r="G8" s="153">
        <v>15</v>
      </c>
      <c r="H8" s="153">
        <v>14</v>
      </c>
      <c r="I8" s="153">
        <f t="shared" si="1"/>
        <v>6</v>
      </c>
      <c r="J8" s="153">
        <v>3</v>
      </c>
      <c r="K8" s="155">
        <v>5</v>
      </c>
      <c r="L8" s="196"/>
    </row>
    <row r="9" spans="1:12" ht="23.25" customHeight="1">
      <c r="A9" s="155">
        <v>5</v>
      </c>
      <c r="B9" s="155" t="s">
        <v>631</v>
      </c>
      <c r="C9" s="153">
        <f>D9+H9</f>
        <v>20</v>
      </c>
      <c r="D9" s="153">
        <v>17</v>
      </c>
      <c r="E9" s="153">
        <f t="shared" si="0"/>
        <v>8</v>
      </c>
      <c r="F9" s="153">
        <v>2</v>
      </c>
      <c r="G9" s="153">
        <v>7</v>
      </c>
      <c r="H9" s="153">
        <v>3</v>
      </c>
      <c r="I9" s="153">
        <f t="shared" si="1"/>
        <v>2</v>
      </c>
      <c r="J9" s="153">
        <v>0</v>
      </c>
      <c r="K9" s="155">
        <v>1</v>
      </c>
      <c r="L9" s="196"/>
    </row>
    <row r="10" spans="1:12" ht="23.25" customHeight="1">
      <c r="A10" s="155">
        <v>6</v>
      </c>
      <c r="B10" s="178" t="s">
        <v>800</v>
      </c>
      <c r="C10" s="206"/>
      <c r="D10" s="206">
        <v>1</v>
      </c>
      <c r="E10" s="153">
        <f t="shared" si="0"/>
        <v>1</v>
      </c>
      <c r="F10" s="206">
        <v>0</v>
      </c>
      <c r="G10" s="206">
        <v>0</v>
      </c>
      <c r="H10" s="206"/>
      <c r="I10" s="206"/>
      <c r="J10" s="206"/>
      <c r="K10" s="178"/>
      <c r="L10" s="197"/>
    </row>
    <row r="11" spans="1:12" ht="23.25" customHeight="1">
      <c r="A11" s="417" t="s">
        <v>637</v>
      </c>
      <c r="B11" s="418"/>
      <c r="C11" s="250">
        <f>SUM(C5:C10)</f>
        <v>151</v>
      </c>
      <c r="D11" s="314">
        <f t="shared" ref="D11:K11" si="2">SUM(D5:D10)</f>
        <v>100</v>
      </c>
      <c r="E11" s="314">
        <f t="shared" si="2"/>
        <v>48</v>
      </c>
      <c r="F11" s="314">
        <f t="shared" si="2"/>
        <v>11</v>
      </c>
      <c r="G11" s="314">
        <f t="shared" si="2"/>
        <v>41</v>
      </c>
      <c r="H11" s="314">
        <f t="shared" si="2"/>
        <v>52</v>
      </c>
      <c r="I11" s="314">
        <f t="shared" si="2"/>
        <v>32</v>
      </c>
      <c r="J11" s="322">
        <f t="shared" si="2"/>
        <v>7</v>
      </c>
      <c r="K11" s="314">
        <f t="shared" si="2"/>
        <v>13</v>
      </c>
      <c r="L11" s="198"/>
    </row>
    <row r="14" spans="1:12" ht="16.5">
      <c r="A14" s="419" t="s">
        <v>638</v>
      </c>
      <c r="B14" s="419"/>
      <c r="C14" s="419"/>
      <c r="D14" s="419"/>
      <c r="E14" s="251"/>
      <c r="F14" s="251"/>
      <c r="G14" s="251"/>
      <c r="H14" s="156"/>
      <c r="I14" s="156"/>
      <c r="J14" s="156"/>
      <c r="K14" s="419" t="s">
        <v>639</v>
      </c>
      <c r="L14" s="419"/>
    </row>
    <row r="15" spans="1:12" ht="16.5">
      <c r="A15" s="156"/>
      <c r="B15" s="156"/>
      <c r="C15" s="156"/>
      <c r="D15" s="156"/>
      <c r="E15" s="156"/>
      <c r="F15" s="156"/>
      <c r="G15" s="156"/>
      <c r="H15" s="156"/>
      <c r="I15" s="156"/>
      <c r="J15" s="156"/>
      <c r="K15" s="156"/>
      <c r="L15" s="156"/>
    </row>
    <row r="16" spans="1:12" ht="16.5">
      <c r="A16" s="156"/>
      <c r="B16" s="156"/>
      <c r="C16" s="156"/>
      <c r="D16" s="156"/>
      <c r="E16" s="156"/>
      <c r="F16" s="156"/>
      <c r="G16" s="156"/>
      <c r="H16" s="156"/>
      <c r="I16" s="156"/>
      <c r="J16" s="156"/>
      <c r="K16" s="156"/>
      <c r="L16" s="156"/>
    </row>
    <row r="17" spans="1:12" ht="16.5">
      <c r="A17" s="156"/>
      <c r="B17" s="156"/>
      <c r="C17" s="156"/>
      <c r="D17" s="156"/>
      <c r="E17" s="156"/>
      <c r="F17" s="156"/>
      <c r="G17" s="156"/>
      <c r="H17" s="156"/>
      <c r="I17" s="156"/>
      <c r="J17" s="156"/>
      <c r="K17" s="156"/>
      <c r="L17" s="156"/>
    </row>
    <row r="18" spans="1:12" ht="16.5">
      <c r="A18" s="156"/>
      <c r="B18" s="156"/>
      <c r="C18" s="156"/>
      <c r="D18" s="156"/>
      <c r="E18" s="156"/>
      <c r="F18" s="156"/>
      <c r="G18" s="156"/>
      <c r="H18" s="156"/>
      <c r="I18" s="156"/>
      <c r="J18" s="156"/>
      <c r="K18" s="156"/>
      <c r="L18" s="156"/>
    </row>
    <row r="19" spans="1:12" ht="16.5">
      <c r="A19" s="419" t="s">
        <v>640</v>
      </c>
      <c r="B19" s="419"/>
      <c r="C19" s="419"/>
      <c r="D19" s="419"/>
      <c r="E19" s="251"/>
      <c r="F19" s="251"/>
      <c r="G19" s="251"/>
      <c r="H19" s="156"/>
      <c r="I19" s="156"/>
      <c r="J19" s="156"/>
      <c r="K19" s="419" t="s">
        <v>641</v>
      </c>
      <c r="L19" s="419"/>
    </row>
  </sheetData>
  <mergeCells count="11">
    <mergeCell ref="A1:L1"/>
    <mergeCell ref="A11:B11"/>
    <mergeCell ref="A14:D14"/>
    <mergeCell ref="K14:L14"/>
    <mergeCell ref="A19:D19"/>
    <mergeCell ref="K19:L19"/>
    <mergeCell ref="A3:A4"/>
    <mergeCell ref="B3:B4"/>
    <mergeCell ref="C3:C4"/>
    <mergeCell ref="D3:G3"/>
    <mergeCell ref="H3:K3"/>
  </mergeCells>
  <pageMargins left="0.5" right="0.5" top="0.5" bottom="0.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PG52"/>
  <sheetViews>
    <sheetView tabSelected="1" workbookViewId="0">
      <pane xSplit="6" ySplit="1" topLeftCell="PA2" activePane="bottomRight" state="frozen"/>
      <selection pane="topRight" activeCell="G1" sqref="G1"/>
      <selection pane="bottomLeft" activeCell="A2" sqref="A2"/>
      <selection pane="bottomRight" activeCell="PH2" sqref="PH2"/>
    </sheetView>
  </sheetViews>
  <sheetFormatPr defaultRowHeight="17.25"/>
  <cols>
    <col min="1" max="1" width="7.5703125" style="8" customWidth="1"/>
    <col min="2" max="2" width="5.5703125" style="8" customWidth="1"/>
    <col min="3" max="3" width="10.28515625" style="8" customWidth="1"/>
    <col min="4" max="4" width="14.85546875" style="8" customWidth="1"/>
    <col min="5" max="5" width="23.28515625" style="8" customWidth="1"/>
    <col min="6" max="6" width="14.85546875" style="8" customWidth="1"/>
    <col min="7" max="7" width="10.7109375" style="8" customWidth="1"/>
    <col min="8" max="8" width="14.28515625" style="8" customWidth="1"/>
    <col min="9" max="9" width="9.85546875" style="8" customWidth="1"/>
    <col min="10" max="10" width="32.42578125" style="8" customWidth="1"/>
    <col min="11" max="12" width="5.7109375" style="8" customWidth="1"/>
    <col min="13" max="13" width="5" style="8" customWidth="1"/>
    <col min="14" max="14" width="6" style="8" customWidth="1"/>
    <col min="15" max="15" width="5.7109375" style="8" customWidth="1"/>
    <col min="16" max="18" width="5.140625" style="8" customWidth="1"/>
    <col min="19" max="19" width="4.85546875" style="8" customWidth="1"/>
    <col min="20" max="20" width="5.5703125" style="8" customWidth="1"/>
    <col min="21" max="21" width="6.42578125" style="8" customWidth="1"/>
    <col min="22" max="44" width="5.140625" style="8" customWidth="1"/>
    <col min="45" max="55" width="5.85546875" style="8" customWidth="1"/>
    <col min="56" max="88" width="5.42578125" style="8" customWidth="1"/>
    <col min="89" max="89" width="5.28515625" style="8" customWidth="1"/>
    <col min="90" max="90" width="5.5703125" style="8" customWidth="1"/>
    <col min="91" max="91" width="6.7109375" style="8" customWidth="1"/>
    <col min="92" max="92" width="5.28515625" style="8" customWidth="1"/>
    <col min="93" max="93" width="18" style="8" customWidth="1"/>
    <col min="94" max="94" width="5.28515625" style="8" customWidth="1"/>
    <col min="95" max="95" width="5.85546875" style="8" customWidth="1"/>
    <col min="96" max="97" width="5.7109375" style="8" customWidth="1"/>
    <col min="98" max="98" width="19.7109375" style="8" customWidth="1"/>
    <col min="99" max="99" width="17" style="8" customWidth="1"/>
    <col min="100" max="165" width="4.7109375" style="8" customWidth="1"/>
    <col min="166" max="188" width="4.42578125" style="8" customWidth="1"/>
    <col min="189" max="189" width="5.7109375" style="8" customWidth="1"/>
    <col min="190" max="190" width="5.5703125" style="8" customWidth="1"/>
    <col min="191" max="191" width="5.42578125" style="8" customWidth="1"/>
    <col min="192" max="192" width="18.140625" style="8" customWidth="1"/>
    <col min="193" max="193" width="4.5703125" style="8" customWidth="1"/>
    <col min="194" max="194" width="5.7109375" style="8" customWidth="1"/>
    <col min="195" max="195" width="5.85546875" style="8" customWidth="1"/>
    <col min="196" max="197" width="4.42578125" style="8" customWidth="1"/>
    <col min="198" max="198" width="6" style="8" customWidth="1"/>
    <col min="199" max="199" width="6.140625" style="8" customWidth="1"/>
    <col min="200" max="200" width="5.7109375" style="8" customWidth="1"/>
    <col min="201" max="201" width="11.7109375" style="8" customWidth="1"/>
    <col min="202" max="202" width="21.85546875" style="8" customWidth="1"/>
    <col min="203" max="235" width="4.7109375" style="8" customWidth="1"/>
    <col min="236" max="236" width="5.5703125" style="8" customWidth="1"/>
    <col min="237" max="302" width="4.7109375" style="8" customWidth="1"/>
    <col min="303" max="304" width="6.140625" style="8" customWidth="1"/>
    <col min="305" max="305" width="5.7109375" style="8" customWidth="1"/>
    <col min="306" max="306" width="19.28515625" style="8" customWidth="1"/>
    <col min="307" max="307" width="4.7109375" style="8" customWidth="1"/>
    <col min="308" max="308" width="6.28515625" style="8" customWidth="1"/>
    <col min="309" max="309" width="5.7109375" style="8" customWidth="1"/>
    <col min="310" max="310" width="4.5703125" style="8" customWidth="1"/>
    <col min="311" max="314" width="5.7109375" style="8" customWidth="1"/>
    <col min="315" max="315" width="18.7109375" style="8" customWidth="1"/>
    <col min="316" max="316" width="22.140625" style="8" customWidth="1"/>
    <col min="317" max="324" width="4.7109375" style="8" customWidth="1"/>
    <col min="325" max="360" width="5.140625" style="8" customWidth="1"/>
    <col min="361" max="371" width="5.42578125" style="8" customWidth="1"/>
    <col min="372" max="372" width="5" style="8" customWidth="1"/>
    <col min="373" max="375" width="5.85546875" style="8" customWidth="1"/>
    <col min="376" max="376" width="20.28515625" style="8" customWidth="1"/>
    <col min="377" max="377" width="5" style="8" customWidth="1"/>
    <col min="378" max="378" width="5.7109375" style="8" customWidth="1"/>
    <col min="379" max="379" width="5.85546875" style="8" customWidth="1"/>
    <col min="380" max="381" width="5" style="8" customWidth="1"/>
    <col min="382" max="382" width="5.5703125" style="8" customWidth="1"/>
    <col min="383" max="383" width="5.85546875" style="8" customWidth="1"/>
    <col min="384" max="384" width="5" style="8" customWidth="1"/>
    <col min="385" max="385" width="19.28515625" style="8" customWidth="1"/>
    <col min="386" max="386" width="22.42578125" style="8" customWidth="1"/>
    <col min="387" max="419" width="5" style="8" customWidth="1"/>
    <col min="420" max="421" width="6" style="8" customWidth="1"/>
    <col min="422" max="422" width="5" style="8" customWidth="1"/>
    <col min="423" max="423" width="19.7109375" style="8" customWidth="1"/>
    <col min="424" max="16384" width="9.140625" style="8"/>
  </cols>
  <sheetData>
    <row r="1" spans="1:423" ht="222" customHeight="1">
      <c r="A1" s="1" t="s">
        <v>0</v>
      </c>
      <c r="B1" s="2"/>
      <c r="C1" s="2" t="s">
        <v>2</v>
      </c>
      <c r="D1" s="2" t="s">
        <v>1</v>
      </c>
      <c r="E1" s="2" t="s">
        <v>3</v>
      </c>
      <c r="F1" s="3" t="s">
        <v>4</v>
      </c>
      <c r="G1" s="1" t="s">
        <v>5</v>
      </c>
      <c r="H1" s="1" t="s">
        <v>6</v>
      </c>
      <c r="I1" s="1" t="s">
        <v>8</v>
      </c>
      <c r="J1" s="319" t="s">
        <v>7</v>
      </c>
      <c r="K1" s="330" t="s">
        <v>9</v>
      </c>
      <c r="L1" s="330" t="s">
        <v>903</v>
      </c>
      <c r="M1" s="32" t="s">
        <v>32</v>
      </c>
      <c r="N1" s="33" t="s">
        <v>34</v>
      </c>
      <c r="O1" s="331" t="s">
        <v>33</v>
      </c>
      <c r="P1" s="7" t="s">
        <v>37</v>
      </c>
      <c r="Q1" s="332" t="s">
        <v>10</v>
      </c>
      <c r="R1" s="332" t="s">
        <v>904</v>
      </c>
      <c r="S1" s="32" t="s">
        <v>38</v>
      </c>
      <c r="T1" s="33" t="s">
        <v>39</v>
      </c>
      <c r="U1" s="331" t="s">
        <v>40</v>
      </c>
      <c r="V1" s="7" t="s">
        <v>41</v>
      </c>
      <c r="W1" s="4" t="s">
        <v>24</v>
      </c>
      <c r="X1" s="5" t="s">
        <v>116</v>
      </c>
      <c r="Y1" s="5" t="s">
        <v>117</v>
      </c>
      <c r="Z1" s="6" t="s">
        <v>118</v>
      </c>
      <c r="AA1" s="31" t="s">
        <v>125</v>
      </c>
      <c r="AB1" s="31" t="s">
        <v>905</v>
      </c>
      <c r="AC1" s="32" t="s">
        <v>119</v>
      </c>
      <c r="AD1" s="33" t="s">
        <v>120</v>
      </c>
      <c r="AE1" s="333" t="s">
        <v>121</v>
      </c>
      <c r="AF1" s="49" t="s">
        <v>125</v>
      </c>
      <c r="AG1" s="64" t="s">
        <v>125</v>
      </c>
      <c r="AH1" s="4" t="s">
        <v>24</v>
      </c>
      <c r="AI1" s="5" t="s">
        <v>42</v>
      </c>
      <c r="AJ1" s="5" t="s">
        <v>20</v>
      </c>
      <c r="AK1" s="6" t="s">
        <v>21</v>
      </c>
      <c r="AL1" s="31" t="s">
        <v>43</v>
      </c>
      <c r="AM1" s="31" t="s">
        <v>906</v>
      </c>
      <c r="AN1" s="32" t="s">
        <v>44</v>
      </c>
      <c r="AO1" s="33" t="s">
        <v>45</v>
      </c>
      <c r="AP1" s="333" t="s">
        <v>46</v>
      </c>
      <c r="AQ1" s="334" t="s">
        <v>47</v>
      </c>
      <c r="AR1" s="67" t="s">
        <v>47</v>
      </c>
      <c r="AS1" s="4" t="s">
        <v>24</v>
      </c>
      <c r="AT1" s="5" t="s">
        <v>15</v>
      </c>
      <c r="AU1" s="5" t="s">
        <v>16</v>
      </c>
      <c r="AV1" s="6" t="s">
        <v>17</v>
      </c>
      <c r="AW1" s="31" t="s">
        <v>28</v>
      </c>
      <c r="AX1" s="31" t="s">
        <v>907</v>
      </c>
      <c r="AY1" s="32" t="s">
        <v>25</v>
      </c>
      <c r="AZ1" s="33" t="s">
        <v>26</v>
      </c>
      <c r="BA1" s="331" t="s">
        <v>36</v>
      </c>
      <c r="BB1" s="49" t="s">
        <v>27</v>
      </c>
      <c r="BC1" s="64" t="s">
        <v>27</v>
      </c>
      <c r="BD1" s="4" t="s">
        <v>24</v>
      </c>
      <c r="BE1" s="5" t="s">
        <v>11</v>
      </c>
      <c r="BF1" s="5" t="s">
        <v>12</v>
      </c>
      <c r="BG1" s="6" t="s">
        <v>13</v>
      </c>
      <c r="BH1" s="31" t="s">
        <v>14</v>
      </c>
      <c r="BI1" s="31" t="s">
        <v>908</v>
      </c>
      <c r="BJ1" s="32" t="s">
        <v>29</v>
      </c>
      <c r="BK1" s="33" t="s">
        <v>30</v>
      </c>
      <c r="BL1" s="331" t="s">
        <v>35</v>
      </c>
      <c r="BM1" s="49" t="s">
        <v>14</v>
      </c>
      <c r="BN1" s="64" t="s">
        <v>14</v>
      </c>
      <c r="BO1" s="4" t="s">
        <v>24</v>
      </c>
      <c r="BP1" s="5" t="s">
        <v>54</v>
      </c>
      <c r="BQ1" s="5" t="s">
        <v>55</v>
      </c>
      <c r="BR1" s="6" t="s">
        <v>56</v>
      </c>
      <c r="BS1" s="31" t="s">
        <v>109</v>
      </c>
      <c r="BT1" s="31" t="s">
        <v>909</v>
      </c>
      <c r="BU1" s="32" t="s">
        <v>57</v>
      </c>
      <c r="BV1" s="33" t="s">
        <v>58</v>
      </c>
      <c r="BW1" s="333" t="s">
        <v>59</v>
      </c>
      <c r="BX1" s="49" t="s">
        <v>109</v>
      </c>
      <c r="BY1" s="69" t="s">
        <v>109</v>
      </c>
      <c r="BZ1" s="4" t="s">
        <v>24</v>
      </c>
      <c r="CA1" s="5" t="s">
        <v>126</v>
      </c>
      <c r="CB1" s="5" t="s">
        <v>127</v>
      </c>
      <c r="CC1" s="6" t="s">
        <v>128</v>
      </c>
      <c r="CD1" s="31" t="s">
        <v>129</v>
      </c>
      <c r="CE1" s="31" t="s">
        <v>910</v>
      </c>
      <c r="CF1" s="32" t="s">
        <v>130</v>
      </c>
      <c r="CG1" s="33" t="s">
        <v>31</v>
      </c>
      <c r="CH1" s="331" t="s">
        <v>131</v>
      </c>
      <c r="CI1" s="49" t="s">
        <v>132</v>
      </c>
      <c r="CJ1" s="64" t="s">
        <v>129</v>
      </c>
      <c r="CK1" s="335" t="s">
        <v>616</v>
      </c>
      <c r="CL1" s="336" t="s">
        <v>912</v>
      </c>
      <c r="CM1" s="337" t="s">
        <v>911</v>
      </c>
      <c r="CN1" s="331" t="s">
        <v>617</v>
      </c>
      <c r="CO1" s="338" t="s">
        <v>647</v>
      </c>
      <c r="CP1" s="339" t="s">
        <v>632</v>
      </c>
      <c r="CQ1" s="331" t="s">
        <v>914</v>
      </c>
      <c r="CR1" s="340" t="s">
        <v>913</v>
      </c>
      <c r="CS1" s="341" t="s">
        <v>633</v>
      </c>
      <c r="CT1" s="338" t="s">
        <v>634</v>
      </c>
      <c r="CU1" s="338" t="s">
        <v>646</v>
      </c>
      <c r="CV1" s="4" t="s">
        <v>24</v>
      </c>
      <c r="CW1" s="5" t="s">
        <v>48</v>
      </c>
      <c r="CX1" s="5" t="s">
        <v>22</v>
      </c>
      <c r="CY1" s="6" t="s">
        <v>23</v>
      </c>
      <c r="CZ1" s="31" t="s">
        <v>49</v>
      </c>
      <c r="DA1" s="31" t="s">
        <v>688</v>
      </c>
      <c r="DB1" s="32" t="s">
        <v>50</v>
      </c>
      <c r="DC1" s="33" t="s">
        <v>51</v>
      </c>
      <c r="DD1" s="333" t="s">
        <v>52</v>
      </c>
      <c r="DE1" s="49" t="s">
        <v>53</v>
      </c>
      <c r="DF1" s="64" t="s">
        <v>53</v>
      </c>
      <c r="DG1" s="4" t="s">
        <v>24</v>
      </c>
      <c r="DH1" s="5" t="s">
        <v>650</v>
      </c>
      <c r="DI1" s="5" t="s">
        <v>651</v>
      </c>
      <c r="DJ1" s="6" t="s">
        <v>652</v>
      </c>
      <c r="DK1" s="31" t="s">
        <v>656</v>
      </c>
      <c r="DL1" s="31" t="s">
        <v>689</v>
      </c>
      <c r="DM1" s="32" t="s">
        <v>653</v>
      </c>
      <c r="DN1" s="33" t="s">
        <v>654</v>
      </c>
      <c r="DO1" s="333" t="s">
        <v>655</v>
      </c>
      <c r="DP1" s="49" t="s">
        <v>656</v>
      </c>
      <c r="DQ1" s="64" t="s">
        <v>656</v>
      </c>
      <c r="DR1" s="4" t="s">
        <v>24</v>
      </c>
      <c r="DS1" s="5" t="s">
        <v>657</v>
      </c>
      <c r="DT1" s="5" t="s">
        <v>658</v>
      </c>
      <c r="DU1" s="6" t="s">
        <v>659</v>
      </c>
      <c r="DV1" s="31" t="s">
        <v>660</v>
      </c>
      <c r="DW1" s="31" t="s">
        <v>687</v>
      </c>
      <c r="DX1" s="32" t="s">
        <v>661</v>
      </c>
      <c r="DY1" s="33" t="s">
        <v>662</v>
      </c>
      <c r="DZ1" s="333" t="s">
        <v>663</v>
      </c>
      <c r="EA1" s="49" t="s">
        <v>660</v>
      </c>
      <c r="EB1" s="64" t="s">
        <v>660</v>
      </c>
      <c r="EC1" s="4" t="s">
        <v>24</v>
      </c>
      <c r="ED1" s="5" t="s">
        <v>664</v>
      </c>
      <c r="EE1" s="5" t="s">
        <v>665</v>
      </c>
      <c r="EF1" s="6" t="s">
        <v>666</v>
      </c>
      <c r="EG1" s="31" t="s">
        <v>667</v>
      </c>
      <c r="EH1" s="31" t="s">
        <v>690</v>
      </c>
      <c r="EI1" s="32" t="s">
        <v>668</v>
      </c>
      <c r="EJ1" s="33" t="s">
        <v>669</v>
      </c>
      <c r="EK1" s="333" t="s">
        <v>670</v>
      </c>
      <c r="EL1" s="49" t="s">
        <v>667</v>
      </c>
      <c r="EM1" s="64" t="s">
        <v>671</v>
      </c>
      <c r="EN1" s="4" t="s">
        <v>24</v>
      </c>
      <c r="EO1" s="5" t="s">
        <v>85</v>
      </c>
      <c r="EP1" s="5" t="s">
        <v>86</v>
      </c>
      <c r="EQ1" s="6" t="s">
        <v>87</v>
      </c>
      <c r="ER1" s="31" t="s">
        <v>88</v>
      </c>
      <c r="ES1" s="31" t="s">
        <v>691</v>
      </c>
      <c r="ET1" s="32" t="s">
        <v>89</v>
      </c>
      <c r="EU1" s="33" t="s">
        <v>90</v>
      </c>
      <c r="EV1" s="333" t="s">
        <v>91</v>
      </c>
      <c r="EW1" s="49" t="s">
        <v>88</v>
      </c>
      <c r="EX1" s="64" t="s">
        <v>88</v>
      </c>
      <c r="EY1" s="4" t="s">
        <v>24</v>
      </c>
      <c r="EZ1" s="5" t="s">
        <v>692</v>
      </c>
      <c r="FA1" s="5" t="s">
        <v>693</v>
      </c>
      <c r="FB1" s="6" t="s">
        <v>694</v>
      </c>
      <c r="FC1" s="31" t="s">
        <v>695</v>
      </c>
      <c r="FD1" s="31" t="s">
        <v>696</v>
      </c>
      <c r="FE1" s="32" t="s">
        <v>697</v>
      </c>
      <c r="FF1" s="33" t="s">
        <v>698</v>
      </c>
      <c r="FG1" s="333" t="s">
        <v>699</v>
      </c>
      <c r="FH1" s="49" t="s">
        <v>695</v>
      </c>
      <c r="FI1" s="64" t="s">
        <v>923</v>
      </c>
      <c r="FJ1" s="4" t="s">
        <v>24</v>
      </c>
      <c r="FK1" s="5" t="s">
        <v>672</v>
      </c>
      <c r="FL1" s="5" t="s">
        <v>673</v>
      </c>
      <c r="FM1" s="6" t="s">
        <v>674</v>
      </c>
      <c r="FN1" s="31" t="s">
        <v>675</v>
      </c>
      <c r="FO1" s="31" t="s">
        <v>676</v>
      </c>
      <c r="FP1" s="32" t="s">
        <v>677</v>
      </c>
      <c r="FQ1" s="33" t="s">
        <v>677</v>
      </c>
      <c r="FR1" s="333" t="s">
        <v>678</v>
      </c>
      <c r="FS1" s="49" t="s">
        <v>675</v>
      </c>
      <c r="FT1" s="64" t="s">
        <v>675</v>
      </c>
      <c r="FU1" s="4" t="s">
        <v>24</v>
      </c>
      <c r="FV1" s="5" t="s">
        <v>679</v>
      </c>
      <c r="FW1" s="5" t="s">
        <v>680</v>
      </c>
      <c r="FX1" s="6" t="s">
        <v>681</v>
      </c>
      <c r="FY1" s="31" t="s">
        <v>682</v>
      </c>
      <c r="FZ1" s="31" t="s">
        <v>683</v>
      </c>
      <c r="GA1" s="32" t="s">
        <v>684</v>
      </c>
      <c r="GB1" s="33" t="s">
        <v>685</v>
      </c>
      <c r="GC1" s="333" t="s">
        <v>686</v>
      </c>
      <c r="GD1" s="49" t="s">
        <v>682</v>
      </c>
      <c r="GE1" s="64" t="s">
        <v>682</v>
      </c>
      <c r="GF1" s="342" t="s">
        <v>700</v>
      </c>
      <c r="GG1" s="336" t="s">
        <v>916</v>
      </c>
      <c r="GH1" s="337" t="s">
        <v>915</v>
      </c>
      <c r="GI1" s="331" t="s">
        <v>701</v>
      </c>
      <c r="GJ1" s="338" t="s">
        <v>713</v>
      </c>
      <c r="GK1" s="339" t="s">
        <v>708</v>
      </c>
      <c r="GL1" s="331" t="s">
        <v>918</v>
      </c>
      <c r="GM1" s="340" t="s">
        <v>917</v>
      </c>
      <c r="GN1" s="343" t="s">
        <v>709</v>
      </c>
      <c r="GO1" s="344" t="s">
        <v>710</v>
      </c>
      <c r="GP1" s="345" t="s">
        <v>920</v>
      </c>
      <c r="GQ1" s="337" t="s">
        <v>919</v>
      </c>
      <c r="GR1" s="331" t="s">
        <v>711</v>
      </c>
      <c r="GS1" s="338" t="s">
        <v>712</v>
      </c>
      <c r="GT1" s="346" t="s">
        <v>714</v>
      </c>
      <c r="GU1" s="4" t="s">
        <v>24</v>
      </c>
      <c r="GV1" s="5" t="s">
        <v>78</v>
      </c>
      <c r="GW1" s="5" t="s">
        <v>79</v>
      </c>
      <c r="GX1" s="6" t="s">
        <v>80</v>
      </c>
      <c r="GY1" s="31" t="s">
        <v>81</v>
      </c>
      <c r="GZ1" s="31" t="s">
        <v>724</v>
      </c>
      <c r="HA1" s="32" t="s">
        <v>82</v>
      </c>
      <c r="HB1" s="33" t="s">
        <v>83</v>
      </c>
      <c r="HC1" s="333" t="s">
        <v>84</v>
      </c>
      <c r="HD1" s="49" t="s">
        <v>81</v>
      </c>
      <c r="HE1" s="64" t="s">
        <v>81</v>
      </c>
      <c r="HF1" s="4" t="s">
        <v>24</v>
      </c>
      <c r="HG1" s="5" t="s">
        <v>725</v>
      </c>
      <c r="HH1" s="5" t="s">
        <v>726</v>
      </c>
      <c r="HI1" s="6" t="s">
        <v>727</v>
      </c>
      <c r="HJ1" s="31" t="s">
        <v>95</v>
      </c>
      <c r="HK1" s="31" t="s">
        <v>728</v>
      </c>
      <c r="HL1" s="32" t="s">
        <v>92</v>
      </c>
      <c r="HM1" s="33" t="s">
        <v>93</v>
      </c>
      <c r="HN1" s="333" t="s">
        <v>94</v>
      </c>
      <c r="HO1" s="49" t="s">
        <v>95</v>
      </c>
      <c r="HP1" s="64" t="s">
        <v>95</v>
      </c>
      <c r="HQ1" s="4" t="s">
        <v>24</v>
      </c>
      <c r="HR1" s="5" t="s">
        <v>730</v>
      </c>
      <c r="HS1" s="5" t="s">
        <v>731</v>
      </c>
      <c r="HT1" s="6" t="s">
        <v>729</v>
      </c>
      <c r="HU1" s="31" t="s">
        <v>732</v>
      </c>
      <c r="HV1" s="31" t="s">
        <v>734</v>
      </c>
      <c r="HW1" s="32" t="s">
        <v>733</v>
      </c>
      <c r="HX1" s="33" t="s">
        <v>735</v>
      </c>
      <c r="HY1" s="333" t="s">
        <v>736</v>
      </c>
      <c r="HZ1" s="49" t="s">
        <v>737</v>
      </c>
      <c r="IA1" s="64" t="s">
        <v>738</v>
      </c>
      <c r="IB1" s="4" t="s">
        <v>24</v>
      </c>
      <c r="IC1" s="5" t="s">
        <v>739</v>
      </c>
      <c r="ID1" s="5" t="s">
        <v>740</v>
      </c>
      <c r="IE1" s="6" t="s">
        <v>741</v>
      </c>
      <c r="IF1" s="31" t="s">
        <v>742</v>
      </c>
      <c r="IG1" s="31" t="s">
        <v>744</v>
      </c>
      <c r="IH1" s="32" t="s">
        <v>743</v>
      </c>
      <c r="II1" s="33" t="s">
        <v>745</v>
      </c>
      <c r="IJ1" s="333" t="s">
        <v>746</v>
      </c>
      <c r="IK1" s="49" t="s">
        <v>747</v>
      </c>
      <c r="IL1" s="64" t="s">
        <v>748</v>
      </c>
      <c r="IM1" s="207" t="s">
        <v>24</v>
      </c>
      <c r="IN1" s="208" t="s">
        <v>749</v>
      </c>
      <c r="IO1" s="208" t="s">
        <v>750</v>
      </c>
      <c r="IP1" s="208" t="s">
        <v>751</v>
      </c>
      <c r="IQ1" s="209" t="s">
        <v>752</v>
      </c>
      <c r="IR1" s="209" t="s">
        <v>753</v>
      </c>
      <c r="IS1" s="210" t="s">
        <v>754</v>
      </c>
      <c r="IT1" s="211" t="s">
        <v>755</v>
      </c>
      <c r="IU1" s="256" t="s">
        <v>756</v>
      </c>
      <c r="IV1" s="213" t="s">
        <v>757</v>
      </c>
      <c r="IW1" s="214" t="s">
        <v>758</v>
      </c>
      <c r="IX1" s="4" t="s">
        <v>24</v>
      </c>
      <c r="IY1" s="5" t="s">
        <v>707</v>
      </c>
      <c r="IZ1" s="5" t="s">
        <v>706</v>
      </c>
      <c r="JA1" s="6" t="s">
        <v>705</v>
      </c>
      <c r="JB1" s="31" t="s">
        <v>760</v>
      </c>
      <c r="JC1" s="31" t="s">
        <v>761</v>
      </c>
      <c r="JD1" s="32" t="s">
        <v>703</v>
      </c>
      <c r="JE1" s="33" t="s">
        <v>702</v>
      </c>
      <c r="JF1" s="333" t="s">
        <v>759</v>
      </c>
      <c r="JG1" s="49" t="s">
        <v>704</v>
      </c>
      <c r="JH1" s="64" t="s">
        <v>704</v>
      </c>
      <c r="JI1" s="207" t="s">
        <v>24</v>
      </c>
      <c r="JJ1" s="208" t="s">
        <v>762</v>
      </c>
      <c r="JK1" s="208" t="s">
        <v>763</v>
      </c>
      <c r="JL1" s="208" t="s">
        <v>764</v>
      </c>
      <c r="JM1" s="209" t="s">
        <v>768</v>
      </c>
      <c r="JN1" s="209" t="s">
        <v>769</v>
      </c>
      <c r="JO1" s="210" t="s">
        <v>765</v>
      </c>
      <c r="JP1" s="211" t="s">
        <v>766</v>
      </c>
      <c r="JQ1" s="256" t="s">
        <v>767</v>
      </c>
      <c r="JR1" s="213" t="s">
        <v>768</v>
      </c>
      <c r="JS1" s="214" t="s">
        <v>770</v>
      </c>
      <c r="JT1" s="207" t="s">
        <v>24</v>
      </c>
      <c r="JU1" s="208" t="s">
        <v>771</v>
      </c>
      <c r="JV1" s="208" t="s">
        <v>789</v>
      </c>
      <c r="JW1" s="208" t="s">
        <v>790</v>
      </c>
      <c r="JX1" s="209" t="s">
        <v>791</v>
      </c>
      <c r="JY1" s="209" t="s">
        <v>792</v>
      </c>
      <c r="JZ1" s="210" t="s">
        <v>793</v>
      </c>
      <c r="KA1" s="211" t="s">
        <v>794</v>
      </c>
      <c r="KB1" s="256" t="s">
        <v>795</v>
      </c>
      <c r="KC1" s="213" t="s">
        <v>791</v>
      </c>
      <c r="KD1" s="214" t="s">
        <v>796</v>
      </c>
      <c r="KE1" s="207" t="s">
        <v>24</v>
      </c>
      <c r="KF1" s="208" t="s">
        <v>772</v>
      </c>
      <c r="KG1" s="208" t="s">
        <v>773</v>
      </c>
      <c r="KH1" s="208" t="s">
        <v>774</v>
      </c>
      <c r="KI1" s="209" t="s">
        <v>775</v>
      </c>
      <c r="KJ1" s="209" t="s">
        <v>776</v>
      </c>
      <c r="KK1" s="210" t="s">
        <v>777</v>
      </c>
      <c r="KL1" s="211" t="s">
        <v>778</v>
      </c>
      <c r="KM1" s="256" t="s">
        <v>779</v>
      </c>
      <c r="KN1" s="213" t="s">
        <v>780</v>
      </c>
      <c r="KO1" s="214" t="s">
        <v>780</v>
      </c>
      <c r="KP1" s="342" t="s">
        <v>811</v>
      </c>
      <c r="KQ1" s="336" t="s">
        <v>813</v>
      </c>
      <c r="KR1" s="337" t="s">
        <v>812</v>
      </c>
      <c r="KS1" s="331" t="s">
        <v>814</v>
      </c>
      <c r="KT1" s="338" t="s">
        <v>863</v>
      </c>
      <c r="KU1" s="339" t="s">
        <v>864</v>
      </c>
      <c r="KV1" s="336" t="s">
        <v>868</v>
      </c>
      <c r="KW1" s="347" t="s">
        <v>869</v>
      </c>
      <c r="KX1" s="343" t="s">
        <v>865</v>
      </c>
      <c r="KY1" s="344" t="s">
        <v>866</v>
      </c>
      <c r="KZ1" s="345" t="s">
        <v>922</v>
      </c>
      <c r="LA1" s="337" t="s">
        <v>921</v>
      </c>
      <c r="LB1" s="331" t="s">
        <v>867</v>
      </c>
      <c r="LC1" s="338" t="s">
        <v>870</v>
      </c>
      <c r="LD1" s="346" t="s">
        <v>877</v>
      </c>
      <c r="LE1" s="348" t="s">
        <v>24</v>
      </c>
      <c r="LF1" s="5" t="s">
        <v>841</v>
      </c>
      <c r="LG1" s="5" t="s">
        <v>842</v>
      </c>
      <c r="LH1" s="6" t="s">
        <v>843</v>
      </c>
      <c r="LI1" s="31" t="s">
        <v>844</v>
      </c>
      <c r="LJ1" s="31" t="s">
        <v>861</v>
      </c>
      <c r="LK1" s="32" t="s">
        <v>845</v>
      </c>
      <c r="LL1" s="33" t="s">
        <v>846</v>
      </c>
      <c r="LM1" s="333" t="s">
        <v>844</v>
      </c>
      <c r="LN1" s="49" t="s">
        <v>844</v>
      </c>
      <c r="LO1" s="64" t="s">
        <v>844</v>
      </c>
      <c r="LP1" s="348" t="s">
        <v>24</v>
      </c>
      <c r="LQ1" s="5" t="s">
        <v>847</v>
      </c>
      <c r="LR1" s="5" t="s">
        <v>848</v>
      </c>
      <c r="LS1" s="6" t="s">
        <v>849</v>
      </c>
      <c r="LT1" s="31" t="s">
        <v>850</v>
      </c>
      <c r="LU1" s="31" t="s">
        <v>862</v>
      </c>
      <c r="LV1" s="32" t="s">
        <v>851</v>
      </c>
      <c r="LW1" s="33" t="s">
        <v>852</v>
      </c>
      <c r="LX1" s="333" t="s">
        <v>850</v>
      </c>
      <c r="LY1" s="49" t="s">
        <v>850</v>
      </c>
      <c r="LZ1" s="64" t="s">
        <v>853</v>
      </c>
      <c r="MA1" s="348" t="s">
        <v>24</v>
      </c>
      <c r="MB1" s="5" t="s">
        <v>879</v>
      </c>
      <c r="MC1" s="5" t="s">
        <v>880</v>
      </c>
      <c r="MD1" s="6" t="s">
        <v>881</v>
      </c>
      <c r="ME1" s="31" t="s">
        <v>878</v>
      </c>
      <c r="MF1" s="31" t="s">
        <v>882</v>
      </c>
      <c r="MG1" s="32" t="s">
        <v>883</v>
      </c>
      <c r="MH1" s="33" t="s">
        <v>884</v>
      </c>
      <c r="MI1" s="333" t="s">
        <v>885</v>
      </c>
      <c r="MJ1" s="49" t="s">
        <v>885</v>
      </c>
      <c r="MK1" s="64" t="s">
        <v>886</v>
      </c>
      <c r="ML1" s="348" t="s">
        <v>24</v>
      </c>
      <c r="MM1" s="5" t="s">
        <v>887</v>
      </c>
      <c r="MN1" s="5" t="s">
        <v>889</v>
      </c>
      <c r="MO1" s="6" t="s">
        <v>888</v>
      </c>
      <c r="MP1" s="31" t="s">
        <v>890</v>
      </c>
      <c r="MQ1" s="31" t="s">
        <v>891</v>
      </c>
      <c r="MR1" s="32" t="s">
        <v>892</v>
      </c>
      <c r="MS1" s="33" t="s">
        <v>893</v>
      </c>
      <c r="MT1" s="333" t="s">
        <v>894</v>
      </c>
      <c r="MU1" s="49" t="s">
        <v>894</v>
      </c>
      <c r="MV1" s="64" t="s">
        <v>895</v>
      </c>
      <c r="MW1" s="348" t="s">
        <v>24</v>
      </c>
      <c r="MX1" s="5" t="s">
        <v>924</v>
      </c>
      <c r="MY1" s="5" t="s">
        <v>925</v>
      </c>
      <c r="MZ1" s="6" t="s">
        <v>926</v>
      </c>
      <c r="NA1" s="31" t="s">
        <v>927</v>
      </c>
      <c r="NB1" s="31" t="s">
        <v>928</v>
      </c>
      <c r="NC1" s="32" t="s">
        <v>929</v>
      </c>
      <c r="ND1" s="33" t="s">
        <v>930</v>
      </c>
      <c r="NE1" s="333" t="s">
        <v>931</v>
      </c>
      <c r="NF1" s="49" t="s">
        <v>927</v>
      </c>
      <c r="NG1" s="64" t="s">
        <v>931</v>
      </c>
      <c r="NH1" s="349" t="s">
        <v>1001</v>
      </c>
      <c r="NI1" s="336" t="s">
        <v>1002</v>
      </c>
      <c r="NJ1" s="337" t="s">
        <v>1003</v>
      </c>
      <c r="NK1" s="331" t="s">
        <v>1004</v>
      </c>
      <c r="NL1" s="338" t="s">
        <v>1006</v>
      </c>
      <c r="NM1" s="339" t="s">
        <v>1005</v>
      </c>
      <c r="NN1" s="336" t="s">
        <v>1007</v>
      </c>
      <c r="NO1" s="347" t="s">
        <v>1008</v>
      </c>
      <c r="NP1" s="343" t="s">
        <v>1009</v>
      </c>
      <c r="NQ1" s="344" t="s">
        <v>1010</v>
      </c>
      <c r="NR1" s="345" t="s">
        <v>1025</v>
      </c>
      <c r="NS1" s="337" t="s">
        <v>1011</v>
      </c>
      <c r="NT1" s="331" t="s">
        <v>1012</v>
      </c>
      <c r="NU1" s="338" t="s">
        <v>1013</v>
      </c>
      <c r="NV1" s="338" t="s">
        <v>1044</v>
      </c>
      <c r="NW1" s="350" t="s">
        <v>24</v>
      </c>
      <c r="NX1" s="208" t="s">
        <v>1026</v>
      </c>
      <c r="NY1" s="208" t="s">
        <v>1027</v>
      </c>
      <c r="NZ1" s="208" t="s">
        <v>1028</v>
      </c>
      <c r="OA1" s="209" t="s">
        <v>1029</v>
      </c>
      <c r="OB1" s="209" t="s">
        <v>1030</v>
      </c>
      <c r="OC1" s="210" t="s">
        <v>1031</v>
      </c>
      <c r="OD1" s="211" t="s">
        <v>1032</v>
      </c>
      <c r="OE1" s="256" t="s">
        <v>1033</v>
      </c>
      <c r="OF1" s="213" t="s">
        <v>1034</v>
      </c>
      <c r="OG1" s="214" t="s">
        <v>1029</v>
      </c>
      <c r="OH1" s="350" t="s">
        <v>24</v>
      </c>
      <c r="OI1" s="208" t="s">
        <v>1035</v>
      </c>
      <c r="OJ1" s="208" t="s">
        <v>1036</v>
      </c>
      <c r="OK1" s="208" t="s">
        <v>1037</v>
      </c>
      <c r="OL1" s="209" t="s">
        <v>1038</v>
      </c>
      <c r="OM1" s="209" t="s">
        <v>1039</v>
      </c>
      <c r="ON1" s="210" t="s">
        <v>1040</v>
      </c>
      <c r="OO1" s="211" t="s">
        <v>1041</v>
      </c>
      <c r="OP1" s="256" t="s">
        <v>1042</v>
      </c>
      <c r="OQ1" s="213" t="s">
        <v>1038</v>
      </c>
      <c r="OR1" s="214" t="s">
        <v>1038</v>
      </c>
      <c r="OS1" s="5" t="s">
        <v>992</v>
      </c>
      <c r="OT1" s="5" t="s">
        <v>993</v>
      </c>
      <c r="OU1" s="5" t="s">
        <v>1056</v>
      </c>
      <c r="OV1" s="253" t="s">
        <v>994</v>
      </c>
      <c r="OW1" s="253" t="s">
        <v>995</v>
      </c>
      <c r="OX1" s="254" t="s">
        <v>996</v>
      </c>
      <c r="OY1" s="255" t="s">
        <v>997</v>
      </c>
      <c r="OZ1" s="256" t="s">
        <v>998</v>
      </c>
      <c r="PA1" s="213" t="s">
        <v>999</v>
      </c>
      <c r="PB1" s="64" t="s">
        <v>999</v>
      </c>
      <c r="PC1" s="351" t="s">
        <v>1000</v>
      </c>
      <c r="PD1" s="336" t="s">
        <v>1021</v>
      </c>
      <c r="PE1" s="337" t="s">
        <v>1022</v>
      </c>
      <c r="PF1" s="331" t="s">
        <v>1023</v>
      </c>
      <c r="PG1" s="338" t="s">
        <v>1024</v>
      </c>
    </row>
    <row r="2" spans="1:423" ht="18">
      <c r="A2" s="352">
        <v>1</v>
      </c>
      <c r="B2" s="352">
        <v>1</v>
      </c>
      <c r="C2" s="88" t="s">
        <v>96</v>
      </c>
      <c r="D2" s="89" t="s">
        <v>139</v>
      </c>
      <c r="E2" s="92" t="s">
        <v>140</v>
      </c>
      <c r="F2" s="326" t="s">
        <v>60</v>
      </c>
      <c r="G2" s="41"/>
      <c r="H2" s="94" t="s">
        <v>417</v>
      </c>
      <c r="I2" s="41" t="s">
        <v>18</v>
      </c>
      <c r="J2" s="97" t="s">
        <v>442</v>
      </c>
      <c r="K2" s="353">
        <v>6</v>
      </c>
      <c r="L2" s="354" t="str">
        <f>TEXT(K2,"0.0")</f>
        <v>6.0</v>
      </c>
      <c r="M2" s="29" t="str">
        <f>IF(K2&gt;=8.5,"A",IF(K2&gt;=8,"B+",IF(K2&gt;=7,"B",IF(K2&gt;=6.5,"C+",IF(K2&gt;=5.5,"C",IF(K2&gt;=5,"D+",IF(K2&gt;=4,"D","F")))))))</f>
        <v>C</v>
      </c>
      <c r="N2" s="36">
        <f>IF(M2="A",4,IF(M2="B+",3.5,IF(M2="B",3,IF(M2="C+",2.5,IF(M2="C",2,IF(M2="D+",1.5,IF(M2="D",1,0)))))))</f>
        <v>2</v>
      </c>
      <c r="O2" s="355" t="str">
        <f>TEXT(N2,"0.0")</f>
        <v>2.0</v>
      </c>
      <c r="P2" s="356">
        <v>2</v>
      </c>
      <c r="Q2" s="357">
        <v>6.5</v>
      </c>
      <c r="R2" s="354" t="str">
        <f>TEXT(Q2,"0.0")</f>
        <v>6.5</v>
      </c>
      <c r="S2" s="29" t="str">
        <f>IF(Q2&gt;=8.5,"A",IF(Q2&gt;=8,"B+",IF(Q2&gt;=7,"B",IF(Q2&gt;=6.5,"C+",IF(Q2&gt;=5.5,"C",IF(Q2&gt;=5,"D+",IF(Q2&gt;=4,"D","F")))))))</f>
        <v>C+</v>
      </c>
      <c r="T2" s="36">
        <f>IF(S2="A",4,IF(S2="B+",3.5,IF(S2="B",3,IF(S2="C+",2.5,IF(S2="C",2,IF(S2="D+",1.5,IF(S2="D",1,0)))))))</f>
        <v>2.5</v>
      </c>
      <c r="U2" s="355" t="str">
        <f>TEXT(T2,"0.0")</f>
        <v>2.5</v>
      </c>
      <c r="V2" s="356">
        <v>3</v>
      </c>
      <c r="W2" s="358">
        <v>6.3</v>
      </c>
      <c r="X2" s="359">
        <v>6</v>
      </c>
      <c r="Y2" s="360"/>
      <c r="Z2" s="361">
        <f>ROUND((W2*0.4+X2*0.6),1)</f>
        <v>6.1</v>
      </c>
      <c r="AA2" s="354">
        <f>ROUND(MAX((W2*0.4+X2*0.6),(W2*0.4+Y2*0.6)),1)</f>
        <v>6.1</v>
      </c>
      <c r="AB2" s="354" t="str">
        <f>TEXT(AA2,"0.0")</f>
        <v>6.1</v>
      </c>
      <c r="AC2" s="29" t="str">
        <f>IF(AA2&gt;=8.5,"A",IF(AA2&gt;=8,"B+",IF(AA2&gt;=7,"B",IF(AA2&gt;=6.5,"C+",IF(AA2&gt;=5.5,"C",IF(AA2&gt;=5,"D+",IF(AA2&gt;=4,"D","F")))))))</f>
        <v>C</v>
      </c>
      <c r="AD2" s="27">
        <f>IF(AC2="A",4,IF(AC2="B+",3.5,IF(AC2="B",3,IF(AC2="C+",2.5,IF(AC2="C",2,IF(AC2="D+",1.5,IF(AC2="D",1,0)))))))</f>
        <v>2</v>
      </c>
      <c r="AE2" s="355" t="str">
        <f>TEXT(AD2,"0.0")</f>
        <v>2.0</v>
      </c>
      <c r="AF2" s="362">
        <v>4</v>
      </c>
      <c r="AG2" s="141">
        <v>4</v>
      </c>
      <c r="AH2" s="358">
        <v>7</v>
      </c>
      <c r="AI2" s="359">
        <v>7</v>
      </c>
      <c r="AJ2" s="360"/>
      <c r="AK2" s="361">
        <f>ROUND((AH2*0.4+AI2*0.6),1)</f>
        <v>7</v>
      </c>
      <c r="AL2" s="354">
        <f>ROUND(MAX((AH2*0.4+AI2*0.6),(AH2*0.4+AJ2*0.6)),1)</f>
        <v>7</v>
      </c>
      <c r="AM2" s="354" t="str">
        <f>TEXT(AL2,"0.0")</f>
        <v>7.0</v>
      </c>
      <c r="AN2" s="29" t="str">
        <f>IF(AL2&gt;=8.5,"A",IF(AL2&gt;=8,"B+",IF(AL2&gt;=7,"B",IF(AL2&gt;=6.5,"C+",IF(AL2&gt;=5.5,"C",IF(AL2&gt;=5,"D+",IF(AL2&gt;=4,"D","F")))))))</f>
        <v>B</v>
      </c>
      <c r="AO2" s="27">
        <f>IF(AN2="A",4,IF(AN2="B+",3.5,IF(AN2="B",3,IF(AN2="C+",2.5,IF(AN2="C",2,IF(AN2="D+",1.5,IF(AN2="D",1,0)))))))</f>
        <v>3</v>
      </c>
      <c r="AP2" s="355" t="str">
        <f>TEXT(AO2,"0.0")</f>
        <v>3.0</v>
      </c>
      <c r="AQ2" s="363">
        <v>2</v>
      </c>
      <c r="AR2" s="364">
        <v>2</v>
      </c>
      <c r="AS2" s="358">
        <v>5.2</v>
      </c>
      <c r="AT2" s="359">
        <v>3</v>
      </c>
      <c r="AU2" s="360">
        <v>5</v>
      </c>
      <c r="AV2" s="361">
        <f>ROUND((AS2*0.4+AT2*0.6),1)</f>
        <v>3.9</v>
      </c>
      <c r="AW2" s="354">
        <f>ROUND(MAX((AS2*0.4+AT2*0.6),(AS2*0.4+AU2*0.6)),1)</f>
        <v>5.0999999999999996</v>
      </c>
      <c r="AX2" s="354" t="str">
        <f>TEXT(AW2,"0.0")</f>
        <v>5.1</v>
      </c>
      <c r="AY2" s="29" t="str">
        <f>IF(AW2&gt;=8.5,"A",IF(AW2&gt;=8,"B+",IF(AW2&gt;=7,"B",IF(AW2&gt;=6.5,"C+",IF(AW2&gt;=5.5,"C",IF(AW2&gt;=5,"D+",IF(AW2&gt;=4,"D","F")))))))</f>
        <v>D+</v>
      </c>
      <c r="AZ2" s="27">
        <f>IF(AY2="A",4,IF(AY2="B+",3.5,IF(AY2="B",3,IF(AY2="C+",2.5,IF(AY2="C",2,IF(AY2="D+",1.5,IF(AY2="D",1,0)))))))</f>
        <v>1.5</v>
      </c>
      <c r="BA2" s="355" t="str">
        <f>TEXT(AZ2,"0.0")</f>
        <v>1.5</v>
      </c>
      <c r="BB2" s="362">
        <v>3</v>
      </c>
      <c r="BC2" s="141">
        <v>3</v>
      </c>
      <c r="BD2" s="358">
        <v>5</v>
      </c>
      <c r="BE2" s="359">
        <v>4</v>
      </c>
      <c r="BF2" s="360"/>
      <c r="BG2" s="361">
        <f>ROUND((BD2*0.4+BE2*0.6),1)</f>
        <v>4.4000000000000004</v>
      </c>
      <c r="BH2" s="354">
        <f>ROUND(MAX((BD2*0.4+BE2*0.6),(BD2*0.4+BF2*0.6)),1)</f>
        <v>4.4000000000000004</v>
      </c>
      <c r="BI2" s="354" t="str">
        <f>TEXT(BH2,"0.0")</f>
        <v>4.4</v>
      </c>
      <c r="BJ2" s="29" t="str">
        <f>IF(BH2&gt;=8.5,"A",IF(BH2&gt;=8,"B+",IF(BH2&gt;=7,"B",IF(BH2&gt;=6.5,"C+",IF(BH2&gt;=5.5,"C",IF(BH2&gt;=5,"D+",IF(BH2&gt;=4,"D","F")))))))</f>
        <v>D</v>
      </c>
      <c r="BK2" s="27">
        <f>IF(BJ2="A",4,IF(BJ2="B+",3.5,IF(BJ2="B",3,IF(BJ2="C+",2.5,IF(BJ2="C",2,IF(BJ2="D+",1.5,IF(BJ2="D",1,0)))))))</f>
        <v>1</v>
      </c>
      <c r="BL2" s="355" t="str">
        <f>TEXT(BK2,"0.0")</f>
        <v>1.0</v>
      </c>
      <c r="BM2" s="362">
        <v>3</v>
      </c>
      <c r="BN2" s="141">
        <v>3</v>
      </c>
      <c r="BO2" s="358">
        <v>5</v>
      </c>
      <c r="BP2" s="359">
        <v>5</v>
      </c>
      <c r="BQ2" s="360"/>
      <c r="BR2" s="361">
        <f>ROUND((BO2*0.4+BP2*0.6),1)</f>
        <v>5</v>
      </c>
      <c r="BS2" s="354">
        <f>ROUND(MAX((BO2*0.4+BP2*0.6),(BO2*0.4+BQ2*0.6)),1)</f>
        <v>5</v>
      </c>
      <c r="BT2" s="354" t="str">
        <f>TEXT(BS2,"0.0")</f>
        <v>5.0</v>
      </c>
      <c r="BU2" s="29" t="str">
        <f>IF(BS2&gt;=8.5,"A",IF(BS2&gt;=8,"B+",IF(BS2&gt;=7,"B",IF(BS2&gt;=6.5,"C+",IF(BS2&gt;=5.5,"C",IF(BS2&gt;=5,"D+",IF(BS2&gt;=4,"D","F")))))))</f>
        <v>D+</v>
      </c>
      <c r="BV2" s="55">
        <f>IF(BU2="A",4,IF(BU2="B+",3.5,IF(BU2="B",3,IF(BU2="C+",2.5,IF(BU2="C",2,IF(BU2="D+",1.5,IF(BU2="D",1,0)))))))</f>
        <v>1.5</v>
      </c>
      <c r="BW2" s="355" t="str">
        <f>TEXT(BV2,"0.0")</f>
        <v>1.5</v>
      </c>
      <c r="BX2" s="362">
        <v>2</v>
      </c>
      <c r="BY2" s="365">
        <v>2</v>
      </c>
      <c r="BZ2" s="358">
        <v>6.7</v>
      </c>
      <c r="CA2" s="359">
        <v>7</v>
      </c>
      <c r="CB2" s="360"/>
      <c r="CC2" s="361">
        <f>ROUND((BZ2*0.4+CA2*0.6),1)</f>
        <v>6.9</v>
      </c>
      <c r="CD2" s="354">
        <f>ROUND(MAX((BZ2*0.4+CA2*0.6),(BZ2*0.4+CB2*0.6)),1)</f>
        <v>6.9</v>
      </c>
      <c r="CE2" s="354" t="str">
        <f>TEXT(CD2,"0.0")</f>
        <v>6.9</v>
      </c>
      <c r="CF2" s="29" t="str">
        <f>IF(CD2&gt;=8.5,"A",IF(CD2&gt;=8,"B+",IF(CD2&gt;=7,"B",IF(CD2&gt;=6.5,"C+",IF(CD2&gt;=5.5,"C",IF(CD2&gt;=5,"D+",IF(CD2&gt;=4,"D","F")))))))</f>
        <v>C+</v>
      </c>
      <c r="CG2" s="27">
        <f>IF(CF2="A",4,IF(CF2="B+",3.5,IF(CF2="B",3,IF(CF2="C+",2.5,IF(CF2="C",2,IF(CF2="D+",1.5,IF(CF2="D",1,0)))))))</f>
        <v>2.5</v>
      </c>
      <c r="CH2" s="355" t="str">
        <f>TEXT(CG2,"0.0")</f>
        <v>2.5</v>
      </c>
      <c r="CI2" s="362">
        <v>3</v>
      </c>
      <c r="CJ2" s="141">
        <v>3</v>
      </c>
      <c r="CK2" s="366">
        <f>AF2+AQ2+BB2+BM2+BX2+CI2</f>
        <v>17</v>
      </c>
      <c r="CL2" s="367">
        <f>(AA2*AF2+AL2*AQ2+AW2*BB2+BH2*BM2+BS2*BX2+CD2*CI2)/CK2</f>
        <v>5.7411764705882353</v>
      </c>
      <c r="CM2" s="368">
        <f>(AD2*AF2+AO2*AQ2+AZ2*BB2+BK2*BM2+BV2*BX2+CG2*CI2)/CK2</f>
        <v>1.8823529411764706</v>
      </c>
      <c r="CN2" s="369" t="str">
        <f>TEXT(CM2,"0.00")</f>
        <v>1.88</v>
      </c>
      <c r="CO2" s="370" t="str">
        <f>IF(AND(CM2&lt;0.8),"Cảnh báo KQHT","Lên lớp")</f>
        <v>Lên lớp</v>
      </c>
      <c r="CP2" s="371">
        <f>AG2+AR2+BC2+BN2+BY2+CJ2</f>
        <v>17</v>
      </c>
      <c r="CQ2" s="372">
        <f xml:space="preserve"> (AA2*AG2+AL2*AR2+AW2*BC2+BH2*BN2+BS2*BY2+CD2*CJ2)/CP2</f>
        <v>5.7411764705882353</v>
      </c>
      <c r="CR2" s="373">
        <f xml:space="preserve"> (AD2*AG2+AO2*AR2+AZ2*BC2+BK2*BN2+BV2*BY2+CG2*CJ2)/CP2</f>
        <v>1.8823529411764706</v>
      </c>
      <c r="CS2" s="374" t="str">
        <f>TEXT(CR2,"0.00")</f>
        <v>1.88</v>
      </c>
      <c r="CT2" s="370" t="str">
        <f>IF(AND(CR2&lt;1.2),"Cảnh báo KQHT","Lên lớp")</f>
        <v>Lên lớp</v>
      </c>
      <c r="CU2" s="375" t="s">
        <v>648</v>
      </c>
      <c r="CV2" s="358">
        <v>6.3</v>
      </c>
      <c r="CW2" s="359">
        <v>3</v>
      </c>
      <c r="CX2" s="360"/>
      <c r="CY2" s="361">
        <f>ROUND((CV2*0.4+CW2*0.6),1)</f>
        <v>4.3</v>
      </c>
      <c r="CZ2" s="354">
        <f>ROUND(MAX((CV2*0.4+CW2*0.6),(CV2*0.4+CX2*0.6)),1)</f>
        <v>4.3</v>
      </c>
      <c r="DA2" s="354" t="str">
        <f>TEXT(CZ2,"0.0")</f>
        <v>4.3</v>
      </c>
      <c r="DB2" s="29" t="str">
        <f>IF(CZ2&gt;=8.5,"A",IF(CZ2&gt;=8,"B+",IF(CZ2&gt;=7,"B",IF(CZ2&gt;=6.5,"C+",IF(CZ2&gt;=5.5,"C",IF(CZ2&gt;=5,"D+",IF(CZ2&gt;=4,"D","F")))))))</f>
        <v>D</v>
      </c>
      <c r="DC2" s="55">
        <f>IF(DB2="A",4,IF(DB2="B+",3.5,IF(DB2="B",3,IF(DB2="C+",2.5,IF(DB2="C",2,IF(DB2="D+",1.5,IF(DB2="D",1,0)))))))</f>
        <v>1</v>
      </c>
      <c r="DD2" s="355" t="str">
        <f>TEXT(DC2,"0.0")</f>
        <v>1.0</v>
      </c>
      <c r="DE2" s="362">
        <v>3</v>
      </c>
      <c r="DF2" s="141">
        <v>3</v>
      </c>
      <c r="DG2" s="358">
        <v>5</v>
      </c>
      <c r="DH2" s="359">
        <v>5</v>
      </c>
      <c r="DI2" s="360"/>
      <c r="DJ2" s="361">
        <f>ROUND((DG2*0.4+DH2*0.6),1)</f>
        <v>5</v>
      </c>
      <c r="DK2" s="354">
        <f>ROUND(MAX((DG2*0.4+DH2*0.6),(DG2*0.4+DI2*0.6)),1)</f>
        <v>5</v>
      </c>
      <c r="DL2" s="354" t="str">
        <f>TEXT(DK2,"0.0")</f>
        <v>5.0</v>
      </c>
      <c r="DM2" s="29" t="str">
        <f>IF(DK2&gt;=8.5,"A",IF(DK2&gt;=8,"B+",IF(DK2&gt;=7,"B",IF(DK2&gt;=6.5,"C+",IF(DK2&gt;=5.5,"C",IF(DK2&gt;=5,"D+",IF(DK2&gt;=4,"D","F")))))))</f>
        <v>D+</v>
      </c>
      <c r="DN2" s="55">
        <f>IF(DM2="A",4,IF(DM2="B+",3.5,IF(DM2="B",3,IF(DM2="C+",2.5,IF(DM2="C",2,IF(DM2="D+",1.5,IF(DM2="D",1,0)))))))</f>
        <v>1.5</v>
      </c>
      <c r="DO2" s="355" t="str">
        <f>TEXT(DN2,"0.0")</f>
        <v>1.5</v>
      </c>
      <c r="DP2" s="362">
        <v>3</v>
      </c>
      <c r="DQ2" s="141">
        <v>3</v>
      </c>
      <c r="DR2" s="358">
        <v>7.1</v>
      </c>
      <c r="DS2" s="359">
        <v>4</v>
      </c>
      <c r="DT2" s="360"/>
      <c r="DU2" s="361">
        <f>ROUND((DR2*0.4+DS2*0.6),1)</f>
        <v>5.2</v>
      </c>
      <c r="DV2" s="354">
        <f>ROUND(MAX((DR2*0.4+DS2*0.6),(DR2*0.4+DT2*0.6)),1)</f>
        <v>5.2</v>
      </c>
      <c r="DW2" s="354" t="str">
        <f>TEXT(DV2,"0.0")</f>
        <v>5.2</v>
      </c>
      <c r="DX2" s="29" t="str">
        <f>IF(DV2&gt;=8.5,"A",IF(DV2&gt;=8,"B+",IF(DV2&gt;=7,"B",IF(DV2&gt;=6.5,"C+",IF(DV2&gt;=5.5,"C",IF(DV2&gt;=5,"D+",IF(DV2&gt;=4,"D","F")))))))</f>
        <v>D+</v>
      </c>
      <c r="DY2" s="27">
        <f>IF(DX2="A",4,IF(DX2="B+",3.5,IF(DX2="B",3,IF(DX2="C+",2.5,IF(DX2="C",2,IF(DX2="D+",1.5,IF(DX2="D",1,0)))))))</f>
        <v>1.5</v>
      </c>
      <c r="DZ2" s="355" t="str">
        <f>TEXT(DY2,"0.0")</f>
        <v>1.5</v>
      </c>
      <c r="EA2" s="362">
        <v>3</v>
      </c>
      <c r="EB2" s="141">
        <v>3</v>
      </c>
      <c r="EC2" s="358">
        <v>5.3</v>
      </c>
      <c r="ED2" s="359">
        <v>4</v>
      </c>
      <c r="EE2" s="360"/>
      <c r="EF2" s="361">
        <f>ROUND((EC2*0.4+ED2*0.6),1)</f>
        <v>4.5</v>
      </c>
      <c r="EG2" s="354">
        <f>ROUND(MAX((EC2*0.4+ED2*0.6),(EC2*0.4+EE2*0.6)),1)</f>
        <v>4.5</v>
      </c>
      <c r="EH2" s="354" t="str">
        <f>TEXT(EG2,"0.0")</f>
        <v>4.5</v>
      </c>
      <c r="EI2" s="29" t="str">
        <f>IF(EG2&gt;=8.5,"A",IF(EG2&gt;=8,"B+",IF(EG2&gt;=7,"B",IF(EG2&gt;=6.5,"C+",IF(EG2&gt;=5.5,"C",IF(EG2&gt;=5,"D+",IF(EG2&gt;=4,"D","F")))))))</f>
        <v>D</v>
      </c>
      <c r="EJ2" s="27">
        <f>IF(EI2="A",4,IF(EI2="B+",3.5,IF(EI2="B",3,IF(EI2="C+",2.5,IF(EI2="C",2,IF(EI2="D+",1.5,IF(EI2="D",1,0)))))))</f>
        <v>1</v>
      </c>
      <c r="EK2" s="355" t="str">
        <f>TEXT(EJ2,"0.0")</f>
        <v>1.0</v>
      </c>
      <c r="EL2" s="362">
        <v>2</v>
      </c>
      <c r="EM2" s="141">
        <v>2</v>
      </c>
      <c r="EN2" s="358">
        <v>6.4</v>
      </c>
      <c r="EO2" s="359">
        <v>2</v>
      </c>
      <c r="EP2" s="360">
        <v>5</v>
      </c>
      <c r="EQ2" s="361">
        <f>ROUND((EN2*0.4+EO2*0.6),1)</f>
        <v>3.8</v>
      </c>
      <c r="ER2" s="354">
        <f>ROUND(MAX((EN2*0.4+EO2*0.6),(EN2*0.4+EP2*0.6)),1)</f>
        <v>5.6</v>
      </c>
      <c r="ES2" s="354" t="str">
        <f>TEXT(ER2,"0.0")</f>
        <v>5.6</v>
      </c>
      <c r="ET2" s="29" t="str">
        <f>IF(ER2&gt;=8.5,"A",IF(ER2&gt;=8,"B+",IF(ER2&gt;=7,"B",IF(ER2&gt;=6.5,"C+",IF(ER2&gt;=5.5,"C",IF(ER2&gt;=5,"D+",IF(ER2&gt;=4,"D","F")))))))</f>
        <v>C</v>
      </c>
      <c r="EU2" s="27">
        <f>IF(ET2="A",4,IF(ET2="B+",3.5,IF(ET2="B",3,IF(ET2="C+",2.5,IF(ET2="C",2,IF(ET2="D+",1.5,IF(ET2="D",1,0)))))))</f>
        <v>2</v>
      </c>
      <c r="EV2" s="355" t="str">
        <f>TEXT(EU2,"0.0")</f>
        <v>2.0</v>
      </c>
      <c r="EW2" s="362">
        <v>2</v>
      </c>
      <c r="EX2" s="141">
        <v>2</v>
      </c>
      <c r="EY2" s="358">
        <v>6.8</v>
      </c>
      <c r="EZ2" s="359">
        <v>4</v>
      </c>
      <c r="FA2" s="360"/>
      <c r="FB2" s="361">
        <f>ROUND((EY2*0.4+EZ2*0.6),1)</f>
        <v>5.0999999999999996</v>
      </c>
      <c r="FC2" s="354">
        <f>ROUND(MAX((EY2*0.4+EZ2*0.6),(EY2*0.4+FA2*0.6)),1)</f>
        <v>5.0999999999999996</v>
      </c>
      <c r="FD2" s="354" t="str">
        <f>TEXT(FC2,"0.0")</f>
        <v>5.1</v>
      </c>
      <c r="FE2" s="29" t="str">
        <f>IF(FC2&gt;=8.5,"A",IF(FC2&gt;=8,"B+",IF(FC2&gt;=7,"B",IF(FC2&gt;=6.5,"C+",IF(FC2&gt;=5.5,"C",IF(FC2&gt;=5,"D+",IF(FC2&gt;=4,"D","F")))))))</f>
        <v>D+</v>
      </c>
      <c r="FF2" s="27">
        <f>IF(FE2="A",4,IF(FE2="B+",3.5,IF(FE2="B",3,IF(FE2="C+",2.5,IF(FE2="C",2,IF(FE2="D+",1.5,IF(FE2="D",1,0)))))))</f>
        <v>1.5</v>
      </c>
      <c r="FG2" s="355" t="str">
        <f>TEXT(FF2,"0.0")</f>
        <v>1.5</v>
      </c>
      <c r="FH2" s="362">
        <v>3</v>
      </c>
      <c r="FI2" s="141">
        <v>3</v>
      </c>
      <c r="FJ2" s="358">
        <v>7.7</v>
      </c>
      <c r="FK2" s="359">
        <v>6</v>
      </c>
      <c r="FL2" s="360"/>
      <c r="FM2" s="361">
        <f>ROUND((FJ2*0.4+FK2*0.6),1)</f>
        <v>6.7</v>
      </c>
      <c r="FN2" s="354">
        <f>ROUND(MAX((FJ2*0.4+FK2*0.6),(FJ2*0.4+FL2*0.6)),1)</f>
        <v>6.7</v>
      </c>
      <c r="FO2" s="354" t="str">
        <f>TEXT(FN2,"0.0")</f>
        <v>6.7</v>
      </c>
      <c r="FP2" s="29" t="str">
        <f>IF(FN2&gt;=8.5,"A",IF(FN2&gt;=8,"B+",IF(FN2&gt;=7,"B",IF(FN2&gt;=6.5,"C+",IF(FN2&gt;=5.5,"C",IF(FN2&gt;=5,"D+",IF(FN2&gt;=4,"D","F")))))))</f>
        <v>C+</v>
      </c>
      <c r="FQ2" s="27">
        <f>IF(FP2="A",4,IF(FP2="B+",3.5,IF(FP2="B",3,IF(FP2="C+",2.5,IF(FP2="C",2,IF(FP2="D+",1.5,IF(FP2="D",1,0)))))))</f>
        <v>2.5</v>
      </c>
      <c r="FR2" s="355" t="str">
        <f>TEXT(FQ2,"0.0")</f>
        <v>2.5</v>
      </c>
      <c r="FS2" s="362">
        <v>2</v>
      </c>
      <c r="FT2" s="141">
        <v>2</v>
      </c>
      <c r="FU2" s="358">
        <v>6.1</v>
      </c>
      <c r="FV2" s="359">
        <v>2</v>
      </c>
      <c r="FW2" s="360">
        <v>4</v>
      </c>
      <c r="FX2" s="361">
        <f>ROUND((FU2*0.4+FV2*0.6),1)</f>
        <v>3.6</v>
      </c>
      <c r="FY2" s="354">
        <f>ROUND(MAX((FU2*0.4+FV2*0.6),(FU2*0.4+FW2*0.6)),1)</f>
        <v>4.8</v>
      </c>
      <c r="FZ2" s="354" t="str">
        <f>TEXT(FY2,"0.0")</f>
        <v>4.8</v>
      </c>
      <c r="GA2" s="29" t="str">
        <f>IF(FY2&gt;=8.5,"A",IF(FY2&gt;=8,"B+",IF(FY2&gt;=7,"B",IF(FY2&gt;=6.5,"C+",IF(FY2&gt;=5.5,"C",IF(FY2&gt;=5,"D+",IF(FY2&gt;=4,"D","F")))))))</f>
        <v>D</v>
      </c>
      <c r="GB2" s="27">
        <f>IF(GA2="A",4,IF(GA2="B+",3.5,IF(GA2="B",3,IF(GA2="C+",2.5,IF(GA2="C",2,IF(GA2="D+",1.5,IF(GA2="D",1,0)))))))</f>
        <v>1</v>
      </c>
      <c r="GC2" s="355" t="str">
        <f>TEXT(GB2,"0.0")</f>
        <v>1.0</v>
      </c>
      <c r="GD2" s="362">
        <v>2</v>
      </c>
      <c r="GE2" s="141">
        <v>2</v>
      </c>
      <c r="GF2" s="376">
        <f>DE2+DP2+EA2+EL2+EW2+FH2+FS2+GD2</f>
        <v>20</v>
      </c>
      <c r="GG2" s="377">
        <f>(CZ2*DE2+DK2*DP2+DV2*EA2+EG2*EL2+ER2*EW2+FC2*FH2+FN2*FS2+FY2*GD2)/GF2</f>
        <v>5.0999999999999996</v>
      </c>
      <c r="GH2" s="378">
        <f>(DC2*DE2+DN2*DP2+DY2*EA2+EJ2*EL2+EU2*EW2+FF2*FH2+FQ2*FS2+GB2*GD2)/GF2</f>
        <v>1.4750000000000001</v>
      </c>
      <c r="GI2" s="379" t="str">
        <f>TEXT(GH2,"0.00")</f>
        <v>1.48</v>
      </c>
      <c r="GJ2" s="370" t="str">
        <f>IF(AND(GH2&lt;1),"Cảnh báo KQHT","Lên lớp")</f>
        <v>Lên lớp</v>
      </c>
      <c r="GK2" s="380">
        <f>DF2+DQ2+EB2+EM2+EX2+FI2+FT2+GE2</f>
        <v>20</v>
      </c>
      <c r="GL2" s="381">
        <f xml:space="preserve"> (CZ2*DF2+DK2*DQ2+DV2*EB2+EG2*EM2+ER2*EX2+FC2*FI2+FN2*FT2+FY2*GE2)/GK2</f>
        <v>5.0999999999999996</v>
      </c>
      <c r="GM2" s="382">
        <f xml:space="preserve"> (DC2*DF2+DN2*DQ2+DY2*EB2+EJ2*EM2+EU2*EX2+FF2*FI2+FQ2*FT2+GB2*GE2)/GK2</f>
        <v>1.4750000000000001</v>
      </c>
      <c r="GN2" s="383">
        <f>CK2+GF2</f>
        <v>37</v>
      </c>
      <c r="GO2" s="384">
        <f>CP2+GK2</f>
        <v>37</v>
      </c>
      <c r="GP2" s="379">
        <f>(CQ2*CP2+GL2*GK2)/GO2</f>
        <v>5.3945945945945946</v>
      </c>
      <c r="GQ2" s="378">
        <f>(CR2*CP2+GM2*GK2)/GO2</f>
        <v>1.6621621621621621</v>
      </c>
      <c r="GR2" s="379" t="str">
        <f>TEXT(GQ2,"0.00")</f>
        <v>1.66</v>
      </c>
      <c r="GS2" s="370" t="str">
        <f>IF(AND(GQ2&lt;1.2),"Cảnh báo KQHT","Lên lớp")</f>
        <v>Lên lớp</v>
      </c>
      <c r="GT2" s="370" t="s">
        <v>648</v>
      </c>
      <c r="GU2" s="358">
        <v>6.6</v>
      </c>
      <c r="GV2" s="359">
        <v>2</v>
      </c>
      <c r="GW2" s="360">
        <v>7</v>
      </c>
      <c r="GX2" s="361">
        <f>ROUND((GU2*0.4+GV2*0.6),1)</f>
        <v>3.8</v>
      </c>
      <c r="GY2" s="354">
        <f>ROUND(MAX((GU2*0.4+GV2*0.6),(GU2*0.4+GW2*0.6)),1)</f>
        <v>6.8</v>
      </c>
      <c r="GZ2" s="354" t="str">
        <f>TEXT(GY2,"0.0")</f>
        <v>6.8</v>
      </c>
      <c r="HA2" s="29" t="str">
        <f>IF(GY2&gt;=8.5,"A",IF(GY2&gt;=8,"B+",IF(GY2&gt;=7,"B",IF(GY2&gt;=6.5,"C+",IF(GY2&gt;=5.5,"C",IF(GY2&gt;=5,"D+",IF(GY2&gt;=4,"D","F")))))))</f>
        <v>C+</v>
      </c>
      <c r="HB2" s="27">
        <f>IF(HA2="A",4,IF(HA2="B+",3.5,IF(HA2="B",3,IF(HA2="C+",2.5,IF(HA2="C",2,IF(HA2="D+",1.5,IF(HA2="D",1,0)))))))</f>
        <v>2.5</v>
      </c>
      <c r="HC2" s="355" t="str">
        <f>TEXT(HB2,"0.0")</f>
        <v>2.5</v>
      </c>
      <c r="HD2" s="362">
        <v>3</v>
      </c>
      <c r="HE2" s="141">
        <v>3</v>
      </c>
      <c r="HF2" s="358">
        <v>6.6</v>
      </c>
      <c r="HG2" s="359">
        <v>9</v>
      </c>
      <c r="HH2" s="360"/>
      <c r="HI2" s="361">
        <f>ROUND((HF2*0.4+HG2*0.6),1)</f>
        <v>8</v>
      </c>
      <c r="HJ2" s="354">
        <f>ROUND(MAX((HF2*0.4+HG2*0.6),(HF2*0.4+HH2*0.6)),1)</f>
        <v>8</v>
      </c>
      <c r="HK2" s="354" t="str">
        <f>TEXT(HJ2,"0.0")</f>
        <v>8.0</v>
      </c>
      <c r="HL2" s="29" t="str">
        <f>IF(HJ2&gt;=8.5,"A",IF(HJ2&gt;=8,"B+",IF(HJ2&gt;=7,"B",IF(HJ2&gt;=6.5,"C+",IF(HJ2&gt;=5.5,"C",IF(HJ2&gt;=5,"D+",IF(HJ2&gt;=4,"D","F")))))))</f>
        <v>B+</v>
      </c>
      <c r="HM2" s="27">
        <f>IF(HL2="A",4,IF(HL2="B+",3.5,IF(HL2="B",3,IF(HL2="C+",2.5,IF(HL2="C",2,IF(HL2="D+",1.5,IF(HL2="D",1,0)))))))</f>
        <v>3.5</v>
      </c>
      <c r="HN2" s="355" t="str">
        <f>TEXT(HM2,"0.0")</f>
        <v>3.5</v>
      </c>
      <c r="HO2" s="362">
        <v>2</v>
      </c>
      <c r="HP2" s="141">
        <v>2</v>
      </c>
      <c r="HQ2" s="358">
        <v>6</v>
      </c>
      <c r="HR2" s="359">
        <v>2</v>
      </c>
      <c r="HS2" s="360">
        <v>3</v>
      </c>
      <c r="HT2" s="361">
        <f>ROUND((HQ2*0.4+HR2*0.6),1)</f>
        <v>3.6</v>
      </c>
      <c r="HU2" s="385">
        <f>ROUND(MAX((HQ2*0.4+HR2*0.6),(HQ2*0.4+HS2*0.6)),1)</f>
        <v>4.2</v>
      </c>
      <c r="HV2" s="354" t="str">
        <f>TEXT(HU2,"0.0")</f>
        <v>4.2</v>
      </c>
      <c r="HW2" s="179" t="str">
        <f>IF(HU2&gt;=8.5,"A",IF(HU2&gt;=8,"B+",IF(HU2&gt;=7,"B",IF(HU2&gt;=6.5,"C+",IF(HU2&gt;=5.5,"C",IF(HU2&gt;=5,"D+",IF(HU2&gt;=4,"D","F")))))))</f>
        <v>D</v>
      </c>
      <c r="HX2" s="386">
        <f>IF(HW2="A",4,IF(HW2="B+",3.5,IF(HW2="B",3,IF(HW2="C+",2.5,IF(HW2="C",2,IF(HW2="D+",1.5,IF(HW2="D",1,0)))))))</f>
        <v>1</v>
      </c>
      <c r="HY2" s="387" t="str">
        <f>TEXT(HX2,"0.0")</f>
        <v>1.0</v>
      </c>
      <c r="HZ2" s="362">
        <v>3</v>
      </c>
      <c r="IA2" s="141">
        <v>3</v>
      </c>
      <c r="IB2" s="358">
        <v>7.3</v>
      </c>
      <c r="IC2" s="359">
        <v>3</v>
      </c>
      <c r="ID2" s="360"/>
      <c r="IE2" s="361">
        <f>ROUND((IB2*0.4+IC2*0.6),1)</f>
        <v>4.7</v>
      </c>
      <c r="IF2" s="385">
        <f>ROUND(MAX((IB2*0.4+IC2*0.6),(IB2*0.4+ID2*0.6)),1)</f>
        <v>4.7</v>
      </c>
      <c r="IG2" s="354" t="str">
        <f>TEXT(IF2,"0.0")</f>
        <v>4.7</v>
      </c>
      <c r="IH2" s="179" t="str">
        <f>IF(IF2&gt;=8.5,"A",IF(IF2&gt;=8,"B+",IF(IF2&gt;=7,"B",IF(IF2&gt;=6.5,"C+",IF(IF2&gt;=5.5,"C",IF(IF2&gt;=5,"D+",IF(IF2&gt;=4,"D","F")))))))</f>
        <v>D</v>
      </c>
      <c r="II2" s="386">
        <f>IF(IH2="A",4,IF(IH2="B+",3.5,IF(IH2="B",3,IF(IH2="C+",2.5,IF(IH2="C",2,IF(IH2="D+",1.5,IF(IH2="D",1,0)))))))</f>
        <v>1</v>
      </c>
      <c r="IJ2" s="387" t="str">
        <f>TEXT(II2,"0.0")</f>
        <v>1.0</v>
      </c>
      <c r="IK2" s="362">
        <v>1</v>
      </c>
      <c r="IL2" s="141">
        <v>1</v>
      </c>
      <c r="IM2" s="358">
        <v>5.6</v>
      </c>
      <c r="IN2" s="359">
        <v>4</v>
      </c>
      <c r="IO2" s="360"/>
      <c r="IP2" s="361">
        <f>ROUND((IM2*0.4+IN2*0.6),1)</f>
        <v>4.5999999999999996</v>
      </c>
      <c r="IQ2" s="354">
        <f>ROUND(MAX((IM2*0.4+IN2*0.6),(IM2*0.4+IO2*0.6)),1)</f>
        <v>4.5999999999999996</v>
      </c>
      <c r="IR2" s="354" t="str">
        <f>TEXT(IQ2,"0.0")</f>
        <v>4.6</v>
      </c>
      <c r="IS2" s="29" t="str">
        <f>IF(IQ2&gt;=8.5,"A",IF(IQ2&gt;=8,"B+",IF(IQ2&gt;=7,"B",IF(IQ2&gt;=6.5,"C+",IF(IQ2&gt;=5.5,"C",IF(IQ2&gt;=5,"D+",IF(IQ2&gt;=4,"D","F")))))))</f>
        <v>D</v>
      </c>
      <c r="IT2" s="27">
        <f>IF(IS2="A",4,IF(IS2="B+",3.5,IF(IS2="B",3,IF(IS2="C+",2.5,IF(IS2="C",2,IF(IS2="D+",1.5,IF(IS2="D",1,0)))))))</f>
        <v>1</v>
      </c>
      <c r="IU2" s="355" t="str">
        <f>TEXT(IT2,"0.0")</f>
        <v>1.0</v>
      </c>
      <c r="IV2" s="362">
        <v>2</v>
      </c>
      <c r="IW2" s="141">
        <v>2</v>
      </c>
      <c r="IX2" s="358">
        <v>8</v>
      </c>
      <c r="IY2" s="359">
        <v>5</v>
      </c>
      <c r="IZ2" s="360"/>
      <c r="JA2" s="361">
        <f>ROUND((IX2*0.4+IY2*0.6),1)</f>
        <v>6.2</v>
      </c>
      <c r="JB2" s="354">
        <f>ROUND(MAX((IX2*0.4+IY2*0.6),(IX2*0.4+IZ2*0.6)),1)</f>
        <v>6.2</v>
      </c>
      <c r="JC2" s="354" t="str">
        <f>TEXT(JB2,"0.0")</f>
        <v>6.2</v>
      </c>
      <c r="JD2" s="29" t="str">
        <f>IF(JB2&gt;=8.5,"A",IF(JB2&gt;=8,"B+",IF(JB2&gt;=7,"B",IF(JB2&gt;=6.5,"C+",IF(JB2&gt;=5.5,"C",IF(JB2&gt;=5,"D+",IF(JB2&gt;=4,"D","F")))))))</f>
        <v>C</v>
      </c>
      <c r="JE2" s="27">
        <f>IF(JD2="A",4,IF(JD2="B+",3.5,IF(JD2="B",3,IF(JD2="C+",2.5,IF(JD2="C",2,IF(JD2="D+",1.5,IF(JD2="D",1,0)))))))</f>
        <v>2</v>
      </c>
      <c r="JF2" s="355" t="str">
        <f>TEXT(JE2,"0.0")</f>
        <v>2.0</v>
      </c>
      <c r="JG2" s="362">
        <v>2</v>
      </c>
      <c r="JH2" s="141">
        <v>2</v>
      </c>
      <c r="JI2" s="358">
        <v>5</v>
      </c>
      <c r="JJ2" s="359">
        <v>4</v>
      </c>
      <c r="JK2" s="360"/>
      <c r="JL2" s="361">
        <f>ROUND((JI2*0.4+JJ2*0.6),1)</f>
        <v>4.4000000000000004</v>
      </c>
      <c r="JM2" s="354">
        <f>ROUND(MAX((JI2*0.4+JJ2*0.6),(JI2*0.4+JK2*0.6)),1)</f>
        <v>4.4000000000000004</v>
      </c>
      <c r="JN2" s="354" t="str">
        <f>TEXT(JM2,"0.0")</f>
        <v>4.4</v>
      </c>
      <c r="JO2" s="29" t="str">
        <f>IF(JM2&gt;=8.5,"A",IF(JM2&gt;=8,"B+",IF(JM2&gt;=7,"B",IF(JM2&gt;=6.5,"C+",IF(JM2&gt;=5.5,"C",IF(JM2&gt;=5,"D+",IF(JM2&gt;=4,"D","F")))))))</f>
        <v>D</v>
      </c>
      <c r="JP2" s="27">
        <f>IF(JO2="A",4,IF(JO2="B+",3.5,IF(JO2="B",3,IF(JO2="C+",2.5,IF(JO2="C",2,IF(JO2="D+",1.5,IF(JO2="D",1,0)))))))</f>
        <v>1</v>
      </c>
      <c r="JQ2" s="355" t="str">
        <f>TEXT(JP2,"0.0")</f>
        <v>1.0</v>
      </c>
      <c r="JR2" s="362">
        <v>2</v>
      </c>
      <c r="JS2" s="141">
        <v>2</v>
      </c>
      <c r="JT2" s="358">
        <v>6.4</v>
      </c>
      <c r="JU2" s="359">
        <v>4</v>
      </c>
      <c r="JV2" s="360"/>
      <c r="JW2" s="361">
        <f>ROUND((JT2*0.4+JU2*0.6),1)</f>
        <v>5</v>
      </c>
      <c r="JX2" s="354">
        <f>ROUND(MAX((JT2*0.4+JU2*0.6),(JT2*0.4+JV2*0.6)),1)</f>
        <v>5</v>
      </c>
      <c r="JY2" s="354" t="str">
        <f>TEXT(JX2,"0.0")</f>
        <v>5.0</v>
      </c>
      <c r="JZ2" s="29" t="str">
        <f>IF(JX2&gt;=8.5,"A",IF(JX2&gt;=8,"B+",IF(JX2&gt;=7,"B",IF(JX2&gt;=6.5,"C+",IF(JX2&gt;=5.5,"C",IF(JX2&gt;=5,"D+",IF(JX2&gt;=4,"D","F")))))))</f>
        <v>D+</v>
      </c>
      <c r="KA2" s="27">
        <f>IF(JZ2="A",4,IF(JZ2="B+",3.5,IF(JZ2="B",3,IF(JZ2="C+",2.5,IF(JZ2="C",2,IF(JZ2="D+",1.5,IF(JZ2="D",1,0)))))))</f>
        <v>1.5</v>
      </c>
      <c r="KB2" s="355" t="str">
        <f>TEXT(KA2,"0.0")</f>
        <v>1.5</v>
      </c>
      <c r="KC2" s="362">
        <v>1</v>
      </c>
      <c r="KD2" s="141">
        <v>1</v>
      </c>
      <c r="KE2" s="358">
        <v>7.7</v>
      </c>
      <c r="KF2" s="359">
        <v>3</v>
      </c>
      <c r="KG2" s="360"/>
      <c r="KH2" s="361">
        <f>ROUND((KE2*0.4+KF2*0.6),1)</f>
        <v>4.9000000000000004</v>
      </c>
      <c r="KI2" s="354">
        <f>ROUND(MAX((KE2*0.4+KF2*0.6),(KE2*0.4+KG2*0.6)),1)</f>
        <v>4.9000000000000004</v>
      </c>
      <c r="KJ2" s="354" t="str">
        <f>TEXT(KI2,"0.0")</f>
        <v>4.9</v>
      </c>
      <c r="KK2" s="29" t="str">
        <f>IF(KI2&gt;=8.5,"A",IF(KI2&gt;=8,"B+",IF(KI2&gt;=7,"B",IF(KI2&gt;=6.5,"C+",IF(KI2&gt;=5.5,"C",IF(KI2&gt;=5,"D+",IF(KI2&gt;=4,"D","F")))))))</f>
        <v>D</v>
      </c>
      <c r="KL2" s="27">
        <f>IF(KK2="A",4,IF(KK2="B+",3.5,IF(KK2="B",3,IF(KK2="C+",2.5,IF(KK2="C",2,IF(KK2="D+",1.5,IF(KK2="D",1,0)))))))</f>
        <v>1</v>
      </c>
      <c r="KM2" s="355" t="str">
        <f>TEXT(KL2,"0.0")</f>
        <v>1.0</v>
      </c>
      <c r="KN2" s="362">
        <v>2</v>
      </c>
      <c r="KO2" s="141">
        <v>2</v>
      </c>
      <c r="KP2" s="376">
        <f>HD2+HO2+HZ2+IK2+IV2+JG2+JR2+KC2+KN2</f>
        <v>18</v>
      </c>
      <c r="KQ2" s="377">
        <f>(GY2*HD2+HJ2*HO2+HU2*HZ2+IF2*IK2+IQ2*IV2+JB2*JG2+JM2*JR2+JX2*KC2+KI2*KN2)/KP2</f>
        <v>5.4944444444444445</v>
      </c>
      <c r="KR2" s="378">
        <f>(HB2*HD2+HM2*HO2+HX2*HZ2+II2*IK2+IT2*IV2+JE2*JG2+JP2*JR2+KA2*KC2+KL2*KN2)/KP2</f>
        <v>1.6666666666666667</v>
      </c>
      <c r="KS2" s="379" t="str">
        <f>TEXT(KR2,"0.00")</f>
        <v>1.67</v>
      </c>
      <c r="KT2" s="370" t="str">
        <f>IF(AND(KR2&lt;1),"Cảnh báo KQHT","Lên lớp")</f>
        <v>Lên lớp</v>
      </c>
      <c r="KU2" s="380">
        <f>HE2+HP2+IA2+IL2+IW2+JH2+JS2+KD2+KO2</f>
        <v>18</v>
      </c>
      <c r="KV2" s="377">
        <f>(GY2*HE2+HJ2*HP2+HU2*IA2+IF2*IL2+IQ2*IW2+JB2*JH2+JM2*JS2+JX2*KD2+KI2*KO2)/KU2</f>
        <v>5.4944444444444445</v>
      </c>
      <c r="KW2" s="388">
        <f xml:space="preserve"> (HB2*HE2+HM2*HP2+HX2*IA2+II2*IL2+IT2*IW2+JE2*JH2+JP2*JS2+KA2*KD2+KL2*KO2)/KU2</f>
        <v>1.6666666666666667</v>
      </c>
      <c r="KX2" s="383">
        <f>GN2+KP2</f>
        <v>55</v>
      </c>
      <c r="KY2" s="384">
        <f>GO2+KU2</f>
        <v>55</v>
      </c>
      <c r="KZ2" s="379">
        <f>(GP2*GO2+KV2*KU2)/KY2</f>
        <v>5.4272727272727277</v>
      </c>
      <c r="LA2" s="378">
        <f>(GQ2*GO2+KW2*KU2)/KY2</f>
        <v>1.6636363636363636</v>
      </c>
      <c r="LB2" s="379" t="str">
        <f>TEXT(LA2,"0.00")</f>
        <v>1.66</v>
      </c>
      <c r="LC2" s="370" t="str">
        <f>IF(AND(LA2&lt;1.4),"Cảnh báo KQHT","Lên lớp")</f>
        <v>Lên lớp</v>
      </c>
      <c r="LD2" s="370" t="s">
        <v>648</v>
      </c>
      <c r="LE2" s="358">
        <v>6.5</v>
      </c>
      <c r="LF2" s="359">
        <v>5</v>
      </c>
      <c r="LG2" s="360"/>
      <c r="LH2" s="361">
        <f>ROUND((LE2*0.4+LF2*0.6),1)</f>
        <v>5.6</v>
      </c>
      <c r="LI2" s="385">
        <f>ROUND(MAX((LE2*0.4+LF2*0.6),(LE2*0.4+LG2*0.6)),1)</f>
        <v>5.6</v>
      </c>
      <c r="LJ2" s="354" t="str">
        <f>TEXT(LI2,"0.0")</f>
        <v>5.6</v>
      </c>
      <c r="LK2" s="389" t="str">
        <f>IF(LI2&gt;=8.5,"A",IF(LI2&gt;=8,"B+",IF(LI2&gt;=7,"B",IF(LI2&gt;=6.5,"C+",IF(LI2&gt;=5.5,"C",IF(LI2&gt;=5,"D+",IF(LI2&gt;=4,"D","F")))))))</f>
        <v>C</v>
      </c>
      <c r="LL2" s="386">
        <f>IF(LK2="A",4,IF(LK2="B+",3.5,IF(LK2="B",3,IF(LK2="C+",2.5,IF(LK2="C",2,IF(LK2="D+",1.5,IF(LK2="D",1,0)))))))</f>
        <v>2</v>
      </c>
      <c r="LM2" s="387" t="str">
        <f>TEXT(LL2,"0.0")</f>
        <v>2.0</v>
      </c>
      <c r="LN2" s="362">
        <v>2</v>
      </c>
      <c r="LO2" s="141">
        <v>2</v>
      </c>
      <c r="LP2" s="358">
        <v>6</v>
      </c>
      <c r="LQ2" s="390"/>
      <c r="LR2" s="391"/>
      <c r="LS2" s="361">
        <f>ROUND((LP2*0.4+LQ2*0.6),1)</f>
        <v>2.4</v>
      </c>
      <c r="LT2" s="385">
        <f>ROUND(MAX((LP2*0.4+LQ2*0.6),(LP2*0.4+LR2*0.6)),1)</f>
        <v>2.4</v>
      </c>
      <c r="LU2" s="354" t="str">
        <f>TEXT(LT2,"0.0")</f>
        <v>2.4</v>
      </c>
      <c r="LV2" s="389" t="str">
        <f>IF(LT2&gt;=8.5,"A",IF(LT2&gt;=8,"B+",IF(LT2&gt;=7,"B",IF(LT2&gt;=6.5,"C+",IF(LT2&gt;=5.5,"C",IF(LT2&gt;=5,"D+",IF(LT2&gt;=4,"D","F")))))))</f>
        <v>F</v>
      </c>
      <c r="LW2" s="386">
        <f>IF(LV2="A",4,IF(LV2="B+",3.5,IF(LV2="B",3,IF(LV2="C+",2.5,IF(LV2="C",2,IF(LV2="D+",1.5,IF(LV2="D",1,0)))))))</f>
        <v>0</v>
      </c>
      <c r="LX2" s="387" t="str">
        <f>TEXT(LW2,"0.0")</f>
        <v>0.0</v>
      </c>
      <c r="LY2" s="362">
        <v>1</v>
      </c>
      <c r="LZ2" s="141"/>
      <c r="MA2" s="392">
        <v>1</v>
      </c>
      <c r="MB2" s="359"/>
      <c r="MC2" s="360"/>
      <c r="MD2" s="361">
        <f>ROUND((MA2*0.4+MB2*0.6),1)</f>
        <v>0.4</v>
      </c>
      <c r="ME2" s="385">
        <f>ROUND(MAX((MA2*0.4+MB2*0.6),(MA2*0.4+MC2*0.6)),1)</f>
        <v>0.4</v>
      </c>
      <c r="MF2" s="354" t="str">
        <f>TEXT(ME2,"0.0")</f>
        <v>0.4</v>
      </c>
      <c r="MG2" s="389" t="str">
        <f>IF(ME2&gt;=8.5,"A",IF(ME2&gt;=8,"B+",IF(ME2&gt;=7,"B",IF(ME2&gt;=6.5,"C+",IF(ME2&gt;=5.5,"C",IF(ME2&gt;=5,"D+",IF(ME2&gt;=4,"D","F")))))))</f>
        <v>F</v>
      </c>
      <c r="MH2" s="386">
        <f>IF(MG2="A",4,IF(MG2="B+",3.5,IF(MG2="B",3,IF(MG2="C+",2.5,IF(MG2="C",2,IF(MG2="D+",1.5,IF(MG2="D",1,0)))))))</f>
        <v>0</v>
      </c>
      <c r="MI2" s="387" t="str">
        <f>TEXT(MH2,"0.0")</f>
        <v>0.0</v>
      </c>
      <c r="MJ2" s="362">
        <v>3</v>
      </c>
      <c r="MK2" s="141"/>
      <c r="ML2" s="358">
        <v>5.7</v>
      </c>
      <c r="MM2" s="390"/>
      <c r="MN2" s="360"/>
      <c r="MO2" s="361">
        <f>ROUND((ML2*0.4+MM2*0.6),1)</f>
        <v>2.2999999999999998</v>
      </c>
      <c r="MP2" s="385">
        <f>ROUND(MAX((ML2*0.4+MM2*0.6),(ML2*0.4+MN2*0.6)),1)</f>
        <v>2.2999999999999998</v>
      </c>
      <c r="MQ2" s="354" t="str">
        <f>TEXT(MP2,"0.0")</f>
        <v>2.3</v>
      </c>
      <c r="MR2" s="389" t="str">
        <f>IF(MP2&gt;=8.5,"A",IF(MP2&gt;=8,"B+",IF(MP2&gt;=7,"B",IF(MP2&gt;=6.5,"C+",IF(MP2&gt;=5.5,"C",IF(MP2&gt;=5,"D+",IF(MP2&gt;=4,"D","F")))))))</f>
        <v>F</v>
      </c>
      <c r="MS2" s="386">
        <f>IF(MR2="A",4,IF(MR2="B+",3.5,IF(MR2="B",3,IF(MR2="C+",2.5,IF(MR2="C",2,IF(MR2="D+",1.5,IF(MR2="D",1,0)))))))</f>
        <v>0</v>
      </c>
      <c r="MT2" s="387" t="str">
        <f>TEXT(MS2,"0.0")</f>
        <v>0.0</v>
      </c>
      <c r="MU2" s="362">
        <v>2</v>
      </c>
      <c r="MV2" s="141"/>
      <c r="MW2" s="392">
        <v>0</v>
      </c>
      <c r="MX2" s="359"/>
      <c r="MY2" s="360"/>
      <c r="MZ2" s="361">
        <f>ROUND((MW2*0.4+MX2*0.6),1)</f>
        <v>0</v>
      </c>
      <c r="NA2" s="385">
        <f>ROUND(MAX((MW2*0.4+MX2*0.6),(MW2*0.4+MY2*0.6)),1)</f>
        <v>0</v>
      </c>
      <c r="NB2" s="354" t="str">
        <f>TEXT(NA2,"0.0")</f>
        <v>0.0</v>
      </c>
      <c r="NC2" s="389" t="str">
        <f>IF(NA2&gt;=8.5,"A",IF(NA2&gt;=8,"B+",IF(NA2&gt;=7,"B",IF(NA2&gt;=6.5,"C+",IF(NA2&gt;=5.5,"C",IF(NA2&gt;=5,"D+",IF(NA2&gt;=4,"D","F")))))))</f>
        <v>F</v>
      </c>
      <c r="ND2" s="386">
        <f>IF(NC2="A",4,IF(NC2="B+",3.5,IF(NC2="B",3,IF(NC2="C+",2.5,IF(NC2="C",2,IF(NC2="D+",1.5,IF(NC2="D",1,0)))))))</f>
        <v>0</v>
      </c>
      <c r="NE2" s="387" t="str">
        <f>TEXT(ND2,"0.0")</f>
        <v>0.0</v>
      </c>
      <c r="NF2" s="362">
        <v>4</v>
      </c>
      <c r="NG2" s="141"/>
      <c r="NH2" s="393">
        <f>LN2+LY2+MJ2+MU2+NF2</f>
        <v>12</v>
      </c>
      <c r="NI2" s="377">
        <f>(LI2*LN2+LT2*LY2+ME2*MJ2+MP2*MU2+NA2*NF2)/NH2</f>
        <v>1.6166666666666665</v>
      </c>
      <c r="NJ2" s="378">
        <f>(LL2*LN2+LW2*LY2+MH2*MJ2+MS2*MU2+ND2*NF2)/NH2</f>
        <v>0.33333333333333331</v>
      </c>
      <c r="NK2" s="379" t="str">
        <f t="shared" ref="NK2" si="0">TEXT(NJ2,"0.00")</f>
        <v>0.33</v>
      </c>
      <c r="NL2" s="370" t="str">
        <f t="shared" ref="NL2" si="1">IF(AND(NJ2&lt;1),"Cảnh báo KQHT","Lên lớp")</f>
        <v>Cảnh báo KQHT</v>
      </c>
      <c r="NM2" s="380">
        <f>LO2+LZ2+MK2+MV2+NG2</f>
        <v>2</v>
      </c>
      <c r="NN2" s="377">
        <f>(LI2*LO2+LT2*LZ2+ME2*MK2+MP2*MV2+NA2*NG2)/NM2</f>
        <v>5.6</v>
      </c>
      <c r="NO2" s="388">
        <f xml:space="preserve"> (LL2*LO2+LW2*LZ2+MH2*MK2+MS2*MV2+ND2*NG2)/NM2</f>
        <v>2</v>
      </c>
      <c r="NP2" s="383">
        <f>KX2+NH2</f>
        <v>67</v>
      </c>
      <c r="NQ2" s="384">
        <f>KY2+NM2</f>
        <v>57</v>
      </c>
      <c r="NR2" s="379">
        <f>(KZ2*KY2+NN2*NM2)/NQ2</f>
        <v>5.4333333333333336</v>
      </c>
      <c r="NS2" s="378">
        <f>(LA2*KY2+NO2*NM2)/NQ2</f>
        <v>1.6754385964912282</v>
      </c>
      <c r="NT2" s="379" t="str">
        <f t="shared" ref="NT2" si="2">TEXT(NS2,"0.00")</f>
        <v>1.68</v>
      </c>
      <c r="NU2" s="370" t="str">
        <f t="shared" ref="NU2" si="3">IF(AND(NS2&lt;1.4),"Cảnh báo KQHT","Lên lớp")</f>
        <v>Lên lớp</v>
      </c>
      <c r="NV2" s="394" t="s">
        <v>644</v>
      </c>
      <c r="NW2" s="395"/>
      <c r="NX2" s="359"/>
      <c r="NY2" s="360"/>
      <c r="NZ2" s="361">
        <f t="shared" ref="NZ2:NZ5" si="4">ROUND((NW2*0.4+NX2*0.6),1)</f>
        <v>0</v>
      </c>
      <c r="OA2" s="354">
        <f t="shared" ref="OA2:OA5" si="5">ROUND(MAX((NW2*0.4+NX2*0.6),(NW2*0.4+NY2*0.6)),1)</f>
        <v>0</v>
      </c>
      <c r="OB2" s="354" t="str">
        <f t="shared" ref="OB2:OB5" si="6">TEXT(OA2,"0.0")</f>
        <v>0.0</v>
      </c>
      <c r="OC2" s="29" t="str">
        <f t="shared" ref="OC2:OC5" si="7">IF(OA2&gt;=8.5,"A",IF(OA2&gt;=8,"B+",IF(OA2&gt;=7,"B",IF(OA2&gt;=6.5,"C+",IF(OA2&gt;=5.5,"C",IF(OA2&gt;=5,"D+",IF(OA2&gt;=4,"D","F")))))))</f>
        <v>F</v>
      </c>
      <c r="OD2" s="27">
        <f t="shared" ref="OD2:OD5" si="8">IF(OC2="A",4,IF(OC2="B+",3.5,IF(OC2="B",3,IF(OC2="C+",2.5,IF(OC2="C",2,IF(OC2="D+",1.5,IF(OC2="D",1,0)))))))</f>
        <v>0</v>
      </c>
      <c r="OE2" s="355" t="str">
        <f t="shared" ref="OE2:OE5" si="9">TEXT(OD2,"0.0")</f>
        <v>0.0</v>
      </c>
      <c r="OF2" s="362"/>
      <c r="OG2" s="365"/>
      <c r="OH2" s="358"/>
      <c r="OI2" s="359"/>
      <c r="OJ2" s="360"/>
      <c r="OK2" s="361">
        <f t="shared" ref="OK2:OK6" si="10">ROUND((OH2*0.4+OI2*0.6),1)</f>
        <v>0</v>
      </c>
      <c r="OL2" s="354">
        <f t="shared" ref="OL2:OL6" si="11">ROUND(MAX((OH2*0.4+OI2*0.6),(OH2*0.4+OJ2*0.6)),1)</f>
        <v>0</v>
      </c>
      <c r="OM2" s="354" t="str">
        <f t="shared" ref="OM2:OM6" si="12">TEXT(OL2,"0.0")</f>
        <v>0.0</v>
      </c>
      <c r="ON2" s="29" t="str">
        <f t="shared" ref="ON2:ON6" si="13">IF(OL2&gt;=8.5,"A",IF(OL2&gt;=8,"B+",IF(OL2&gt;=7,"B",IF(OL2&gt;=6.5,"C+",IF(OL2&gt;=5.5,"C",IF(OL2&gt;=5,"D+",IF(OL2&gt;=4,"D","F")))))))</f>
        <v>F</v>
      </c>
      <c r="OO2" s="27">
        <f t="shared" ref="OO2:OO6" si="14">IF(ON2="A",4,IF(ON2="B+",3.5,IF(ON2="B",3,IF(ON2="C+",2.5,IF(ON2="C",2,IF(ON2="D+",1.5,IF(ON2="D",1,0)))))))</f>
        <v>0</v>
      </c>
      <c r="OP2" s="355" t="str">
        <f t="shared" ref="OP2:OP6" si="15">TEXT(OO2,"0.0")</f>
        <v>0.0</v>
      </c>
      <c r="OQ2" s="362"/>
      <c r="OR2" s="141"/>
      <c r="OS2" s="396"/>
      <c r="OT2" s="361"/>
      <c r="OU2" s="361"/>
      <c r="OV2" s="397">
        <f>ROUND((OS2*0.25+OT2*0.35+OU2*0.4),1)</f>
        <v>0</v>
      </c>
      <c r="OW2" s="354" t="str">
        <f>TEXT(OV2,"0.0")</f>
        <v>0.0</v>
      </c>
      <c r="OX2" s="29" t="str">
        <f t="shared" ref="OX2:OX6" si="16">IF(OV2&gt;=8.5,"A",IF(OV2&gt;=8,"B+",IF(OV2&gt;=7,"B",IF(OV2&gt;=6.5,"C+",IF(OV2&gt;=5.5,"C",IF(OV2&gt;=5,"D+",IF(OV2&gt;=4,"D","F")))))))</f>
        <v>F</v>
      </c>
      <c r="OY2" s="27">
        <f t="shared" ref="OY2:OY6" si="17">IF(OX2="A",4,IF(OX2="B+",3.5,IF(OX2="B",3,IF(OX2="C+",2.5,IF(OX2="C",2,IF(OX2="D+",1.5,IF(OX2="D",1,0)))))))</f>
        <v>0</v>
      </c>
      <c r="OZ2" s="355" t="str">
        <f t="shared" ref="OZ2:OZ6" si="18">TEXT(OY2,"0.0")</f>
        <v>0.0</v>
      </c>
      <c r="PA2" s="398"/>
      <c r="PB2" s="399"/>
      <c r="PC2" s="400">
        <f>OF2+OQ2+PA2</f>
        <v>0</v>
      </c>
      <c r="PD2" s="377" t="e">
        <f>(OA2*OF2+OL2*OQ2+OV2*PA2)/PC2</f>
        <v>#DIV/0!</v>
      </c>
      <c r="PE2" s="378" t="e">
        <f>(OD2*OF2+OO2*OQ2+OY2*PA2)/PC2</f>
        <v>#DIV/0!</v>
      </c>
      <c r="PF2" s="379" t="e">
        <f>TEXT(PE2,"0.00")</f>
        <v>#DIV/0!</v>
      </c>
      <c r="PG2" s="370" t="e">
        <f>IF(AND(PE2&lt;1),"Cảnh báo KQHT","Lên lớp")</f>
        <v>#DIV/0!</v>
      </c>
    </row>
    <row r="3" spans="1:423" ht="18">
      <c r="A3" s="10">
        <v>2</v>
      </c>
      <c r="B3" s="10">
        <v>2</v>
      </c>
      <c r="C3" s="90" t="s">
        <v>96</v>
      </c>
      <c r="D3" s="91" t="s">
        <v>184</v>
      </c>
      <c r="E3" s="93" t="s">
        <v>185</v>
      </c>
      <c r="F3" s="308" t="s">
        <v>186</v>
      </c>
      <c r="G3" s="42"/>
      <c r="H3" s="96" t="s">
        <v>435</v>
      </c>
      <c r="I3" s="42" t="s">
        <v>18</v>
      </c>
      <c r="J3" s="98" t="s">
        <v>450</v>
      </c>
      <c r="K3" s="12">
        <v>7</v>
      </c>
      <c r="L3" s="26" t="str">
        <f>TEXT(K3,"0.0")</f>
        <v>7.0</v>
      </c>
      <c r="M3" s="30" t="str">
        <f>IF(K3&gt;=8.5,"A",IF(K3&gt;=8,"B+",IF(K3&gt;=7,"B",IF(K3&gt;=6.5,"C+",IF(K3&gt;=5.5,"C",IF(K3&gt;=5,"D+",IF(K3&gt;=4,"D","F")))))))</f>
        <v>B</v>
      </c>
      <c r="N3" s="37">
        <f>IF(M3="A",4,IF(M3="B+",3.5,IF(M3="B",3,IF(M3="C+",2.5,IF(M3="C",2,IF(M3="D+",1.5,IF(M3="D",1,0)))))))</f>
        <v>3</v>
      </c>
      <c r="O3" s="35" t="str">
        <f>TEXT(N3,"0.0")</f>
        <v>3.0</v>
      </c>
      <c r="P3" s="11">
        <v>2</v>
      </c>
      <c r="Q3" s="14">
        <v>7.3</v>
      </c>
      <c r="R3" s="26" t="str">
        <f>TEXT(Q3,"0.0")</f>
        <v>7.3</v>
      </c>
      <c r="S3" s="30" t="str">
        <f>IF(Q3&gt;=8.5,"A",IF(Q3&gt;=8,"B+",IF(Q3&gt;=7,"B",IF(Q3&gt;=6.5,"C+",IF(Q3&gt;=5.5,"C",IF(Q3&gt;=5,"D+",IF(Q3&gt;=4,"D","F")))))))</f>
        <v>B</v>
      </c>
      <c r="T3" s="37">
        <f>IF(S3="A",4,IF(S3="B+",3.5,IF(S3="B",3,IF(S3="C+",2.5,IF(S3="C",2,IF(S3="D+",1.5,IF(S3="D",1,0)))))))</f>
        <v>3</v>
      </c>
      <c r="U3" s="35" t="str">
        <f>TEXT(T3,"0.0")</f>
        <v>3.0</v>
      </c>
      <c r="V3" s="11">
        <v>3</v>
      </c>
      <c r="W3" s="19">
        <v>7.5</v>
      </c>
      <c r="X3" s="22">
        <v>9</v>
      </c>
      <c r="Y3" s="23"/>
      <c r="Z3" s="25">
        <f>ROUND((W3*0.4+X3*0.6),1)</f>
        <v>8.4</v>
      </c>
      <c r="AA3" s="26">
        <f>ROUND(MAX((W3*0.4+X3*0.6),(W3*0.4+Y3*0.6)),1)</f>
        <v>8.4</v>
      </c>
      <c r="AB3" s="26" t="str">
        <f>TEXT(AA3,"0.0")</f>
        <v>8.4</v>
      </c>
      <c r="AC3" s="30" t="str">
        <f>IF(AA3&gt;=8.5,"A",IF(AA3&gt;=8,"B+",IF(AA3&gt;=7,"B",IF(AA3&gt;=6.5,"C+",IF(AA3&gt;=5.5,"C",IF(AA3&gt;=5,"D+",IF(AA3&gt;=4,"D","F")))))))</f>
        <v>B+</v>
      </c>
      <c r="AD3" s="28">
        <f>IF(AC3="A",4,IF(AC3="B+",3.5,IF(AC3="B",3,IF(AC3="C+",2.5,IF(AC3="C",2,IF(AC3="D+",1.5,IF(AC3="D",1,0)))))))</f>
        <v>3.5</v>
      </c>
      <c r="AE3" s="35" t="str">
        <f>TEXT(AD3,"0.0")</f>
        <v>3.5</v>
      </c>
      <c r="AF3" s="53">
        <v>4</v>
      </c>
      <c r="AG3" s="63">
        <v>4</v>
      </c>
      <c r="AH3" s="19">
        <v>8</v>
      </c>
      <c r="AI3" s="22">
        <v>8</v>
      </c>
      <c r="AJ3" s="23"/>
      <c r="AK3" s="25">
        <f>ROUND((AH3*0.4+AI3*0.6),1)</f>
        <v>8</v>
      </c>
      <c r="AL3" s="26">
        <f>ROUND(MAX((AH3*0.4+AI3*0.6),(AH3*0.4+AJ3*0.6)),1)</f>
        <v>8</v>
      </c>
      <c r="AM3" s="26" t="str">
        <f>TEXT(AL3,"0.0")</f>
        <v>8.0</v>
      </c>
      <c r="AN3" s="30" t="str">
        <f>IF(AL3&gt;=8.5,"A",IF(AL3&gt;=8,"B+",IF(AL3&gt;=7,"B",IF(AL3&gt;=6.5,"C+",IF(AL3&gt;=5.5,"C",IF(AL3&gt;=5,"D+",IF(AL3&gt;=4,"D","F")))))))</f>
        <v>B+</v>
      </c>
      <c r="AO3" s="28">
        <f>IF(AN3="A",4,IF(AN3="B+",3.5,IF(AN3="B",3,IF(AN3="C+",2.5,IF(AN3="C",2,IF(AN3="D+",1.5,IF(AN3="D",1,0)))))))</f>
        <v>3.5</v>
      </c>
      <c r="AP3" s="35" t="str">
        <f>TEXT(AO3,"0.0")</f>
        <v>3.5</v>
      </c>
      <c r="AQ3" s="66">
        <v>2</v>
      </c>
      <c r="AR3" s="68">
        <v>2</v>
      </c>
      <c r="AS3" s="19">
        <v>5.5</v>
      </c>
      <c r="AT3" s="22">
        <v>4</v>
      </c>
      <c r="AU3" s="23"/>
      <c r="AV3" s="25">
        <f>ROUND((AS3*0.4+AT3*0.6),1)</f>
        <v>4.5999999999999996</v>
      </c>
      <c r="AW3" s="26">
        <f>ROUND(MAX((AS3*0.4+AT3*0.6),(AS3*0.4+AU3*0.6)),1)</f>
        <v>4.5999999999999996</v>
      </c>
      <c r="AX3" s="26" t="str">
        <f>TEXT(AW3,"0.0")</f>
        <v>4.6</v>
      </c>
      <c r="AY3" s="30" t="str">
        <f>IF(AW3&gt;=8.5,"A",IF(AW3&gt;=8,"B+",IF(AW3&gt;=7,"B",IF(AW3&gt;=6.5,"C+",IF(AW3&gt;=5.5,"C",IF(AW3&gt;=5,"D+",IF(AW3&gt;=4,"D","F")))))))</f>
        <v>D</v>
      </c>
      <c r="AZ3" s="28">
        <f>IF(AY3="A",4,IF(AY3="B+",3.5,IF(AY3="B",3,IF(AY3="C+",2.5,IF(AY3="C",2,IF(AY3="D+",1.5,IF(AY3="D",1,0)))))))</f>
        <v>1</v>
      </c>
      <c r="BA3" s="35" t="str">
        <f>TEXT(AZ3,"0.0")</f>
        <v>1.0</v>
      </c>
      <c r="BB3" s="53">
        <v>3</v>
      </c>
      <c r="BC3" s="63">
        <v>3</v>
      </c>
      <c r="BD3" s="19">
        <v>7.4</v>
      </c>
      <c r="BE3" s="22">
        <v>7</v>
      </c>
      <c r="BF3" s="23"/>
      <c r="BG3" s="25">
        <f>ROUND((BD3*0.4+BE3*0.6),1)</f>
        <v>7.2</v>
      </c>
      <c r="BH3" s="26">
        <f>ROUND(MAX((BD3*0.4+BE3*0.6),(BD3*0.4+BF3*0.6)),1)</f>
        <v>7.2</v>
      </c>
      <c r="BI3" s="26" t="str">
        <f>TEXT(BH3,"0.0")</f>
        <v>7.2</v>
      </c>
      <c r="BJ3" s="30" t="str">
        <f>IF(BH3&gt;=8.5,"A",IF(BH3&gt;=8,"B+",IF(BH3&gt;=7,"B",IF(BH3&gt;=6.5,"C+",IF(BH3&gt;=5.5,"C",IF(BH3&gt;=5,"D+",IF(BH3&gt;=4,"D","F")))))))</f>
        <v>B</v>
      </c>
      <c r="BK3" s="28">
        <f>IF(BJ3="A",4,IF(BJ3="B+",3.5,IF(BJ3="B",3,IF(BJ3="C+",2.5,IF(BJ3="C",2,IF(BJ3="D+",1.5,IF(BJ3="D",1,0)))))))</f>
        <v>3</v>
      </c>
      <c r="BL3" s="35" t="str">
        <f>TEXT(BK3,"0.0")</f>
        <v>3.0</v>
      </c>
      <c r="BM3" s="53">
        <v>3</v>
      </c>
      <c r="BN3" s="63">
        <v>3</v>
      </c>
      <c r="BO3" s="19">
        <v>6.2</v>
      </c>
      <c r="BP3" s="22">
        <v>7</v>
      </c>
      <c r="BQ3" s="23"/>
      <c r="BR3" s="25">
        <f>ROUND((BO3*0.4+BP3*0.6),1)</f>
        <v>6.7</v>
      </c>
      <c r="BS3" s="26">
        <f>ROUND(MAX((BO3*0.4+BP3*0.6),(BO3*0.4+BQ3*0.6)),1)</f>
        <v>6.7</v>
      </c>
      <c r="BT3" s="26" t="str">
        <f>TEXT(BS3,"0.0")</f>
        <v>6.7</v>
      </c>
      <c r="BU3" s="30" t="str">
        <f>IF(BS3&gt;=8.5,"A",IF(BS3&gt;=8,"B+",IF(BS3&gt;=7,"B",IF(BS3&gt;=6.5,"C+",IF(BS3&gt;=5.5,"C",IF(BS3&gt;=5,"D+",IF(BS3&gt;=4,"D","F")))))))</f>
        <v>C+</v>
      </c>
      <c r="BV3" s="56">
        <f>IF(BU3="A",4,IF(BU3="B+",3.5,IF(BU3="B",3,IF(BU3="C+",2.5,IF(BU3="C",2,IF(BU3="D+",1.5,IF(BU3="D",1,0)))))))</f>
        <v>2.5</v>
      </c>
      <c r="BW3" s="35" t="str">
        <f>TEXT(BV3,"0.0")</f>
        <v>2.5</v>
      </c>
      <c r="BX3" s="53">
        <v>2</v>
      </c>
      <c r="BY3" s="70">
        <v>2</v>
      </c>
      <c r="BZ3" s="19">
        <v>7.2</v>
      </c>
      <c r="CA3" s="22">
        <v>5</v>
      </c>
      <c r="CB3" s="23"/>
      <c r="CC3" s="25">
        <f>ROUND((BZ3*0.4+CA3*0.6),1)</f>
        <v>5.9</v>
      </c>
      <c r="CD3" s="26">
        <f>ROUND(MAX((BZ3*0.4+CA3*0.6),(BZ3*0.4+CB3*0.6)),1)</f>
        <v>5.9</v>
      </c>
      <c r="CE3" s="26" t="str">
        <f>TEXT(CD3,"0.0")</f>
        <v>5.9</v>
      </c>
      <c r="CF3" s="30" t="str">
        <f>IF(CD3&gt;=8.5,"A",IF(CD3&gt;=8,"B+",IF(CD3&gt;=7,"B",IF(CD3&gt;=6.5,"C+",IF(CD3&gt;=5.5,"C",IF(CD3&gt;=5,"D+",IF(CD3&gt;=4,"D","F")))))))</f>
        <v>C</v>
      </c>
      <c r="CG3" s="28">
        <f>IF(CF3="A",4,IF(CF3="B+",3.5,IF(CF3="B",3,IF(CF3="C+",2.5,IF(CF3="C",2,IF(CF3="D+",1.5,IF(CF3="D",1,0)))))))</f>
        <v>2</v>
      </c>
      <c r="CH3" s="35" t="str">
        <f>TEXT(CG3,"0.0")</f>
        <v>2.0</v>
      </c>
      <c r="CI3" s="53">
        <v>3</v>
      </c>
      <c r="CJ3" s="63">
        <v>3</v>
      </c>
      <c r="CK3" s="115">
        <f>AF3+AQ3+BB3+BM3+BX3+CI3</f>
        <v>17</v>
      </c>
      <c r="CL3" s="238">
        <f>(AA3*AF3+AL3*AQ3+AW3*BB3+BH3*BM3+BS3*BX3+CD3*CI3)/CK3</f>
        <v>6.829411764705883</v>
      </c>
      <c r="CM3" s="116">
        <f>(AD3*AF3+AO3*AQ3+AZ3*BB3+BK3*BM3+BV3*BX3+CG3*CI3)/CK3</f>
        <v>2.5882352941176472</v>
      </c>
      <c r="CN3" s="117" t="str">
        <f>TEXT(CM3,"0.00")</f>
        <v>2.59</v>
      </c>
      <c r="CO3" s="135" t="str">
        <f>IF(AND(CM3&lt;0.8),"Cảnh báo KQHT","Lên lớp")</f>
        <v>Lên lớp</v>
      </c>
      <c r="CP3" s="240">
        <f>AG3+AR3+BC3+BN3+BY3+CJ3</f>
        <v>17</v>
      </c>
      <c r="CQ3" s="241">
        <f xml:space="preserve"> (AA3*AG3+AL3*AR3+AW3*BC3+BH3*BN3+BS3*BY3+CD3*CJ3)/CP3</f>
        <v>6.829411764705883</v>
      </c>
      <c r="CR3" s="242">
        <f xml:space="preserve"> (AD3*AG3+AO3*AR3+AZ3*BC3+BK3*BN3+BV3*BY3+CG3*CJ3)/CP3</f>
        <v>2.5882352941176472</v>
      </c>
      <c r="CS3" s="140" t="str">
        <f>TEXT(CR3,"0.00")</f>
        <v>2.59</v>
      </c>
      <c r="CT3" s="135" t="str">
        <f>IF(AND(CR3&lt;1.2),"Cảnh báo KQHT","Lên lớp")</f>
        <v>Lên lớp</v>
      </c>
      <c r="CU3" s="205" t="s">
        <v>648</v>
      </c>
      <c r="CV3" s="19">
        <v>8</v>
      </c>
      <c r="CW3" s="22">
        <v>9</v>
      </c>
      <c r="CX3" s="23"/>
      <c r="CY3" s="25">
        <f>ROUND((CV3*0.4+CW3*0.6),1)</f>
        <v>8.6</v>
      </c>
      <c r="CZ3" s="26">
        <f>ROUND(MAX((CV3*0.4+CW3*0.6),(CV3*0.4+CX3*0.6)),1)</f>
        <v>8.6</v>
      </c>
      <c r="DA3" s="26" t="str">
        <f>TEXT(CZ3,"0.0")</f>
        <v>8.6</v>
      </c>
      <c r="DB3" s="30" t="str">
        <f>IF(CZ3&gt;=8.5,"A",IF(CZ3&gt;=8,"B+",IF(CZ3&gt;=7,"B",IF(CZ3&gt;=6.5,"C+",IF(CZ3&gt;=5.5,"C",IF(CZ3&gt;=5,"D+",IF(CZ3&gt;=4,"D","F")))))))</f>
        <v>A</v>
      </c>
      <c r="DC3" s="56">
        <f>IF(DB3="A",4,IF(DB3="B+",3.5,IF(DB3="B",3,IF(DB3="C+",2.5,IF(DB3="C",2,IF(DB3="D+",1.5,IF(DB3="D",1,0)))))))</f>
        <v>4</v>
      </c>
      <c r="DD3" s="35" t="str">
        <f>TEXT(DC3,"0.0")</f>
        <v>4.0</v>
      </c>
      <c r="DE3" s="53">
        <v>3</v>
      </c>
      <c r="DF3" s="63">
        <v>3</v>
      </c>
      <c r="DG3" s="19">
        <v>6.4</v>
      </c>
      <c r="DH3" s="22">
        <v>9</v>
      </c>
      <c r="DI3" s="23"/>
      <c r="DJ3" s="25">
        <f>ROUND((DG3*0.4+DH3*0.6),1)</f>
        <v>8</v>
      </c>
      <c r="DK3" s="26">
        <f>ROUND(MAX((DG3*0.4+DH3*0.6),(DG3*0.4+DI3*0.6)),1)</f>
        <v>8</v>
      </c>
      <c r="DL3" s="26" t="str">
        <f>TEXT(DK3,"0.0")</f>
        <v>8.0</v>
      </c>
      <c r="DM3" s="30" t="str">
        <f>IF(DK3&gt;=8.5,"A",IF(DK3&gt;=8,"B+",IF(DK3&gt;=7,"B",IF(DK3&gt;=6.5,"C+",IF(DK3&gt;=5.5,"C",IF(DK3&gt;=5,"D+",IF(DK3&gt;=4,"D","F")))))))</f>
        <v>B+</v>
      </c>
      <c r="DN3" s="56">
        <f>IF(DM3="A",4,IF(DM3="B+",3.5,IF(DM3="B",3,IF(DM3="C+",2.5,IF(DM3="C",2,IF(DM3="D+",1.5,IF(DM3="D",1,0)))))))</f>
        <v>3.5</v>
      </c>
      <c r="DO3" s="35" t="str">
        <f>TEXT(DN3,"0.0")</f>
        <v>3.5</v>
      </c>
      <c r="DP3" s="53">
        <v>3</v>
      </c>
      <c r="DQ3" s="63">
        <v>3</v>
      </c>
      <c r="DR3" s="19">
        <v>8.6999999999999993</v>
      </c>
      <c r="DS3" s="22">
        <v>9</v>
      </c>
      <c r="DT3" s="23"/>
      <c r="DU3" s="25">
        <f>ROUND((DR3*0.4+DS3*0.6),1)</f>
        <v>8.9</v>
      </c>
      <c r="DV3" s="26">
        <f>ROUND(MAX((DR3*0.4+DS3*0.6),(DR3*0.4+DT3*0.6)),1)</f>
        <v>8.9</v>
      </c>
      <c r="DW3" s="26" t="str">
        <f>TEXT(DV3,"0.0")</f>
        <v>8.9</v>
      </c>
      <c r="DX3" s="30" t="str">
        <f>IF(DV3&gt;=8.5,"A",IF(DV3&gt;=8,"B+",IF(DV3&gt;=7,"B",IF(DV3&gt;=6.5,"C+",IF(DV3&gt;=5.5,"C",IF(DV3&gt;=5,"D+",IF(DV3&gt;=4,"D","F")))))))</f>
        <v>A</v>
      </c>
      <c r="DY3" s="28">
        <f>IF(DX3="A",4,IF(DX3="B+",3.5,IF(DX3="B",3,IF(DX3="C+",2.5,IF(DX3="C",2,IF(DX3="D+",1.5,IF(DX3="D",1,0)))))))</f>
        <v>4</v>
      </c>
      <c r="DZ3" s="35" t="str">
        <f>TEXT(DY3,"0.0")</f>
        <v>4.0</v>
      </c>
      <c r="EA3" s="53">
        <v>3</v>
      </c>
      <c r="EB3" s="63">
        <v>3</v>
      </c>
      <c r="EC3" s="19">
        <v>7.7</v>
      </c>
      <c r="ED3" s="22">
        <v>6</v>
      </c>
      <c r="EE3" s="23"/>
      <c r="EF3" s="25">
        <f>ROUND((EC3*0.4+ED3*0.6),1)</f>
        <v>6.7</v>
      </c>
      <c r="EG3" s="26">
        <f>ROUND(MAX((EC3*0.4+ED3*0.6),(EC3*0.4+EE3*0.6)),1)</f>
        <v>6.7</v>
      </c>
      <c r="EH3" s="26" t="str">
        <f>TEXT(EG3,"0.0")</f>
        <v>6.7</v>
      </c>
      <c r="EI3" s="30" t="str">
        <f>IF(EG3&gt;=8.5,"A",IF(EG3&gt;=8,"B+",IF(EG3&gt;=7,"B",IF(EG3&gt;=6.5,"C+",IF(EG3&gt;=5.5,"C",IF(EG3&gt;=5,"D+",IF(EG3&gt;=4,"D","F")))))))</f>
        <v>C+</v>
      </c>
      <c r="EJ3" s="28">
        <f>IF(EI3="A",4,IF(EI3="B+",3.5,IF(EI3="B",3,IF(EI3="C+",2.5,IF(EI3="C",2,IF(EI3="D+",1.5,IF(EI3="D",1,0)))))))</f>
        <v>2.5</v>
      </c>
      <c r="EK3" s="35" t="str">
        <f>TEXT(EJ3,"0.0")</f>
        <v>2.5</v>
      </c>
      <c r="EL3" s="53">
        <v>2</v>
      </c>
      <c r="EM3" s="63">
        <v>2</v>
      </c>
      <c r="EN3" s="19">
        <v>9.3000000000000007</v>
      </c>
      <c r="EO3" s="22">
        <v>9</v>
      </c>
      <c r="EP3" s="23"/>
      <c r="EQ3" s="25">
        <f>ROUND((EN3*0.4+EO3*0.6),1)</f>
        <v>9.1</v>
      </c>
      <c r="ER3" s="26">
        <f>ROUND(MAX((EN3*0.4+EO3*0.6),(EN3*0.4+EP3*0.6)),1)</f>
        <v>9.1</v>
      </c>
      <c r="ES3" s="26" t="str">
        <f>TEXT(ER3,"0.0")</f>
        <v>9.1</v>
      </c>
      <c r="ET3" s="30" t="str">
        <f>IF(ER3&gt;=8.5,"A",IF(ER3&gt;=8,"B+",IF(ER3&gt;=7,"B",IF(ER3&gt;=6.5,"C+",IF(ER3&gt;=5.5,"C",IF(ER3&gt;=5,"D+",IF(ER3&gt;=4,"D","F")))))))</f>
        <v>A</v>
      </c>
      <c r="EU3" s="28">
        <f>IF(ET3="A",4,IF(ET3="B+",3.5,IF(ET3="B",3,IF(ET3="C+",2.5,IF(ET3="C",2,IF(ET3="D+",1.5,IF(ET3="D",1,0)))))))</f>
        <v>4</v>
      </c>
      <c r="EV3" s="35" t="str">
        <f>TEXT(EU3,"0.0")</f>
        <v>4.0</v>
      </c>
      <c r="EW3" s="53">
        <v>2</v>
      </c>
      <c r="EX3" s="63">
        <v>2</v>
      </c>
      <c r="EY3" s="19">
        <v>7.5</v>
      </c>
      <c r="EZ3" s="22">
        <v>4</v>
      </c>
      <c r="FA3" s="23"/>
      <c r="FB3" s="25">
        <f>ROUND((EY3*0.4+EZ3*0.6),1)</f>
        <v>5.4</v>
      </c>
      <c r="FC3" s="26">
        <f>ROUND(MAX((EY3*0.4+EZ3*0.6),(EY3*0.4+FA3*0.6)),1)</f>
        <v>5.4</v>
      </c>
      <c r="FD3" s="26" t="str">
        <f>TEXT(FC3,"0.0")</f>
        <v>5.4</v>
      </c>
      <c r="FE3" s="30" t="str">
        <f>IF(FC3&gt;=8.5,"A",IF(FC3&gt;=8,"B+",IF(FC3&gt;=7,"B",IF(FC3&gt;=6.5,"C+",IF(FC3&gt;=5.5,"C",IF(FC3&gt;=5,"D+",IF(FC3&gt;=4,"D","F")))))))</f>
        <v>D+</v>
      </c>
      <c r="FF3" s="28">
        <f>IF(FE3="A",4,IF(FE3="B+",3.5,IF(FE3="B",3,IF(FE3="C+",2.5,IF(FE3="C",2,IF(FE3="D+",1.5,IF(FE3="D",1,0)))))))</f>
        <v>1.5</v>
      </c>
      <c r="FG3" s="35" t="str">
        <f>TEXT(FF3,"0.0")</f>
        <v>1.5</v>
      </c>
      <c r="FH3" s="53">
        <v>3</v>
      </c>
      <c r="FI3" s="63">
        <v>3</v>
      </c>
      <c r="FJ3" s="19">
        <v>8.6999999999999993</v>
      </c>
      <c r="FK3" s="22">
        <v>9</v>
      </c>
      <c r="FL3" s="23"/>
      <c r="FM3" s="25">
        <f>ROUND((FJ3*0.4+FK3*0.6),1)</f>
        <v>8.9</v>
      </c>
      <c r="FN3" s="26">
        <f>ROUND(MAX((FJ3*0.4+FK3*0.6),(FJ3*0.4+FL3*0.6)),1)</f>
        <v>8.9</v>
      </c>
      <c r="FO3" s="26" t="str">
        <f>TEXT(FN3,"0.0")</f>
        <v>8.9</v>
      </c>
      <c r="FP3" s="30" t="str">
        <f>IF(FN3&gt;=8.5,"A",IF(FN3&gt;=8,"B+",IF(FN3&gt;=7,"B",IF(FN3&gt;=6.5,"C+",IF(FN3&gt;=5.5,"C",IF(FN3&gt;=5,"D+",IF(FN3&gt;=4,"D","F")))))))</f>
        <v>A</v>
      </c>
      <c r="FQ3" s="28">
        <f>IF(FP3="A",4,IF(FP3="B+",3.5,IF(FP3="B",3,IF(FP3="C+",2.5,IF(FP3="C",2,IF(FP3="D+",1.5,IF(FP3="D",1,0)))))))</f>
        <v>4</v>
      </c>
      <c r="FR3" s="35" t="str">
        <f>TEXT(FQ3,"0.0")</f>
        <v>4.0</v>
      </c>
      <c r="FS3" s="53">
        <v>2</v>
      </c>
      <c r="FT3" s="63">
        <v>2</v>
      </c>
      <c r="FU3" s="19">
        <v>6.5</v>
      </c>
      <c r="FV3" s="22">
        <v>8</v>
      </c>
      <c r="FW3" s="23"/>
      <c r="FX3" s="25">
        <f>ROUND((FU3*0.4+FV3*0.6),1)</f>
        <v>7.4</v>
      </c>
      <c r="FY3" s="26">
        <f>ROUND(MAX((FU3*0.4+FV3*0.6),(FU3*0.4+FW3*0.6)),1)</f>
        <v>7.4</v>
      </c>
      <c r="FZ3" s="26" t="str">
        <f>TEXT(FY3,"0.0")</f>
        <v>7.4</v>
      </c>
      <c r="GA3" s="30" t="str">
        <f>IF(FY3&gt;=8.5,"A",IF(FY3&gt;=8,"B+",IF(FY3&gt;=7,"B",IF(FY3&gt;=6.5,"C+",IF(FY3&gt;=5.5,"C",IF(FY3&gt;=5,"D+",IF(FY3&gt;=4,"D","F")))))))</f>
        <v>B</v>
      </c>
      <c r="GB3" s="28">
        <f>IF(GA3="A",4,IF(GA3="B+",3.5,IF(GA3="B",3,IF(GA3="C+",2.5,IF(GA3="C",2,IF(GA3="D+",1.5,IF(GA3="D",1,0)))))))</f>
        <v>3</v>
      </c>
      <c r="GC3" s="35" t="str">
        <f>TEXT(GB3,"0.0")</f>
        <v>3.0</v>
      </c>
      <c r="GD3" s="53">
        <v>2</v>
      </c>
      <c r="GE3" s="63">
        <v>2</v>
      </c>
      <c r="GF3" s="181">
        <f>DE3+DP3+EA3+EL3+EW3+FH3+FS3+GD3</f>
        <v>20</v>
      </c>
      <c r="GG3" s="217">
        <f>(CZ3*DE3+DK3*DP3+DV3*EA3+EG3*EL3+ER3*EW3+FC3*FH3+FN3*FS3+FY3*GD3)/GF3</f>
        <v>7.8450000000000015</v>
      </c>
      <c r="GH3" s="182">
        <f>(DC3*DE3+DN3*DP3+DY3*EA3+EJ3*EL3+EU3*EW3+FF3*FH3+FQ3*FS3+GB3*GD3)/GF3</f>
        <v>3.3</v>
      </c>
      <c r="GI3" s="183" t="str">
        <f>TEXT(GH3,"0.00")</f>
        <v>3.30</v>
      </c>
      <c r="GJ3" s="135" t="str">
        <f>IF(AND(GH3&lt;1),"Cảnh báo KQHT","Lên lớp")</f>
        <v>Lên lớp</v>
      </c>
      <c r="GK3" s="136">
        <f>DF3+DQ3+EB3+EM3+EX3+FI3+FT3+GE3</f>
        <v>20</v>
      </c>
      <c r="GL3" s="239">
        <f xml:space="preserve"> (CZ3*DF3+DK3*DQ3+DV3*EB3+EG3*EM3+ER3*EX3+FC3*FI3+FN3*FT3+FY3*GE3)/GK3</f>
        <v>7.8450000000000015</v>
      </c>
      <c r="GM3" s="137">
        <f xml:space="preserve"> (DC3*DF3+DN3*DQ3+DY3*EB3+EJ3*EM3+EU3*EX3+FF3*FI3+FQ3*FT3+GB3*GE3)/GK3</f>
        <v>3.3</v>
      </c>
      <c r="GN3" s="192">
        <f>CK3+GF3</f>
        <v>37</v>
      </c>
      <c r="GO3" s="193">
        <f>CP3+GK3</f>
        <v>37</v>
      </c>
      <c r="GP3" s="183">
        <f>(CQ3*CP3+GL3*GK3)/GO3</f>
        <v>7.3783783783783798</v>
      </c>
      <c r="GQ3" s="182">
        <f>(CR3*CP3+GM3*GK3)/GO3</f>
        <v>2.9729729729729728</v>
      </c>
      <c r="GR3" s="183" t="str">
        <f>TEXT(GQ3,"0.00")</f>
        <v>2.97</v>
      </c>
      <c r="GS3" s="135" t="str">
        <f>IF(AND(GQ3&lt;1.2),"Cảnh báo KQHT","Lên lớp")</f>
        <v>Lên lớp</v>
      </c>
      <c r="GT3" s="135" t="s">
        <v>648</v>
      </c>
      <c r="GU3" s="19">
        <v>7</v>
      </c>
      <c r="GV3" s="22">
        <v>7</v>
      </c>
      <c r="GW3" s="23"/>
      <c r="GX3" s="25">
        <f>ROUND((GU3*0.4+GV3*0.6),1)</f>
        <v>7</v>
      </c>
      <c r="GY3" s="26">
        <f>ROUND(MAX((GU3*0.4+GV3*0.6),(GU3*0.4+GW3*0.6)),1)</f>
        <v>7</v>
      </c>
      <c r="GZ3" s="26" t="str">
        <f>TEXT(GY3,"0.0")</f>
        <v>7.0</v>
      </c>
      <c r="HA3" s="30" t="str">
        <f>IF(GY3&gt;=8.5,"A",IF(GY3&gt;=8,"B+",IF(GY3&gt;=7,"B",IF(GY3&gt;=6.5,"C+",IF(GY3&gt;=5.5,"C",IF(GY3&gt;=5,"D+",IF(GY3&gt;=4,"D","F")))))))</f>
        <v>B</v>
      </c>
      <c r="HB3" s="28">
        <f>IF(HA3="A",4,IF(HA3="B+",3.5,IF(HA3="B",3,IF(HA3="C+",2.5,IF(HA3="C",2,IF(HA3="D+",1.5,IF(HA3="D",1,0)))))))</f>
        <v>3</v>
      </c>
      <c r="HC3" s="35" t="str">
        <f>TEXT(HB3,"0.0")</f>
        <v>3.0</v>
      </c>
      <c r="HD3" s="53">
        <v>3</v>
      </c>
      <c r="HE3" s="63">
        <v>3</v>
      </c>
      <c r="HF3" s="19">
        <v>9</v>
      </c>
      <c r="HG3" s="22">
        <v>9</v>
      </c>
      <c r="HH3" s="23"/>
      <c r="HI3" s="25">
        <f>ROUND((HF3*0.4+HG3*0.6),1)</f>
        <v>9</v>
      </c>
      <c r="HJ3" s="26">
        <f>ROUND(MAX((HF3*0.4+HG3*0.6),(HF3*0.4+HH3*0.6)),1)</f>
        <v>9</v>
      </c>
      <c r="HK3" s="26" t="str">
        <f>TEXT(HJ3,"0.0")</f>
        <v>9.0</v>
      </c>
      <c r="HL3" s="30" t="str">
        <f>IF(HJ3&gt;=8.5,"A",IF(HJ3&gt;=8,"B+",IF(HJ3&gt;=7,"B",IF(HJ3&gt;=6.5,"C+",IF(HJ3&gt;=5.5,"C",IF(HJ3&gt;=5,"D+",IF(HJ3&gt;=4,"D","F")))))))</f>
        <v>A</v>
      </c>
      <c r="HM3" s="28">
        <f>IF(HL3="A",4,IF(HL3="B+",3.5,IF(HL3="B",3,IF(HL3="C+",2.5,IF(HL3="C",2,IF(HL3="D+",1.5,IF(HL3="D",1,0)))))))</f>
        <v>4</v>
      </c>
      <c r="HN3" s="35" t="str">
        <f>TEXT(HM3,"0.0")</f>
        <v>4.0</v>
      </c>
      <c r="HO3" s="53">
        <v>2</v>
      </c>
      <c r="HP3" s="63">
        <v>2</v>
      </c>
      <c r="HQ3" s="19">
        <v>8.9</v>
      </c>
      <c r="HR3" s="22">
        <v>7</v>
      </c>
      <c r="HS3" s="23"/>
      <c r="HT3" s="25">
        <f>ROUND((HQ3*0.4+HR3*0.6),1)</f>
        <v>7.8</v>
      </c>
      <c r="HU3" s="147">
        <f>ROUND(MAX((HQ3*0.4+HR3*0.6),(HQ3*0.4+HS3*0.6)),1)</f>
        <v>7.8</v>
      </c>
      <c r="HV3" s="26" t="str">
        <f>TEXT(HU3,"0.0")</f>
        <v>7.8</v>
      </c>
      <c r="HW3" s="218" t="str">
        <f>IF(HU3&gt;=8.5,"A",IF(HU3&gt;=8,"B+",IF(HU3&gt;=7,"B",IF(HU3&gt;=6.5,"C+",IF(HU3&gt;=5.5,"C",IF(HU3&gt;=5,"D+",IF(HU3&gt;=4,"D","F")))))))</f>
        <v>B</v>
      </c>
      <c r="HX3" s="149">
        <f>IF(HW3="A",4,IF(HW3="B+",3.5,IF(HW3="B",3,IF(HW3="C+",2.5,IF(HW3="C",2,IF(HW3="D+",1.5,IF(HW3="D",1,0)))))))</f>
        <v>3</v>
      </c>
      <c r="HY3" s="40" t="str">
        <f>TEXT(HX3,"0.0")</f>
        <v>3.0</v>
      </c>
      <c r="HZ3" s="53">
        <v>3</v>
      </c>
      <c r="IA3" s="63">
        <v>3</v>
      </c>
      <c r="IB3" s="19">
        <v>8.3000000000000007</v>
      </c>
      <c r="IC3" s="22">
        <v>5</v>
      </c>
      <c r="ID3" s="23"/>
      <c r="IE3" s="25">
        <f>ROUND((IB3*0.4+IC3*0.6),1)</f>
        <v>6.3</v>
      </c>
      <c r="IF3" s="147">
        <f>ROUND(MAX((IB3*0.4+IC3*0.6),(IB3*0.4+ID3*0.6)),1)</f>
        <v>6.3</v>
      </c>
      <c r="IG3" s="26" t="str">
        <f>TEXT(IF3,"0.0")</f>
        <v>6.3</v>
      </c>
      <c r="IH3" s="218" t="str">
        <f>IF(IF3&gt;=8.5,"A",IF(IF3&gt;=8,"B+",IF(IF3&gt;=7,"B",IF(IF3&gt;=6.5,"C+",IF(IF3&gt;=5.5,"C",IF(IF3&gt;=5,"D+",IF(IF3&gt;=4,"D","F")))))))</f>
        <v>C</v>
      </c>
      <c r="II3" s="149">
        <f>IF(IH3="A",4,IF(IH3="B+",3.5,IF(IH3="B",3,IF(IH3="C+",2.5,IF(IH3="C",2,IF(IH3="D+",1.5,IF(IH3="D",1,0)))))))</f>
        <v>2</v>
      </c>
      <c r="IJ3" s="40" t="str">
        <f>TEXT(II3,"0.0")</f>
        <v>2.0</v>
      </c>
      <c r="IK3" s="53">
        <v>1</v>
      </c>
      <c r="IL3" s="63">
        <v>1</v>
      </c>
      <c r="IM3" s="19">
        <v>7</v>
      </c>
      <c r="IN3" s="22">
        <v>7</v>
      </c>
      <c r="IO3" s="23"/>
      <c r="IP3" s="25">
        <f>ROUND((IM3*0.4+IN3*0.6),1)</f>
        <v>7</v>
      </c>
      <c r="IQ3" s="26">
        <f>ROUND(MAX((IM3*0.4+IN3*0.6),(IM3*0.4+IO3*0.6)),1)</f>
        <v>7</v>
      </c>
      <c r="IR3" s="26" t="str">
        <f>TEXT(IQ3,"0.0")</f>
        <v>7.0</v>
      </c>
      <c r="IS3" s="30" t="str">
        <f>IF(IQ3&gt;=8.5,"A",IF(IQ3&gt;=8,"B+",IF(IQ3&gt;=7,"B",IF(IQ3&gt;=6.5,"C+",IF(IQ3&gt;=5.5,"C",IF(IQ3&gt;=5,"D+",IF(IQ3&gt;=4,"D","F")))))))</f>
        <v>B</v>
      </c>
      <c r="IT3" s="28">
        <f>IF(IS3="A",4,IF(IS3="B+",3.5,IF(IS3="B",3,IF(IS3="C+",2.5,IF(IS3="C",2,IF(IS3="D+",1.5,IF(IS3="D",1,0)))))))</f>
        <v>3</v>
      </c>
      <c r="IU3" s="35" t="str">
        <f>TEXT(IT3,"0.0")</f>
        <v>3.0</v>
      </c>
      <c r="IV3" s="53">
        <v>2</v>
      </c>
      <c r="IW3" s="63">
        <v>2</v>
      </c>
      <c r="IX3" s="19">
        <v>8.6</v>
      </c>
      <c r="IY3" s="22">
        <v>9</v>
      </c>
      <c r="IZ3" s="23"/>
      <c r="JA3" s="25">
        <f>ROUND((IX3*0.4+IY3*0.6),1)</f>
        <v>8.8000000000000007</v>
      </c>
      <c r="JB3" s="26">
        <f>ROUND(MAX((IX3*0.4+IY3*0.6),(IX3*0.4+IZ3*0.6)),1)</f>
        <v>8.8000000000000007</v>
      </c>
      <c r="JC3" s="26" t="str">
        <f>TEXT(JB3,"0.0")</f>
        <v>8.8</v>
      </c>
      <c r="JD3" s="30" t="str">
        <f>IF(JB3&gt;=8.5,"A",IF(JB3&gt;=8,"B+",IF(JB3&gt;=7,"B",IF(JB3&gt;=6.5,"C+",IF(JB3&gt;=5.5,"C",IF(JB3&gt;=5,"D+",IF(JB3&gt;=4,"D","F")))))))</f>
        <v>A</v>
      </c>
      <c r="JE3" s="28">
        <f>IF(JD3="A",4,IF(JD3="B+",3.5,IF(JD3="B",3,IF(JD3="C+",2.5,IF(JD3="C",2,IF(JD3="D+",1.5,IF(JD3="D",1,0)))))))</f>
        <v>4</v>
      </c>
      <c r="JF3" s="35" t="str">
        <f>TEXT(JE3,"0.0")</f>
        <v>4.0</v>
      </c>
      <c r="JG3" s="53">
        <v>2</v>
      </c>
      <c r="JH3" s="63">
        <v>2</v>
      </c>
      <c r="JI3" s="19">
        <v>6.6</v>
      </c>
      <c r="JJ3" s="22">
        <v>4</v>
      </c>
      <c r="JK3" s="23"/>
      <c r="JL3" s="25">
        <f>ROUND((JI3*0.4+JJ3*0.6),1)</f>
        <v>5</v>
      </c>
      <c r="JM3" s="26">
        <f>ROUND(MAX((JI3*0.4+JJ3*0.6),(JI3*0.4+JK3*0.6)),1)</f>
        <v>5</v>
      </c>
      <c r="JN3" s="26" t="str">
        <f>TEXT(JM3,"0.0")</f>
        <v>5.0</v>
      </c>
      <c r="JO3" s="30" t="str">
        <f>IF(JM3&gt;=8.5,"A",IF(JM3&gt;=8,"B+",IF(JM3&gt;=7,"B",IF(JM3&gt;=6.5,"C+",IF(JM3&gt;=5.5,"C",IF(JM3&gt;=5,"D+",IF(JM3&gt;=4,"D","F")))))))</f>
        <v>D+</v>
      </c>
      <c r="JP3" s="28">
        <f>IF(JO3="A",4,IF(JO3="B+",3.5,IF(JO3="B",3,IF(JO3="C+",2.5,IF(JO3="C",2,IF(JO3="D+",1.5,IF(JO3="D",1,0)))))))</f>
        <v>1.5</v>
      </c>
      <c r="JQ3" s="35" t="str">
        <f>TEXT(JP3,"0.0")</f>
        <v>1.5</v>
      </c>
      <c r="JR3" s="53">
        <v>2</v>
      </c>
      <c r="JS3" s="63">
        <v>2</v>
      </c>
      <c r="JT3" s="19">
        <v>8</v>
      </c>
      <c r="JU3" s="22">
        <v>7</v>
      </c>
      <c r="JV3" s="23"/>
      <c r="JW3" s="25">
        <f>ROUND((JT3*0.4+JU3*0.6),1)</f>
        <v>7.4</v>
      </c>
      <c r="JX3" s="26">
        <f>ROUND(MAX((JT3*0.4+JU3*0.6),(JT3*0.4+JV3*0.6)),1)</f>
        <v>7.4</v>
      </c>
      <c r="JY3" s="26" t="str">
        <f>TEXT(JX3,"0.0")</f>
        <v>7.4</v>
      </c>
      <c r="JZ3" s="30" t="str">
        <f>IF(JX3&gt;=8.5,"A",IF(JX3&gt;=8,"B+",IF(JX3&gt;=7,"B",IF(JX3&gt;=6.5,"C+",IF(JX3&gt;=5.5,"C",IF(JX3&gt;=5,"D+",IF(JX3&gt;=4,"D","F")))))))</f>
        <v>B</v>
      </c>
      <c r="KA3" s="28">
        <f>IF(JZ3="A",4,IF(JZ3="B+",3.5,IF(JZ3="B",3,IF(JZ3="C+",2.5,IF(JZ3="C",2,IF(JZ3="D+",1.5,IF(JZ3="D",1,0)))))))</f>
        <v>3</v>
      </c>
      <c r="KB3" s="35" t="str">
        <f>TEXT(KA3,"0.0")</f>
        <v>3.0</v>
      </c>
      <c r="KC3" s="53">
        <v>1</v>
      </c>
      <c r="KD3" s="63">
        <v>1</v>
      </c>
      <c r="KE3" s="19">
        <v>8</v>
      </c>
      <c r="KF3" s="22">
        <v>9</v>
      </c>
      <c r="KG3" s="23"/>
      <c r="KH3" s="25">
        <f>ROUND((KE3*0.4+KF3*0.6),1)</f>
        <v>8.6</v>
      </c>
      <c r="KI3" s="26">
        <f>ROUND(MAX((KE3*0.4+KF3*0.6),(KE3*0.4+KG3*0.6)),1)</f>
        <v>8.6</v>
      </c>
      <c r="KJ3" s="26" t="str">
        <f>TEXT(KI3,"0.0")</f>
        <v>8.6</v>
      </c>
      <c r="KK3" s="30" t="str">
        <f>IF(KI3&gt;=8.5,"A",IF(KI3&gt;=8,"B+",IF(KI3&gt;=7,"B",IF(KI3&gt;=6.5,"C+",IF(KI3&gt;=5.5,"C",IF(KI3&gt;=5,"D+",IF(KI3&gt;=4,"D","F")))))))</f>
        <v>A</v>
      </c>
      <c r="KL3" s="28">
        <f>IF(KK3="A",4,IF(KK3="B+",3.5,IF(KK3="B",3,IF(KK3="C+",2.5,IF(KK3="C",2,IF(KK3="D+",1.5,IF(KK3="D",1,0)))))))</f>
        <v>4</v>
      </c>
      <c r="KM3" s="35" t="str">
        <f>TEXT(KL3,"0.0")</f>
        <v>4.0</v>
      </c>
      <c r="KN3" s="53">
        <v>2</v>
      </c>
      <c r="KO3" s="63">
        <v>2</v>
      </c>
      <c r="KP3" s="181">
        <f>HD3+HO3+HZ3+IK3+IV3+JG3+JR3+KC3+KN3</f>
        <v>18</v>
      </c>
      <c r="KQ3" s="217">
        <f>(GY3*HD3+HJ3*HO3+HU3*HZ3+IF3*IK3+IQ3*IV3+JB3*JG3+JM3*JR3+JX3*KC3+KI3*KN3)/KP3</f>
        <v>7.4944444444444445</v>
      </c>
      <c r="KR3" s="182">
        <f>(HB3*HD3+HM3*HO3+HX3*HZ3+II3*IK3+IT3*IV3+JE3*JG3+JP3*JR3+KA3*KC3+KL3*KN3)/KP3</f>
        <v>3.1111111111111112</v>
      </c>
      <c r="KS3" s="183" t="str">
        <f>TEXT(KR3,"0.00")</f>
        <v>3.11</v>
      </c>
      <c r="KT3" s="135" t="str">
        <f>IF(AND(KR3&lt;1),"Cảnh báo KQHT","Lên lớp")</f>
        <v>Lên lớp</v>
      </c>
      <c r="KU3" s="136">
        <f>HE3+HP3+IA3+IL3+IW3+JH3+JS3+KD3+KO3</f>
        <v>18</v>
      </c>
      <c r="KV3" s="217">
        <f>(GY3*HE3+HJ3*HP3+HU3*IA3+IF3*IL3+IQ3*IW3+JB3*JH3+JM3*JS3+JX3*KD3+KI3*KO3)/KU3</f>
        <v>7.4944444444444445</v>
      </c>
      <c r="KW3" s="236">
        <f xml:space="preserve"> (HB3*HE3+HM3*HP3+HX3*IA3+II3*IL3+IT3*IW3+JE3*JH3+JP3*JS3+KA3*KD3+KL3*KO3)/KU3</f>
        <v>3.1111111111111112</v>
      </c>
      <c r="KX3" s="192">
        <f>GN3+KP3</f>
        <v>55</v>
      </c>
      <c r="KY3" s="193">
        <f>GO3+KU3</f>
        <v>55</v>
      </c>
      <c r="KZ3" s="183">
        <f>(GP3*GO3+KV3*KU3)/KY3</f>
        <v>7.4163636363636378</v>
      </c>
      <c r="LA3" s="182">
        <f>(GQ3*GO3+KW3*KU3)/KY3</f>
        <v>3.0181818181818181</v>
      </c>
      <c r="LB3" s="183" t="str">
        <f>TEXT(LA3,"0.00")</f>
        <v>3.02</v>
      </c>
      <c r="LC3" s="135" t="str">
        <f>IF(AND(LA3&lt;1.4),"Cảnh báo KQHT","Lên lớp")</f>
        <v>Lên lớp</v>
      </c>
      <c r="LD3" s="135" t="s">
        <v>648</v>
      </c>
      <c r="LE3" s="19">
        <v>8.4</v>
      </c>
      <c r="LF3" s="22">
        <v>9</v>
      </c>
      <c r="LG3" s="23"/>
      <c r="LH3" s="25">
        <f>ROUND((LE3*0.4+LF3*0.6),1)</f>
        <v>8.8000000000000007</v>
      </c>
      <c r="LI3" s="147">
        <f>ROUND(MAX((LE3*0.4+LF3*0.6),(LE3*0.4+LG3*0.6)),1)</f>
        <v>8.8000000000000007</v>
      </c>
      <c r="LJ3" s="26" t="str">
        <f>TEXT(LI3,"0.0")</f>
        <v>8.8</v>
      </c>
      <c r="LK3" s="148" t="str">
        <f>IF(LI3&gt;=8.5,"A",IF(LI3&gt;=8,"B+",IF(LI3&gt;=7,"B",IF(LI3&gt;=6.5,"C+",IF(LI3&gt;=5.5,"C",IF(LI3&gt;=5,"D+",IF(LI3&gt;=4,"D","F")))))))</f>
        <v>A</v>
      </c>
      <c r="LL3" s="149">
        <f>IF(LK3="A",4,IF(LK3="B+",3.5,IF(LK3="B",3,IF(LK3="C+",2.5,IF(LK3="C",2,IF(LK3="D+",1.5,IF(LK3="D",1,0)))))))</f>
        <v>4</v>
      </c>
      <c r="LM3" s="40" t="str">
        <f>TEXT(LL3,"0.0")</f>
        <v>4.0</v>
      </c>
      <c r="LN3" s="53">
        <v>2</v>
      </c>
      <c r="LO3" s="63">
        <v>2</v>
      </c>
      <c r="LP3" s="19">
        <v>8</v>
      </c>
      <c r="LQ3" s="22">
        <v>9</v>
      </c>
      <c r="LR3" s="23"/>
      <c r="LS3" s="25">
        <f>ROUND((LP3*0.4+LQ3*0.6),1)</f>
        <v>8.6</v>
      </c>
      <c r="LT3" s="147">
        <f>ROUND(MAX((LP3*0.4+LQ3*0.6),(LP3*0.4+LR3*0.6)),1)</f>
        <v>8.6</v>
      </c>
      <c r="LU3" s="26" t="str">
        <f>TEXT(LT3,"0.0")</f>
        <v>8.6</v>
      </c>
      <c r="LV3" s="148" t="str">
        <f>IF(LT3&gt;=8.5,"A",IF(LT3&gt;=8,"B+",IF(LT3&gt;=7,"B",IF(LT3&gt;=6.5,"C+",IF(LT3&gt;=5.5,"C",IF(LT3&gt;=5,"D+",IF(LT3&gt;=4,"D","F")))))))</f>
        <v>A</v>
      </c>
      <c r="LW3" s="149">
        <f>IF(LV3="A",4,IF(LV3="B+",3.5,IF(LV3="B",3,IF(LV3="C+",2.5,IF(LV3="C",2,IF(LV3="D+",1.5,IF(LV3="D",1,0)))))))</f>
        <v>4</v>
      </c>
      <c r="LX3" s="40" t="str">
        <f>TEXT(LW3,"0.0")</f>
        <v>4.0</v>
      </c>
      <c r="LY3" s="53">
        <v>1</v>
      </c>
      <c r="LZ3" s="63">
        <v>1</v>
      </c>
      <c r="MA3" s="19">
        <v>9</v>
      </c>
      <c r="MB3" s="22">
        <v>9</v>
      </c>
      <c r="MC3" s="23"/>
      <c r="MD3" s="25">
        <f>ROUND((MA3*0.4+MB3*0.6),1)</f>
        <v>9</v>
      </c>
      <c r="ME3" s="147">
        <f>ROUND(MAX((MA3*0.4+MB3*0.6),(MA3*0.4+MC3*0.6)),1)</f>
        <v>9</v>
      </c>
      <c r="MF3" s="26" t="str">
        <f>TEXT(ME3,"0.0")</f>
        <v>9.0</v>
      </c>
      <c r="MG3" s="148" t="str">
        <f>IF(ME3&gt;=8.5,"A",IF(ME3&gt;=8,"B+",IF(ME3&gt;=7,"B",IF(ME3&gt;=6.5,"C+",IF(ME3&gt;=5.5,"C",IF(ME3&gt;=5,"D+",IF(ME3&gt;=4,"D","F")))))))</f>
        <v>A</v>
      </c>
      <c r="MH3" s="149">
        <f>IF(MG3="A",4,IF(MG3="B+",3.5,IF(MG3="B",3,IF(MG3="C+",2.5,IF(MG3="C",2,IF(MG3="D+",1.5,IF(MG3="D",1,0)))))))</f>
        <v>4</v>
      </c>
      <c r="MI3" s="40" t="str">
        <f>TEXT(MH3,"0.0")</f>
        <v>4.0</v>
      </c>
      <c r="MJ3" s="53">
        <v>3</v>
      </c>
      <c r="MK3" s="63">
        <v>3</v>
      </c>
      <c r="ML3" s="19">
        <v>9</v>
      </c>
      <c r="MM3" s="22">
        <v>9</v>
      </c>
      <c r="MN3" s="23"/>
      <c r="MO3" s="25">
        <f>ROUND((ML3*0.4+MM3*0.6),1)</f>
        <v>9</v>
      </c>
      <c r="MP3" s="147">
        <f>ROUND(MAX((ML3*0.4+MM3*0.6),(ML3*0.4+MN3*0.6)),1)</f>
        <v>9</v>
      </c>
      <c r="MQ3" s="26" t="str">
        <f>TEXT(MP3,"0.0")</f>
        <v>9.0</v>
      </c>
      <c r="MR3" s="148" t="str">
        <f>IF(MP3&gt;=8.5,"A",IF(MP3&gt;=8,"B+",IF(MP3&gt;=7,"B",IF(MP3&gt;=6.5,"C+",IF(MP3&gt;=5.5,"C",IF(MP3&gt;=5,"D+",IF(MP3&gt;=4,"D","F")))))))</f>
        <v>A</v>
      </c>
      <c r="MS3" s="149">
        <f>IF(MR3="A",4,IF(MR3="B+",3.5,IF(MR3="B",3,IF(MR3="C+",2.5,IF(MR3="C",2,IF(MR3="D+",1.5,IF(MR3="D",1,0)))))))</f>
        <v>4</v>
      </c>
      <c r="MT3" s="40" t="str">
        <f>TEXT(MS3,"0.0")</f>
        <v>4.0</v>
      </c>
      <c r="MU3" s="53">
        <v>2</v>
      </c>
      <c r="MV3" s="63">
        <v>2</v>
      </c>
      <c r="MW3" s="19">
        <v>9</v>
      </c>
      <c r="MX3" s="22">
        <v>9</v>
      </c>
      <c r="MY3" s="23"/>
      <c r="MZ3" s="25">
        <f>ROUND((MW3*0.4+MX3*0.6),1)</f>
        <v>9</v>
      </c>
      <c r="NA3" s="147">
        <f>ROUND(MAX((MW3*0.4+MX3*0.6),(MW3*0.4+MY3*0.6)),1)</f>
        <v>9</v>
      </c>
      <c r="NB3" s="26" t="str">
        <f>TEXT(NA3,"0.0")</f>
        <v>9.0</v>
      </c>
      <c r="NC3" s="148" t="str">
        <f>IF(NA3&gt;=8.5,"A",IF(NA3&gt;=8,"B+",IF(NA3&gt;=7,"B",IF(NA3&gt;=6.5,"C+",IF(NA3&gt;=5.5,"C",IF(NA3&gt;=5,"D+",IF(NA3&gt;=4,"D","F")))))))</f>
        <v>A</v>
      </c>
      <c r="ND3" s="149">
        <f>IF(NC3="A",4,IF(NC3="B+",3.5,IF(NC3="B",3,IF(NC3="C+",2.5,IF(NC3="C",2,IF(NC3="D+",1.5,IF(NC3="D",1,0)))))))</f>
        <v>4</v>
      </c>
      <c r="NE3" s="40" t="str">
        <f>TEXT(ND3,"0.0")</f>
        <v>4.0</v>
      </c>
      <c r="NF3" s="53">
        <v>4</v>
      </c>
      <c r="NG3" s="63">
        <v>4</v>
      </c>
      <c r="NH3" s="264">
        <f t="shared" ref="NH3:NH52" si="19">LN3+LY3+MJ3+MU3+NF3</f>
        <v>12</v>
      </c>
      <c r="NI3" s="217">
        <f t="shared" ref="NI3:NI52" si="20">(LI3*LN3+LT3*LY3+ME3*MJ3+MP3*MU3+NA3*NF3)/NH3</f>
        <v>8.9333333333333336</v>
      </c>
      <c r="NJ3" s="182">
        <f t="shared" ref="NJ3:NJ52" si="21">(LL3*LN3+LW3*LY3+MH3*MJ3+MS3*MU3+ND3*NF3)/NH3</f>
        <v>4</v>
      </c>
      <c r="NK3" s="183" t="str">
        <f t="shared" ref="NK3:NK52" si="22">TEXT(NJ3,"0.00")</f>
        <v>4.00</v>
      </c>
      <c r="NL3" s="135" t="str">
        <f t="shared" ref="NL3:NL52" si="23">IF(AND(NJ3&lt;1),"Cảnh báo KQHT","Lên lớp")</f>
        <v>Lên lớp</v>
      </c>
      <c r="NM3" s="136">
        <f t="shared" ref="NM3:NM52" si="24">LO3+LZ3+MK3+MV3+NG3</f>
        <v>12</v>
      </c>
      <c r="NN3" s="217">
        <f t="shared" ref="NN3:NN52" si="25">(LI3*LO3+LT3*LZ3+ME3*MK3+MP3*MV3+NA3*NG3)/NM3</f>
        <v>8.9333333333333336</v>
      </c>
      <c r="NO3" s="236">
        <f t="shared" ref="NO3:NO52" si="26" xml:space="preserve"> (LL3*LO3+LW3*LZ3+MH3*MK3+MS3*MV3+ND3*NG3)/NM3</f>
        <v>4</v>
      </c>
      <c r="NP3" s="192">
        <f t="shared" ref="NP3:NP52" si="27">KX3+NH3</f>
        <v>67</v>
      </c>
      <c r="NQ3" s="193">
        <f t="shared" ref="NQ3:NQ52" si="28">KY3+NM3</f>
        <v>67</v>
      </c>
      <c r="NR3" s="183">
        <f t="shared" ref="NR3:NR52" si="29">(KZ3*KY3+NN3*NM3)/NQ3</f>
        <v>7.6880597014925396</v>
      </c>
      <c r="NS3" s="182">
        <f t="shared" ref="NS3:NS52" si="30">(LA3*KY3+NO3*NM3)/NQ3</f>
        <v>3.1940298507462686</v>
      </c>
      <c r="NT3" s="183" t="str">
        <f t="shared" ref="NT3:NT52" si="31">TEXT(NS3,"0.00")</f>
        <v>3.19</v>
      </c>
      <c r="NU3" s="135" t="str">
        <f t="shared" ref="NU3:NU52" si="32">IF(AND(NS3&lt;1.4),"Cảnh báo KQHT","Lên lớp")</f>
        <v>Lên lớp</v>
      </c>
      <c r="NV3" s="135" t="s">
        <v>648</v>
      </c>
      <c r="NW3" s="57">
        <v>9</v>
      </c>
      <c r="NX3" s="51">
        <v>8.5</v>
      </c>
      <c r="NY3" s="23"/>
      <c r="NZ3" s="25">
        <f t="shared" si="4"/>
        <v>8.6999999999999993</v>
      </c>
      <c r="OA3" s="26">
        <f t="shared" si="5"/>
        <v>8.6999999999999993</v>
      </c>
      <c r="OB3" s="26" t="str">
        <f t="shared" si="6"/>
        <v>8.7</v>
      </c>
      <c r="OC3" s="30" t="str">
        <f t="shared" si="7"/>
        <v>A</v>
      </c>
      <c r="OD3" s="28">
        <f t="shared" si="8"/>
        <v>4</v>
      </c>
      <c r="OE3" s="35" t="str">
        <f t="shared" si="9"/>
        <v>4.0</v>
      </c>
      <c r="OF3" s="53">
        <v>6</v>
      </c>
      <c r="OG3" s="70">
        <v>6</v>
      </c>
      <c r="OH3" s="19">
        <v>9</v>
      </c>
      <c r="OI3" s="22">
        <v>9</v>
      </c>
      <c r="OJ3" s="23"/>
      <c r="OK3" s="25">
        <f t="shared" si="10"/>
        <v>9</v>
      </c>
      <c r="OL3" s="26">
        <f t="shared" si="11"/>
        <v>9</v>
      </c>
      <c r="OM3" s="26" t="str">
        <f t="shared" si="12"/>
        <v>9.0</v>
      </c>
      <c r="ON3" s="30" t="str">
        <f t="shared" si="13"/>
        <v>A</v>
      </c>
      <c r="OO3" s="28">
        <f t="shared" si="14"/>
        <v>4</v>
      </c>
      <c r="OP3" s="35" t="str">
        <f t="shared" si="15"/>
        <v>4.0</v>
      </c>
      <c r="OQ3" s="53">
        <v>6</v>
      </c>
      <c r="OR3" s="63">
        <v>6</v>
      </c>
      <c r="OS3" s="258">
        <v>8.4</v>
      </c>
      <c r="OT3" s="25">
        <v>8.9</v>
      </c>
      <c r="OU3" s="25">
        <v>8.4</v>
      </c>
      <c r="OV3" s="129">
        <f t="shared" ref="OV3:OV6" si="33">ROUND((OS3*0.25+OT3*0.35+OU3*0.4),1)</f>
        <v>8.6</v>
      </c>
      <c r="OW3" s="26" t="str">
        <f t="shared" ref="OW3:OW52" si="34">TEXT(OV3,"0.0")</f>
        <v>8.6</v>
      </c>
      <c r="OX3" s="30" t="str">
        <f t="shared" si="16"/>
        <v>A</v>
      </c>
      <c r="OY3" s="28">
        <f t="shared" si="17"/>
        <v>4</v>
      </c>
      <c r="OZ3" s="35" t="str">
        <f t="shared" si="18"/>
        <v>4.0</v>
      </c>
      <c r="PA3" s="260">
        <v>5</v>
      </c>
      <c r="PB3" s="261">
        <v>5</v>
      </c>
      <c r="PC3" s="262">
        <f>OF3+OQ3+PA3</f>
        <v>17</v>
      </c>
      <c r="PD3" s="217">
        <f t="shared" ref="PD3:PD52" si="35">(OA3*OF3+OL3*OQ3+OV3*PA3)/PC3</f>
        <v>8.7764705882352931</v>
      </c>
      <c r="PE3" s="182">
        <f t="shared" ref="PE3:PE52" si="36">(OD3*OF3+OO3*OQ3+OY3*PA3)/PC3</f>
        <v>4</v>
      </c>
      <c r="PF3" s="183" t="str">
        <f t="shared" ref="PF3:PF52" si="37">TEXT(PE3,"0.00")</f>
        <v>4.00</v>
      </c>
      <c r="PG3" s="135" t="str">
        <f t="shared" ref="PG3:PG52" si="38">IF(AND(PE3&lt;1),"Cảnh báo KQHT","Lên lớp")</f>
        <v>Lên lớp</v>
      </c>
    </row>
    <row r="4" spans="1:423" ht="18">
      <c r="A4" s="10">
        <v>1</v>
      </c>
      <c r="B4" s="10">
        <v>3</v>
      </c>
      <c r="C4" s="90" t="s">
        <v>187</v>
      </c>
      <c r="D4" s="91" t="s">
        <v>188</v>
      </c>
      <c r="E4" s="93" t="s">
        <v>189</v>
      </c>
      <c r="F4" s="131" t="s">
        <v>190</v>
      </c>
      <c r="G4" s="9"/>
      <c r="H4" s="100" t="s">
        <v>452</v>
      </c>
      <c r="I4" s="42" t="s">
        <v>18</v>
      </c>
      <c r="J4" s="98" t="s">
        <v>74</v>
      </c>
      <c r="K4" s="12">
        <v>6.3</v>
      </c>
      <c r="L4" s="26" t="str">
        <f t="shared" ref="L4:L29" si="39">TEXT(K4,"0.0")</f>
        <v>6.3</v>
      </c>
      <c r="M4" s="30" t="str">
        <f>IF(K4&gt;=8.5,"A",IF(K4&gt;=8,"B+",IF(K4&gt;=7,"B",IF(K4&gt;=6.5,"C+",IF(K4&gt;=5.5,"C",IF(K4&gt;=5,"D+",IF(K4&gt;=4,"D","F")))))))</f>
        <v>C</v>
      </c>
      <c r="N4" s="37">
        <f>IF(M4="A",4,IF(M4="B+",3.5,IF(M4="B",3,IF(M4="C+",2.5,IF(M4="C",2,IF(M4="D+",1.5,IF(M4="D",1,0)))))))</f>
        <v>2</v>
      </c>
      <c r="O4" s="35" t="str">
        <f>TEXT(N4,"0.0")</f>
        <v>2.0</v>
      </c>
      <c r="P4" s="11">
        <v>2</v>
      </c>
      <c r="Q4" s="14">
        <v>6.9</v>
      </c>
      <c r="R4" s="26" t="str">
        <f t="shared" ref="R4:R29" si="40">TEXT(Q4,"0.0")</f>
        <v>6.9</v>
      </c>
      <c r="S4" s="30" t="str">
        <f>IF(Q4&gt;=8.5,"A",IF(Q4&gt;=8,"B+",IF(Q4&gt;=7,"B",IF(Q4&gt;=6.5,"C+",IF(Q4&gt;=5.5,"C",IF(Q4&gt;=5,"D+",IF(Q4&gt;=4,"D","F")))))))</f>
        <v>C+</v>
      </c>
      <c r="T4" s="37">
        <f>IF(S4="A",4,IF(S4="B+",3.5,IF(S4="B",3,IF(S4="C+",2.5,IF(S4="C",2,IF(S4="D+",1.5,IF(S4="D",1,0)))))))</f>
        <v>2.5</v>
      </c>
      <c r="U4" s="35" t="str">
        <f>TEXT(T4,"0.0")</f>
        <v>2.5</v>
      </c>
      <c r="V4" s="11">
        <v>3</v>
      </c>
      <c r="W4" s="19">
        <v>7.7</v>
      </c>
      <c r="X4" s="22">
        <v>5</v>
      </c>
      <c r="Y4" s="23"/>
      <c r="Z4" s="25">
        <f t="shared" ref="Z4:Z29" si="41">ROUND((W4*0.4+X4*0.6),1)</f>
        <v>6.1</v>
      </c>
      <c r="AA4" s="26">
        <f t="shared" ref="AA4:AA29" si="42">ROUND(MAX((W4*0.4+X4*0.6),(W4*0.4+Y4*0.6)),1)</f>
        <v>6.1</v>
      </c>
      <c r="AB4" s="26" t="str">
        <f t="shared" ref="AB4:AB29" si="43">TEXT(AA4,"0.0")</f>
        <v>6.1</v>
      </c>
      <c r="AC4" s="30" t="str">
        <f t="shared" ref="AC4:AC29" si="44">IF(AA4&gt;=8.5,"A",IF(AA4&gt;=8,"B+",IF(AA4&gt;=7,"B",IF(AA4&gt;=6.5,"C+",IF(AA4&gt;=5.5,"C",IF(AA4&gt;=5,"D+",IF(AA4&gt;=4,"D","F")))))))</f>
        <v>C</v>
      </c>
      <c r="AD4" s="28">
        <f t="shared" ref="AD4:AD29" si="45">IF(AC4="A",4,IF(AC4="B+",3.5,IF(AC4="B",3,IF(AC4="C+",2.5,IF(AC4="C",2,IF(AC4="D+",1.5,IF(AC4="D",1,0)))))))</f>
        <v>2</v>
      </c>
      <c r="AE4" s="35" t="str">
        <f t="shared" ref="AE4:AE29" si="46">TEXT(AD4,"0.0")</f>
        <v>2.0</v>
      </c>
      <c r="AF4" s="53">
        <v>4</v>
      </c>
      <c r="AG4" s="63">
        <v>4</v>
      </c>
      <c r="AH4" s="19">
        <v>8</v>
      </c>
      <c r="AI4" s="22">
        <v>7</v>
      </c>
      <c r="AJ4" s="23"/>
      <c r="AK4" s="25">
        <f>ROUND((AH4*0.4+AI4*0.6),1)</f>
        <v>7.4</v>
      </c>
      <c r="AL4" s="26">
        <f t="shared" ref="AL4" si="47">ROUND(MAX((AH4*0.4+AI4*0.6),(AH4*0.4+AJ4*0.6)),1)</f>
        <v>7.4</v>
      </c>
      <c r="AM4" s="26" t="str">
        <f t="shared" ref="AM4:AM29" si="48">TEXT(AL4,"0.0")</f>
        <v>7.4</v>
      </c>
      <c r="AN4" s="30" t="str">
        <f>IF(AL4&gt;=8.5,"A",IF(AL4&gt;=8,"B+",IF(AL4&gt;=7,"B",IF(AL4&gt;=6.5,"C+",IF(AL4&gt;=5.5,"C",IF(AL4&gt;=5,"D+",IF(AL4&gt;=4,"D","F")))))))</f>
        <v>B</v>
      </c>
      <c r="AO4" s="28">
        <f>IF(AN4="A",4,IF(AN4="B+",3.5,IF(AN4="B",3,IF(AN4="C+",2.5,IF(AN4="C",2,IF(AN4="D+",1.5,IF(AN4="D",1,0)))))))</f>
        <v>3</v>
      </c>
      <c r="AP4" s="35" t="str">
        <f>TEXT(AO4,"0.0")</f>
        <v>3.0</v>
      </c>
      <c r="AQ4" s="66">
        <v>2</v>
      </c>
      <c r="AR4" s="68">
        <v>2</v>
      </c>
      <c r="AS4" s="19">
        <v>5</v>
      </c>
      <c r="AT4" s="22">
        <v>4</v>
      </c>
      <c r="AU4" s="23"/>
      <c r="AV4" s="25">
        <f t="shared" ref="AV4" si="49">ROUND((AS4*0.4+AT4*0.6),1)</f>
        <v>4.4000000000000004</v>
      </c>
      <c r="AW4" s="26">
        <f t="shared" ref="AW4" si="50">ROUND(MAX((AS4*0.4+AT4*0.6),(AS4*0.4+AU4*0.6)),1)</f>
        <v>4.4000000000000004</v>
      </c>
      <c r="AX4" s="26" t="str">
        <f t="shared" ref="AX4:AX29" si="51">TEXT(AW4,"0.0")</f>
        <v>4.4</v>
      </c>
      <c r="AY4" s="30" t="str">
        <f>IF(AW4&gt;=8.5,"A",IF(AW4&gt;=8,"B+",IF(AW4&gt;=7,"B",IF(AW4&gt;=6.5,"C+",IF(AW4&gt;=5.5,"C",IF(AW4&gt;=5,"D+",IF(AW4&gt;=4,"D","F")))))))</f>
        <v>D</v>
      </c>
      <c r="AZ4" s="28">
        <f>IF(AY4="A",4,IF(AY4="B+",3.5,IF(AY4="B",3,IF(AY4="C+",2.5,IF(AY4="C",2,IF(AY4="D+",1.5,IF(AY4="D",1,0)))))))</f>
        <v>1</v>
      </c>
      <c r="BA4" s="35" t="str">
        <f>TEXT(AZ4,"0.0")</f>
        <v>1.0</v>
      </c>
      <c r="BB4" s="53">
        <v>3</v>
      </c>
      <c r="BC4" s="63">
        <v>3</v>
      </c>
      <c r="BD4" s="19">
        <v>6</v>
      </c>
      <c r="BE4" s="22">
        <v>7</v>
      </c>
      <c r="BF4" s="23"/>
      <c r="BG4" s="25">
        <f t="shared" ref="BG4:BG29" si="52">ROUND((BD4*0.4+BE4*0.6),1)</f>
        <v>6.6</v>
      </c>
      <c r="BH4" s="26">
        <f t="shared" ref="BH4:BH29" si="53">ROUND(MAX((BD4*0.4+BE4*0.6),(BD4*0.4+BF4*0.6)),1)</f>
        <v>6.6</v>
      </c>
      <c r="BI4" s="26" t="str">
        <f t="shared" ref="BI4:BI29" si="54">TEXT(BH4,"0.0")</f>
        <v>6.6</v>
      </c>
      <c r="BJ4" s="30" t="str">
        <f>IF(BH4&gt;=8.5,"A",IF(BH4&gt;=8,"B+",IF(BH4&gt;=7,"B",IF(BH4&gt;=6.5,"C+",IF(BH4&gt;=5.5,"C",IF(BH4&gt;=5,"D+",IF(BH4&gt;=4,"D","F")))))))</f>
        <v>C+</v>
      </c>
      <c r="BK4" s="28">
        <f>IF(BJ4="A",4,IF(BJ4="B+",3.5,IF(BJ4="B",3,IF(BJ4="C+",2.5,IF(BJ4="C",2,IF(BJ4="D+",1.5,IF(BJ4="D",1,0)))))))</f>
        <v>2.5</v>
      </c>
      <c r="BL4" s="35" t="str">
        <f>TEXT(BK4,"0.0")</f>
        <v>2.5</v>
      </c>
      <c r="BM4" s="53">
        <v>3</v>
      </c>
      <c r="BN4" s="63">
        <v>3</v>
      </c>
      <c r="BO4" s="19">
        <v>5.0999999999999996</v>
      </c>
      <c r="BP4" s="22">
        <v>6</v>
      </c>
      <c r="BQ4" s="23"/>
      <c r="BR4" s="25">
        <f t="shared" ref="BR4:BR29" si="55">ROUND((BO4*0.4+BP4*0.6),1)</f>
        <v>5.6</v>
      </c>
      <c r="BS4" s="26">
        <f t="shared" ref="BS4:BS29" si="56">ROUND(MAX((BO4*0.4+BP4*0.6),(BO4*0.4+BQ4*0.6)),1)</f>
        <v>5.6</v>
      </c>
      <c r="BT4" s="26" t="str">
        <f t="shared" ref="BT4:BT29" si="57">TEXT(BS4,"0.0")</f>
        <v>5.6</v>
      </c>
      <c r="BU4" s="30" t="str">
        <f t="shared" ref="BU4:BU29" si="58">IF(BS4&gt;=8.5,"A",IF(BS4&gt;=8,"B+",IF(BS4&gt;=7,"B",IF(BS4&gt;=6.5,"C+",IF(BS4&gt;=5.5,"C",IF(BS4&gt;=5,"D+",IF(BS4&gt;=4,"D","F")))))))</f>
        <v>C</v>
      </c>
      <c r="BV4" s="56">
        <f t="shared" ref="BV4:BV29" si="59">IF(BU4="A",4,IF(BU4="B+",3.5,IF(BU4="B",3,IF(BU4="C+",2.5,IF(BU4="C",2,IF(BU4="D+",1.5,IF(BU4="D",1,0)))))))</f>
        <v>2</v>
      </c>
      <c r="BW4" s="35" t="str">
        <f t="shared" ref="BW4:BW29" si="60">TEXT(BV4,"0.0")</f>
        <v>2.0</v>
      </c>
      <c r="BX4" s="53">
        <v>2</v>
      </c>
      <c r="BY4" s="70">
        <v>2</v>
      </c>
      <c r="BZ4" s="19">
        <v>6.5</v>
      </c>
      <c r="CA4" s="22">
        <v>6</v>
      </c>
      <c r="CB4" s="23"/>
      <c r="CC4" s="25">
        <f t="shared" ref="CC4:CC29" si="61">ROUND((BZ4*0.4+CA4*0.6),1)</f>
        <v>6.2</v>
      </c>
      <c r="CD4" s="26">
        <f t="shared" ref="CD4:CD29" si="62">ROUND(MAX((BZ4*0.4+CA4*0.6),(BZ4*0.4+CB4*0.6)),1)</f>
        <v>6.2</v>
      </c>
      <c r="CE4" s="26" t="str">
        <f t="shared" ref="CE4:CE29" si="63">TEXT(CD4,"0.0")</f>
        <v>6.2</v>
      </c>
      <c r="CF4" s="30" t="str">
        <f>IF(CD4&gt;=8.5,"A",IF(CD4&gt;=8,"B+",IF(CD4&gt;=7,"B",IF(CD4&gt;=6.5,"C+",IF(CD4&gt;=5.5,"C",IF(CD4&gt;=5,"D+",IF(CD4&gt;=4,"D","F")))))))</f>
        <v>C</v>
      </c>
      <c r="CG4" s="28">
        <f>IF(CF4="A",4,IF(CF4="B+",3.5,IF(CF4="B",3,IF(CF4="C+",2.5,IF(CF4="C",2,IF(CF4="D+",1.5,IF(CF4="D",1,0)))))))</f>
        <v>2</v>
      </c>
      <c r="CH4" s="35" t="str">
        <f>TEXT(CG4,"0.0")</f>
        <v>2.0</v>
      </c>
      <c r="CI4" s="53">
        <v>3</v>
      </c>
      <c r="CJ4" s="63">
        <v>3</v>
      </c>
      <c r="CK4" s="193">
        <f t="shared" ref="CK4:CK29" si="64">AF4+AQ4+BB4+BM4+BX4+CI4</f>
        <v>17</v>
      </c>
      <c r="CL4" s="217">
        <f t="shared" ref="CL4:CL29" si="65">(AA4*AF4+AL4*AQ4+AW4*BB4+BH4*BM4+BS4*BX4+CD4*CI4)/CK4</f>
        <v>6</v>
      </c>
      <c r="CM4" s="182">
        <f t="shared" ref="CM4:CM29" si="66">(AD4*AF4+AO4*AQ4+AZ4*BB4+BK4*BM4+BV4*BX4+CG4*CI4)/CK4</f>
        <v>2.0294117647058822</v>
      </c>
      <c r="CN4" s="183" t="str">
        <f t="shared" ref="CN4:CN29" si="67">TEXT(CM4,"0.00")</f>
        <v>2.03</v>
      </c>
      <c r="CO4" s="135" t="str">
        <f t="shared" ref="CO4:CO29" si="68">IF(AND(CM4&lt;0.8),"Cảnh báo KQHT","Lên lớp")</f>
        <v>Lên lớp</v>
      </c>
      <c r="CP4" s="136">
        <f t="shared" ref="CP4:CP29" si="69">AG4+AR4+BC4+BN4+BY4+CJ4</f>
        <v>17</v>
      </c>
      <c r="CQ4" s="239">
        <f t="shared" ref="CQ4:CQ29" si="70" xml:space="preserve"> (AA4*AG4+AL4*AR4+AW4*BC4+BH4*BN4+BS4*BY4+CD4*CJ4)/CP4</f>
        <v>6</v>
      </c>
      <c r="CR4" s="137">
        <f t="shared" ref="CR4:CR29" si="71" xml:space="preserve"> (AD4*AG4+AO4*AR4+AZ4*BC4+BK4*BN4+BV4*BY4+CG4*CJ4)/CP4</f>
        <v>2.0294117647058822</v>
      </c>
      <c r="CS4" s="244" t="str">
        <f t="shared" ref="CS4:CS29" si="72">TEXT(CR4,"0.00")</f>
        <v>2.03</v>
      </c>
      <c r="CT4" s="135" t="str">
        <f t="shared" ref="CT4:CT29" si="73">IF(AND(CR4&lt;1.2),"Cảnh báo KQHT","Lên lớp")</f>
        <v>Lên lớp</v>
      </c>
      <c r="CU4" s="135" t="s">
        <v>648</v>
      </c>
      <c r="CV4" s="19">
        <v>6.4</v>
      </c>
      <c r="CW4" s="22">
        <v>6</v>
      </c>
      <c r="CX4" s="23"/>
      <c r="CY4" s="25">
        <f t="shared" ref="CY4:CY29" si="74">ROUND((CV4*0.4+CW4*0.6),1)</f>
        <v>6.2</v>
      </c>
      <c r="CZ4" s="26">
        <f t="shared" ref="CZ4:CZ29" si="75">ROUND(MAX((CV4*0.4+CW4*0.6),(CV4*0.4+CX4*0.6)),1)</f>
        <v>6.2</v>
      </c>
      <c r="DA4" s="26" t="str">
        <f t="shared" ref="DA4:DA29" si="76">TEXT(CZ4,"0.0")</f>
        <v>6.2</v>
      </c>
      <c r="DB4" s="30" t="str">
        <f t="shared" ref="DB4:DB29" si="77">IF(CZ4&gt;=8.5,"A",IF(CZ4&gt;=8,"B+",IF(CZ4&gt;=7,"B",IF(CZ4&gt;=6.5,"C+",IF(CZ4&gt;=5.5,"C",IF(CZ4&gt;=5,"D+",IF(CZ4&gt;=4,"D","F")))))))</f>
        <v>C</v>
      </c>
      <c r="DC4" s="56">
        <f t="shared" ref="DC4:DC29" si="78">IF(DB4="A",4,IF(DB4="B+",3.5,IF(DB4="B",3,IF(DB4="C+",2.5,IF(DB4="C",2,IF(DB4="D+",1.5,IF(DB4="D",1,0)))))))</f>
        <v>2</v>
      </c>
      <c r="DD4" s="35" t="str">
        <f t="shared" ref="DD4:DD29" si="79">TEXT(DC4,"0.0")</f>
        <v>2.0</v>
      </c>
      <c r="DE4" s="53">
        <v>3</v>
      </c>
      <c r="DF4" s="63">
        <v>3</v>
      </c>
      <c r="DG4" s="19">
        <v>5.0999999999999996</v>
      </c>
      <c r="DH4" s="22">
        <v>4</v>
      </c>
      <c r="DI4" s="23"/>
      <c r="DJ4" s="25">
        <f t="shared" ref="DJ4:DJ29" si="80">ROUND((DG4*0.4+DH4*0.6),1)</f>
        <v>4.4000000000000004</v>
      </c>
      <c r="DK4" s="26">
        <f t="shared" ref="DK4:DK29" si="81">ROUND(MAX((DG4*0.4+DH4*0.6),(DG4*0.4+DI4*0.6)),1)</f>
        <v>4.4000000000000004</v>
      </c>
      <c r="DL4" s="26" t="str">
        <f t="shared" ref="DL4:DL29" si="82">TEXT(DK4,"0.0")</f>
        <v>4.4</v>
      </c>
      <c r="DM4" s="30" t="str">
        <f t="shared" ref="DM4:DM29" si="83">IF(DK4&gt;=8.5,"A",IF(DK4&gt;=8,"B+",IF(DK4&gt;=7,"B",IF(DK4&gt;=6.5,"C+",IF(DK4&gt;=5.5,"C",IF(DK4&gt;=5,"D+",IF(DK4&gt;=4,"D","F")))))))</f>
        <v>D</v>
      </c>
      <c r="DN4" s="56">
        <f t="shared" ref="DN4:DN29" si="84">IF(DM4="A",4,IF(DM4="B+",3.5,IF(DM4="B",3,IF(DM4="C+",2.5,IF(DM4="C",2,IF(DM4="D+",1.5,IF(DM4="D",1,0)))))))</f>
        <v>1</v>
      </c>
      <c r="DO4" s="35" t="str">
        <f t="shared" ref="DO4:DO29" si="85">TEXT(DN4,"0.0")</f>
        <v>1.0</v>
      </c>
      <c r="DP4" s="53">
        <v>3</v>
      </c>
      <c r="DQ4" s="63">
        <v>3</v>
      </c>
      <c r="DR4" s="19">
        <v>7.1</v>
      </c>
      <c r="DS4" s="22">
        <v>7</v>
      </c>
      <c r="DT4" s="23"/>
      <c r="DU4" s="25">
        <f t="shared" ref="DU4:DU29" si="86">ROUND((DR4*0.4+DS4*0.6),1)</f>
        <v>7</v>
      </c>
      <c r="DV4" s="147">
        <f t="shared" ref="DV4:DV29" si="87">ROUND(MAX((DR4*0.4+DS4*0.6),(DR4*0.4+DT4*0.6)),1)</f>
        <v>7</v>
      </c>
      <c r="DW4" s="26" t="str">
        <f t="shared" ref="DW4:DW29" si="88">TEXT(DV4,"0.0")</f>
        <v>7.0</v>
      </c>
      <c r="DX4" s="218" t="str">
        <f t="shared" ref="DX4:DX29" si="89">IF(DV4&gt;=8.5,"A",IF(DV4&gt;=8,"B+",IF(DV4&gt;=7,"B",IF(DV4&gt;=6.5,"C+",IF(DV4&gt;=5.5,"C",IF(DV4&gt;=5,"D+",IF(DV4&gt;=4,"D","F")))))))</f>
        <v>B</v>
      </c>
      <c r="DY4" s="28">
        <f t="shared" ref="DY4:DY29" si="90">IF(DX4="A",4,IF(DX4="B+",3.5,IF(DX4="B",3,IF(DX4="C+",2.5,IF(DX4="C",2,IF(DX4="D+",1.5,IF(DX4="D",1,0)))))))</f>
        <v>3</v>
      </c>
      <c r="DZ4" s="40" t="str">
        <f t="shared" ref="DZ4:DZ29" si="91">TEXT(DY4,"0.0")</f>
        <v>3.0</v>
      </c>
      <c r="EA4" s="53">
        <v>3</v>
      </c>
      <c r="EB4" s="63">
        <v>3</v>
      </c>
      <c r="EC4" s="19">
        <v>7.3</v>
      </c>
      <c r="ED4" s="22">
        <v>4</v>
      </c>
      <c r="EE4" s="23"/>
      <c r="EF4" s="25">
        <f t="shared" ref="EF4:EF29" si="92">ROUND((EC4*0.4+ED4*0.6),1)</f>
        <v>5.3</v>
      </c>
      <c r="EG4" s="147">
        <f t="shared" ref="EG4:EG29" si="93">ROUND(MAX((EC4*0.4+ED4*0.6),(EC4*0.4+EE4*0.6)),1)</f>
        <v>5.3</v>
      </c>
      <c r="EH4" s="26" t="str">
        <f t="shared" ref="EH4:EH29" si="94">TEXT(EG4,"0.0")</f>
        <v>5.3</v>
      </c>
      <c r="EI4" s="218" t="str">
        <f t="shared" ref="EI4:EI29" si="95">IF(EG4&gt;=8.5,"A",IF(EG4&gt;=8,"B+",IF(EG4&gt;=7,"B",IF(EG4&gt;=6.5,"C+",IF(EG4&gt;=5.5,"C",IF(EG4&gt;=5,"D+",IF(EG4&gt;=4,"D","F")))))))</f>
        <v>D+</v>
      </c>
      <c r="EJ4" s="28">
        <f t="shared" ref="EJ4:EJ29" si="96">IF(EI4="A",4,IF(EI4="B+",3.5,IF(EI4="B",3,IF(EI4="C+",2.5,IF(EI4="C",2,IF(EI4="D+",1.5,IF(EI4="D",1,0)))))))</f>
        <v>1.5</v>
      </c>
      <c r="EK4" s="40" t="str">
        <f t="shared" ref="EK4:EK29" si="97">TEXT(EJ4,"0.0")</f>
        <v>1.5</v>
      </c>
      <c r="EL4" s="53">
        <v>2</v>
      </c>
      <c r="EM4" s="63">
        <v>2</v>
      </c>
      <c r="EN4" s="19">
        <v>5.6</v>
      </c>
      <c r="EO4" s="22">
        <v>6</v>
      </c>
      <c r="EP4" s="23"/>
      <c r="EQ4" s="25">
        <f t="shared" ref="EQ4:EQ29" si="98">ROUND((EN4*0.4+EO4*0.6),1)</f>
        <v>5.8</v>
      </c>
      <c r="ER4" s="26">
        <f t="shared" ref="ER4:ER29" si="99">ROUND(MAX((EN4*0.4+EO4*0.6),(EN4*0.4+EP4*0.6)),1)</f>
        <v>5.8</v>
      </c>
      <c r="ES4" s="26" t="str">
        <f t="shared" ref="ES4:ES29" si="100">TEXT(ER4,"0.0")</f>
        <v>5.8</v>
      </c>
      <c r="ET4" s="30" t="str">
        <f t="shared" ref="ET4:ET29" si="101">IF(ER4&gt;=8.5,"A",IF(ER4&gt;=8,"B+",IF(ER4&gt;=7,"B",IF(ER4&gt;=6.5,"C+",IF(ER4&gt;=5.5,"C",IF(ER4&gt;=5,"D+",IF(ER4&gt;=4,"D","F")))))))</f>
        <v>C</v>
      </c>
      <c r="EU4" s="28">
        <f t="shared" ref="EU4:EU29" si="102">IF(ET4="A",4,IF(ET4="B+",3.5,IF(ET4="B",3,IF(ET4="C+",2.5,IF(ET4="C",2,IF(ET4="D+",1.5,IF(ET4="D",1,0)))))))</f>
        <v>2</v>
      </c>
      <c r="EV4" s="35" t="str">
        <f t="shared" ref="EV4:EV29" si="103">TEXT(EU4,"0.0")</f>
        <v>2.0</v>
      </c>
      <c r="EW4" s="53">
        <v>2</v>
      </c>
      <c r="EX4" s="63">
        <v>2</v>
      </c>
      <c r="EY4" s="19">
        <v>7.9</v>
      </c>
      <c r="EZ4" s="22">
        <v>5</v>
      </c>
      <c r="FA4" s="23"/>
      <c r="FB4" s="25">
        <f t="shared" ref="FB4:FB29" si="104">ROUND((EY4*0.4+EZ4*0.6),1)</f>
        <v>6.2</v>
      </c>
      <c r="FC4" s="147">
        <f t="shared" ref="FC4:FC29" si="105">ROUND(MAX((EY4*0.4+EZ4*0.6),(EY4*0.4+FA4*0.6)),1)</f>
        <v>6.2</v>
      </c>
      <c r="FD4" s="26" t="str">
        <f t="shared" ref="FD4:FD29" si="106">TEXT(FC4,"0.0")</f>
        <v>6.2</v>
      </c>
      <c r="FE4" s="218" t="str">
        <f t="shared" ref="FE4:FE29" si="107">IF(FC4&gt;=8.5,"A",IF(FC4&gt;=8,"B+",IF(FC4&gt;=7,"B",IF(FC4&gt;=6.5,"C+",IF(FC4&gt;=5.5,"C",IF(FC4&gt;=5,"D+",IF(FC4&gt;=4,"D","F")))))))</f>
        <v>C</v>
      </c>
      <c r="FF4" s="28">
        <f t="shared" ref="FF4:FF29" si="108">IF(FE4="A",4,IF(FE4="B+",3.5,IF(FE4="B",3,IF(FE4="C+",2.5,IF(FE4="C",2,IF(FE4="D+",1.5,IF(FE4="D",1,0)))))))</f>
        <v>2</v>
      </c>
      <c r="FG4" s="40" t="str">
        <f t="shared" ref="FG4:FG29" si="109">TEXT(FF4,"0.0")</f>
        <v>2.0</v>
      </c>
      <c r="FH4" s="53">
        <v>3</v>
      </c>
      <c r="FI4" s="63">
        <v>3</v>
      </c>
      <c r="FJ4" s="19">
        <v>8</v>
      </c>
      <c r="FK4" s="22">
        <v>5</v>
      </c>
      <c r="FL4" s="23"/>
      <c r="FM4" s="25">
        <f t="shared" ref="FM4:FM29" si="110">ROUND((FJ4*0.4+FK4*0.6),1)</f>
        <v>6.2</v>
      </c>
      <c r="FN4" s="26">
        <f t="shared" ref="FN4:FN29" si="111">ROUND(MAX((FJ4*0.4+FK4*0.6),(FJ4*0.4+FL4*0.6)),1)</f>
        <v>6.2</v>
      </c>
      <c r="FO4" s="26" t="str">
        <f t="shared" ref="FO4:FO29" si="112">TEXT(FN4,"0.0")</f>
        <v>6.2</v>
      </c>
      <c r="FP4" s="30" t="str">
        <f t="shared" ref="FP4:FP29" si="113">IF(FN4&gt;=8.5,"A",IF(FN4&gt;=8,"B+",IF(FN4&gt;=7,"B",IF(FN4&gt;=6.5,"C+",IF(FN4&gt;=5.5,"C",IF(FN4&gt;=5,"D+",IF(FN4&gt;=4,"D","F")))))))</f>
        <v>C</v>
      </c>
      <c r="FQ4" s="28">
        <f t="shared" ref="FQ4:FQ29" si="114">IF(FP4="A",4,IF(FP4="B+",3.5,IF(FP4="B",3,IF(FP4="C+",2.5,IF(FP4="C",2,IF(FP4="D+",1.5,IF(FP4="D",1,0)))))))</f>
        <v>2</v>
      </c>
      <c r="FR4" s="35" t="str">
        <f t="shared" ref="FR4:FR29" si="115">TEXT(FQ4,"0.0")</f>
        <v>2.0</v>
      </c>
      <c r="FS4" s="53">
        <v>2</v>
      </c>
      <c r="FT4" s="63">
        <v>2</v>
      </c>
      <c r="FU4" s="19">
        <v>5.7</v>
      </c>
      <c r="FV4" s="22">
        <v>5</v>
      </c>
      <c r="FW4" s="23"/>
      <c r="FX4" s="25">
        <f t="shared" ref="FX4:FX29" si="116">ROUND((FU4*0.4+FV4*0.6),1)</f>
        <v>5.3</v>
      </c>
      <c r="FY4" s="26">
        <f t="shared" ref="FY4:FY29" si="117">ROUND(MAX((FU4*0.4+FV4*0.6),(FU4*0.4+FW4*0.6)),1)</f>
        <v>5.3</v>
      </c>
      <c r="FZ4" s="26" t="str">
        <f t="shared" ref="FZ4:FZ29" si="118">TEXT(FY4,"0.0")</f>
        <v>5.3</v>
      </c>
      <c r="GA4" s="30" t="str">
        <f t="shared" ref="GA4:GA29" si="119">IF(FY4&gt;=8.5,"A",IF(FY4&gt;=8,"B+",IF(FY4&gt;=7,"B",IF(FY4&gt;=6.5,"C+",IF(FY4&gt;=5.5,"C",IF(FY4&gt;=5,"D+",IF(FY4&gt;=4,"D","F")))))))</f>
        <v>D+</v>
      </c>
      <c r="GB4" s="28">
        <f t="shared" ref="GB4:GB29" si="120">IF(GA4="A",4,IF(GA4="B+",3.5,IF(GA4="B",3,IF(GA4="C+",2.5,IF(GA4="C",2,IF(GA4="D+",1.5,IF(GA4="D",1,0)))))))</f>
        <v>1.5</v>
      </c>
      <c r="GC4" s="35" t="str">
        <f t="shared" ref="GC4:GC29" si="121">TEXT(GB4,"0.0")</f>
        <v>1.5</v>
      </c>
      <c r="GD4" s="53">
        <v>2</v>
      </c>
      <c r="GE4" s="63">
        <v>2</v>
      </c>
      <c r="GF4" s="181">
        <f t="shared" ref="GF4:GF29" si="122">DE4+DP4+EA4+EL4+EW4+FH4+FS4+GD4</f>
        <v>20</v>
      </c>
      <c r="GG4" s="217">
        <f t="shared" ref="GG4:GG29" si="123">(CZ4*DE4+DK4*DP4+DV4*EA4+EG4*EL4+ER4*EW4+FC4*FH4+FN4*FS4+FY4*GD4)/GF4</f>
        <v>5.83</v>
      </c>
      <c r="GH4" s="182">
        <f t="shared" ref="GH4:GH29" si="124">(DC4*DE4+DN4*DP4+DY4*EA4+EJ4*EL4+EU4*EW4+FF4*FH4+FQ4*FS4+GB4*GD4)/GF4</f>
        <v>1.9</v>
      </c>
      <c r="GI4" s="183" t="str">
        <f t="shared" ref="GI4:GI29" si="125">TEXT(GH4,"0.00")</f>
        <v>1.90</v>
      </c>
      <c r="GJ4" s="135" t="str">
        <f t="shared" ref="GJ4:GJ29" si="126">IF(AND(GH4&lt;1),"Cảnh báo KQHT","Lên lớp")</f>
        <v>Lên lớp</v>
      </c>
      <c r="GK4" s="136">
        <f t="shared" ref="GK4:GK29" si="127">DF4+DQ4+EB4+EM4+EX4+FI4+FT4+GE4</f>
        <v>20</v>
      </c>
      <c r="GL4" s="239">
        <f t="shared" ref="GL4:GL29" si="128" xml:space="preserve"> (CZ4*DF4+DK4*DQ4+DV4*EB4+EG4*EM4+ER4*EX4+FC4*FI4+FN4*FT4+FY4*GE4)/GK4</f>
        <v>5.83</v>
      </c>
      <c r="GM4" s="137">
        <f t="shared" ref="GM4:GM29" si="129" xml:space="preserve"> (DC4*DF4+DN4*DQ4+DY4*EB4+EJ4*EM4+EU4*EX4+FF4*FI4+FQ4*FT4+GB4*GE4)/GK4</f>
        <v>1.9</v>
      </c>
      <c r="GN4" s="192">
        <f t="shared" ref="GN4:GN29" si="130">CK4+GF4</f>
        <v>37</v>
      </c>
      <c r="GO4" s="193">
        <f t="shared" ref="GO4:GO29" si="131">CP4+GK4</f>
        <v>37</v>
      </c>
      <c r="GP4" s="183">
        <f t="shared" ref="GP4:GP29" si="132">(CQ4*CP4+GL4*GK4)/GO4</f>
        <v>5.9081081081081077</v>
      </c>
      <c r="GQ4" s="182">
        <f t="shared" ref="GQ4:GQ29" si="133">(CR4*CP4+GM4*GK4)/GO4</f>
        <v>1.9594594594594594</v>
      </c>
      <c r="GR4" s="183" t="str">
        <f t="shared" ref="GR4:GR29" si="134">TEXT(GQ4,"0.00")</f>
        <v>1.96</v>
      </c>
      <c r="GS4" s="135" t="str">
        <f t="shared" ref="GS4:GS29" si="135">IF(AND(GQ4&lt;1.2),"Cảnh báo KQHT","Lên lớp")</f>
        <v>Lên lớp</v>
      </c>
      <c r="GT4" s="135" t="s">
        <v>648</v>
      </c>
      <c r="GU4" s="19">
        <v>6.6</v>
      </c>
      <c r="GV4" s="22">
        <v>5</v>
      </c>
      <c r="GW4" s="23"/>
      <c r="GX4" s="25">
        <f t="shared" ref="GX4:GX29" si="136">ROUND((GU4*0.4+GV4*0.6),1)</f>
        <v>5.6</v>
      </c>
      <c r="GY4" s="26">
        <f t="shared" ref="GY4:GY29" si="137">ROUND(MAX((GU4*0.4+GV4*0.6),(GU4*0.4+GW4*0.6)),1)</f>
        <v>5.6</v>
      </c>
      <c r="GZ4" s="26" t="str">
        <f t="shared" ref="GZ4:GZ29" si="138">TEXT(GY4,"0.0")</f>
        <v>5.6</v>
      </c>
      <c r="HA4" s="30" t="str">
        <f t="shared" ref="HA4:HA29" si="139">IF(GY4&gt;=8.5,"A",IF(GY4&gt;=8,"B+",IF(GY4&gt;=7,"B",IF(GY4&gt;=6.5,"C+",IF(GY4&gt;=5.5,"C",IF(GY4&gt;=5,"D+",IF(GY4&gt;=4,"D","F")))))))</f>
        <v>C</v>
      </c>
      <c r="HB4" s="28">
        <f t="shared" ref="HB4:HB29" si="140">IF(HA4="A",4,IF(HA4="B+",3.5,IF(HA4="B",3,IF(HA4="C+",2.5,IF(HA4="C",2,IF(HA4="D+",1.5,IF(HA4="D",1,0)))))))</f>
        <v>2</v>
      </c>
      <c r="HC4" s="35" t="str">
        <f t="shared" ref="HC4:HC29" si="141">TEXT(HB4,"0.0")</f>
        <v>2.0</v>
      </c>
      <c r="HD4" s="53">
        <v>3</v>
      </c>
      <c r="HE4" s="63">
        <v>3</v>
      </c>
      <c r="HF4" s="19">
        <v>6</v>
      </c>
      <c r="HG4" s="22">
        <v>8</v>
      </c>
      <c r="HH4" s="23"/>
      <c r="HI4" s="25">
        <f t="shared" ref="HI4:HI29" si="142">ROUND((HF4*0.4+HG4*0.6),1)</f>
        <v>7.2</v>
      </c>
      <c r="HJ4" s="26">
        <f t="shared" ref="HJ4:HJ29" si="143">ROUND(MAX((HF4*0.4+HG4*0.6),(HF4*0.4+HH4*0.6)),1)</f>
        <v>7.2</v>
      </c>
      <c r="HK4" s="26" t="str">
        <f t="shared" ref="HK4:HK29" si="144">TEXT(HJ4,"0.0")</f>
        <v>7.2</v>
      </c>
      <c r="HL4" s="30" t="str">
        <f t="shared" ref="HL4:HL29" si="145">IF(HJ4&gt;=8.5,"A",IF(HJ4&gt;=8,"B+",IF(HJ4&gt;=7,"B",IF(HJ4&gt;=6.5,"C+",IF(HJ4&gt;=5.5,"C",IF(HJ4&gt;=5,"D+",IF(HJ4&gt;=4,"D","F")))))))</f>
        <v>B</v>
      </c>
      <c r="HM4" s="28">
        <f t="shared" ref="HM4:HM29" si="146">IF(HL4="A",4,IF(HL4="B+",3.5,IF(HL4="B",3,IF(HL4="C+",2.5,IF(HL4="C",2,IF(HL4="D+",1.5,IF(HL4="D",1,0)))))))</f>
        <v>3</v>
      </c>
      <c r="HN4" s="35" t="str">
        <f t="shared" ref="HN4:HN29" si="147">TEXT(HM4,"0.0")</f>
        <v>3.0</v>
      </c>
      <c r="HO4" s="53">
        <v>2</v>
      </c>
      <c r="HP4" s="63">
        <v>2</v>
      </c>
      <c r="HQ4" s="19">
        <v>5.6</v>
      </c>
      <c r="HR4" s="22">
        <v>4</v>
      </c>
      <c r="HS4" s="23"/>
      <c r="HT4" s="25">
        <f t="shared" ref="HT4:HT29" si="148">ROUND((HQ4*0.4+HR4*0.6),1)</f>
        <v>4.5999999999999996</v>
      </c>
      <c r="HU4" s="147">
        <f t="shared" ref="HU4:HU29" si="149">ROUND(MAX((HQ4*0.4+HR4*0.6),(HQ4*0.4+HS4*0.6)),1)</f>
        <v>4.5999999999999996</v>
      </c>
      <c r="HV4" s="26" t="str">
        <f>TEXT(HU4,"0.0")</f>
        <v>4.6</v>
      </c>
      <c r="HW4" s="218" t="str">
        <f t="shared" ref="HW4:HW29" si="150">IF(HU4&gt;=8.5,"A",IF(HU4&gt;=8,"B+",IF(HU4&gt;=7,"B",IF(HU4&gt;=6.5,"C+",IF(HU4&gt;=5.5,"C",IF(HU4&gt;=5,"D+",IF(HU4&gt;=4,"D","F")))))))</f>
        <v>D</v>
      </c>
      <c r="HX4" s="149">
        <f t="shared" ref="HX4:HX29" si="151">IF(HW4="A",4,IF(HW4="B+",3.5,IF(HW4="B",3,IF(HW4="C+",2.5,IF(HW4="C",2,IF(HW4="D+",1.5,IF(HW4="D",1,0)))))))</f>
        <v>1</v>
      </c>
      <c r="HY4" s="40" t="str">
        <f t="shared" ref="HY4:HY29" si="152">TEXT(HX4,"0.0")</f>
        <v>1.0</v>
      </c>
      <c r="HZ4" s="53">
        <v>3</v>
      </c>
      <c r="IA4" s="63">
        <v>3</v>
      </c>
      <c r="IB4" s="19">
        <v>6.3</v>
      </c>
      <c r="IC4" s="22">
        <v>1</v>
      </c>
      <c r="ID4" s="23">
        <v>4</v>
      </c>
      <c r="IE4" s="25">
        <f t="shared" ref="IE4:IE29" si="153">ROUND((IB4*0.4+IC4*0.6),1)</f>
        <v>3.1</v>
      </c>
      <c r="IF4" s="147">
        <f t="shared" ref="IF4:IF29" si="154">ROUND(MAX((IB4*0.4+IC4*0.6),(IB4*0.4+ID4*0.6)),1)</f>
        <v>4.9000000000000004</v>
      </c>
      <c r="IG4" s="26" t="str">
        <f>TEXT(IF4,"0.0")</f>
        <v>4.9</v>
      </c>
      <c r="IH4" s="218" t="str">
        <f t="shared" ref="IH4:IH29" si="155">IF(IF4&gt;=8.5,"A",IF(IF4&gt;=8,"B+",IF(IF4&gt;=7,"B",IF(IF4&gt;=6.5,"C+",IF(IF4&gt;=5.5,"C",IF(IF4&gt;=5,"D+",IF(IF4&gt;=4,"D","F")))))))</f>
        <v>D</v>
      </c>
      <c r="II4" s="149">
        <f t="shared" ref="II4:II29" si="156">IF(IH4="A",4,IF(IH4="B+",3.5,IF(IH4="B",3,IF(IH4="C+",2.5,IF(IH4="C",2,IF(IH4="D+",1.5,IF(IH4="D",1,0)))))))</f>
        <v>1</v>
      </c>
      <c r="IJ4" s="40" t="str">
        <f t="shared" ref="IJ4:IJ29" si="157">TEXT(II4,"0.0")</f>
        <v>1.0</v>
      </c>
      <c r="IK4" s="53">
        <v>1</v>
      </c>
      <c r="IL4" s="63">
        <v>1</v>
      </c>
      <c r="IM4" s="19">
        <v>5.6</v>
      </c>
      <c r="IN4" s="22">
        <v>8</v>
      </c>
      <c r="IO4" s="23"/>
      <c r="IP4" s="25">
        <f t="shared" ref="IP4:IP29" si="158">ROUND((IM4*0.4+IN4*0.6),1)</f>
        <v>7</v>
      </c>
      <c r="IQ4" s="26">
        <f t="shared" ref="IQ4:IQ29" si="159">ROUND(MAX((IM4*0.4+IN4*0.6),(IM4*0.4+IO4*0.6)),1)</f>
        <v>7</v>
      </c>
      <c r="IR4" s="26" t="str">
        <f t="shared" ref="IR4:IR29" si="160">TEXT(IQ4,"0.0")</f>
        <v>7.0</v>
      </c>
      <c r="IS4" s="30" t="str">
        <f t="shared" ref="IS4:IS29" si="161">IF(IQ4&gt;=8.5,"A",IF(IQ4&gt;=8,"B+",IF(IQ4&gt;=7,"B",IF(IQ4&gt;=6.5,"C+",IF(IQ4&gt;=5.5,"C",IF(IQ4&gt;=5,"D+",IF(IQ4&gt;=4,"D","F")))))))</f>
        <v>B</v>
      </c>
      <c r="IT4" s="28">
        <f t="shared" ref="IT4:IT29" si="162">IF(IS4="A",4,IF(IS4="B+",3.5,IF(IS4="B",3,IF(IS4="C+",2.5,IF(IS4="C",2,IF(IS4="D+",1.5,IF(IS4="D",1,0)))))))</f>
        <v>3</v>
      </c>
      <c r="IU4" s="35" t="str">
        <f t="shared" ref="IU4:IU29" si="163">TEXT(IT4,"0.0")</f>
        <v>3.0</v>
      </c>
      <c r="IV4" s="53">
        <v>2</v>
      </c>
      <c r="IW4" s="63">
        <v>2</v>
      </c>
      <c r="IX4" s="19">
        <v>7.6</v>
      </c>
      <c r="IY4" s="22">
        <v>9</v>
      </c>
      <c r="IZ4" s="23"/>
      <c r="JA4" s="25">
        <f t="shared" ref="JA4:JA29" si="164">ROUND((IX4*0.4+IY4*0.6),1)</f>
        <v>8.4</v>
      </c>
      <c r="JB4" s="26">
        <f t="shared" ref="JB4:JB29" si="165">ROUND(MAX((IX4*0.4+IY4*0.6),(IX4*0.4+IZ4*0.6)),1)</f>
        <v>8.4</v>
      </c>
      <c r="JC4" s="26" t="str">
        <f t="shared" ref="JC4:JC29" si="166">TEXT(JB4,"0.0")</f>
        <v>8.4</v>
      </c>
      <c r="JD4" s="30" t="str">
        <f t="shared" ref="JD4:JD29" si="167">IF(JB4&gt;=8.5,"A",IF(JB4&gt;=8,"B+",IF(JB4&gt;=7,"B",IF(JB4&gt;=6.5,"C+",IF(JB4&gt;=5.5,"C",IF(JB4&gt;=5,"D+",IF(JB4&gt;=4,"D","F")))))))</f>
        <v>B+</v>
      </c>
      <c r="JE4" s="28">
        <f t="shared" ref="JE4:JE29" si="168">IF(JD4="A",4,IF(JD4="B+",3.5,IF(JD4="B",3,IF(JD4="C+",2.5,IF(JD4="C",2,IF(JD4="D+",1.5,IF(JD4="D",1,0)))))))</f>
        <v>3.5</v>
      </c>
      <c r="JF4" s="35" t="str">
        <f t="shared" ref="JF4:JF29" si="169">TEXT(JE4,"0.0")</f>
        <v>3.5</v>
      </c>
      <c r="JG4" s="53">
        <v>2</v>
      </c>
      <c r="JH4" s="63">
        <v>2</v>
      </c>
      <c r="JI4" s="19">
        <v>6.6</v>
      </c>
      <c r="JJ4" s="22">
        <v>7</v>
      </c>
      <c r="JK4" s="23"/>
      <c r="JL4" s="25">
        <f t="shared" ref="JL4:JL29" si="170">ROUND((JI4*0.4+JJ4*0.6),1)</f>
        <v>6.8</v>
      </c>
      <c r="JM4" s="26">
        <f t="shared" ref="JM4:JM29" si="171">ROUND(MAX((JI4*0.4+JJ4*0.6),(JI4*0.4+JK4*0.6)),1)</f>
        <v>6.8</v>
      </c>
      <c r="JN4" s="26" t="str">
        <f t="shared" ref="JN4:JN29" si="172">TEXT(JM4,"0.0")</f>
        <v>6.8</v>
      </c>
      <c r="JO4" s="30" t="str">
        <f t="shared" ref="JO4:JO29" si="173">IF(JM4&gt;=8.5,"A",IF(JM4&gt;=8,"B+",IF(JM4&gt;=7,"B",IF(JM4&gt;=6.5,"C+",IF(JM4&gt;=5.5,"C",IF(JM4&gt;=5,"D+",IF(JM4&gt;=4,"D","F")))))))</f>
        <v>C+</v>
      </c>
      <c r="JP4" s="28">
        <f t="shared" ref="JP4:JP29" si="174">IF(JO4="A",4,IF(JO4="B+",3.5,IF(JO4="B",3,IF(JO4="C+",2.5,IF(JO4="C",2,IF(JO4="D+",1.5,IF(JO4="D",1,0)))))))</f>
        <v>2.5</v>
      </c>
      <c r="JQ4" s="35" t="str">
        <f t="shared" ref="JQ4:JQ29" si="175">TEXT(JP4,"0.0")</f>
        <v>2.5</v>
      </c>
      <c r="JR4" s="53">
        <v>2</v>
      </c>
      <c r="JS4" s="63">
        <v>2</v>
      </c>
      <c r="JT4" s="19">
        <v>7.4</v>
      </c>
      <c r="JU4" s="22">
        <v>5</v>
      </c>
      <c r="JV4" s="23"/>
      <c r="JW4" s="25">
        <f t="shared" ref="JW4:JW29" si="176">ROUND((JT4*0.4+JU4*0.6),1)</f>
        <v>6</v>
      </c>
      <c r="JX4" s="26">
        <f t="shared" ref="JX4:JX29" si="177">ROUND(MAX((JT4*0.4+JU4*0.6),(JT4*0.4+JV4*0.6)),1)</f>
        <v>6</v>
      </c>
      <c r="JY4" s="26" t="str">
        <f t="shared" ref="JY4:JY29" si="178">TEXT(JX4,"0.0")</f>
        <v>6.0</v>
      </c>
      <c r="JZ4" s="30" t="str">
        <f t="shared" ref="JZ4:JZ29" si="179">IF(JX4&gt;=8.5,"A",IF(JX4&gt;=8,"B+",IF(JX4&gt;=7,"B",IF(JX4&gt;=6.5,"C+",IF(JX4&gt;=5.5,"C",IF(JX4&gt;=5,"D+",IF(JX4&gt;=4,"D","F")))))))</f>
        <v>C</v>
      </c>
      <c r="KA4" s="28">
        <f t="shared" ref="KA4:KA29" si="180">IF(JZ4="A",4,IF(JZ4="B+",3.5,IF(JZ4="B",3,IF(JZ4="C+",2.5,IF(JZ4="C",2,IF(JZ4="D+",1.5,IF(JZ4="D",1,0)))))))</f>
        <v>2</v>
      </c>
      <c r="KB4" s="35" t="str">
        <f t="shared" ref="KB4:KB29" si="181">TEXT(KA4,"0.0")</f>
        <v>2.0</v>
      </c>
      <c r="KC4" s="53">
        <v>1</v>
      </c>
      <c r="KD4" s="63">
        <v>1</v>
      </c>
      <c r="KE4" s="19">
        <v>7.7</v>
      </c>
      <c r="KF4" s="22">
        <v>9</v>
      </c>
      <c r="KG4" s="23"/>
      <c r="KH4" s="25">
        <f t="shared" ref="KH4:KH29" si="182">ROUND((KE4*0.4+KF4*0.6),1)</f>
        <v>8.5</v>
      </c>
      <c r="KI4" s="26">
        <f t="shared" ref="KI4:KI29" si="183">ROUND(MAX((KE4*0.4+KF4*0.6),(KE4*0.4+KG4*0.6)),1)</f>
        <v>8.5</v>
      </c>
      <c r="KJ4" s="26" t="str">
        <f t="shared" ref="KJ4:KJ29" si="184">TEXT(KI4,"0.0")</f>
        <v>8.5</v>
      </c>
      <c r="KK4" s="30" t="str">
        <f t="shared" ref="KK4:KK29" si="185">IF(KI4&gt;=8.5,"A",IF(KI4&gt;=8,"B+",IF(KI4&gt;=7,"B",IF(KI4&gt;=6.5,"C+",IF(KI4&gt;=5.5,"C",IF(KI4&gt;=5,"D+",IF(KI4&gt;=4,"D","F")))))))</f>
        <v>A</v>
      </c>
      <c r="KL4" s="28">
        <f t="shared" ref="KL4:KL29" si="186">IF(KK4="A",4,IF(KK4="B+",3.5,IF(KK4="B",3,IF(KK4="C+",2.5,IF(KK4="C",2,IF(KK4="D+",1.5,IF(KK4="D",1,0)))))))</f>
        <v>4</v>
      </c>
      <c r="KM4" s="35" t="str">
        <f t="shared" ref="KM4:KM29" si="187">TEXT(KL4,"0.0")</f>
        <v>4.0</v>
      </c>
      <c r="KN4" s="53">
        <v>2</v>
      </c>
      <c r="KO4" s="63">
        <v>2</v>
      </c>
      <c r="KP4" s="181">
        <f t="shared" ref="KP4:KP29" si="188">HD4+HO4+HZ4+IK4+IV4+JG4+JR4+KC4+KN4</f>
        <v>18</v>
      </c>
      <c r="KQ4" s="217">
        <f t="shared" ref="KQ4:KQ29" si="189">(GY4*HD4+HJ4*HO4+HU4*HZ4+IF4*IK4+IQ4*IV4+JB4*JG4+JM4*JR4+JX4*KC4+KI4*KN4)/KP4</f>
        <v>6.5166666666666657</v>
      </c>
      <c r="KR4" s="182">
        <f t="shared" ref="KR4:KR29" si="190">(HB4*HD4+HM4*HO4+HX4*HZ4+II4*IK4+IT4*IV4+JE4*JG4+JP4*JR4+KA4*KC4+KL4*KN4)/KP4</f>
        <v>2.4444444444444446</v>
      </c>
      <c r="KS4" s="183" t="str">
        <f t="shared" ref="KS4:KS29" si="191">TEXT(KR4,"0.00")</f>
        <v>2.44</v>
      </c>
      <c r="KT4" s="135" t="str">
        <f t="shared" ref="KT4:KT29" si="192">IF(AND(KR4&lt;1),"Cảnh báo KQHT","Lên lớp")</f>
        <v>Lên lớp</v>
      </c>
      <c r="KU4" s="136">
        <f t="shared" ref="KU4:KU29" si="193">HE4+HP4+IA4+IL4+IW4+JH4+JS4+KD4+KO4</f>
        <v>18</v>
      </c>
      <c r="KV4" s="217">
        <f t="shared" ref="KV4:KV29" si="194">(GY4*HE4+HJ4*HP4+HU4*IA4+IF4*IL4+IQ4*IW4+JB4*JH4+JM4*JS4+JX4*KD4+KI4*KO4)/KU4</f>
        <v>6.5166666666666657</v>
      </c>
      <c r="KW4" s="236">
        <f t="shared" ref="KW4:KW29" si="195" xml:space="preserve"> (HB4*HE4+HM4*HP4+HX4*IA4+II4*IL4+IT4*IW4+JE4*JH4+JP4*JS4+KA4*KD4+KL4*KO4)/KU4</f>
        <v>2.4444444444444446</v>
      </c>
      <c r="KX4" s="192">
        <f t="shared" ref="KX4:KX29" si="196">GN4+KP4</f>
        <v>55</v>
      </c>
      <c r="KY4" s="193">
        <f t="shared" ref="KY4:KY29" si="197">GO4+KU4</f>
        <v>55</v>
      </c>
      <c r="KZ4" s="183">
        <f t="shared" ref="KZ4:KZ29" si="198">(GP4*GO4+KV4*KU4)/KY4</f>
        <v>6.1072727272727265</v>
      </c>
      <c r="LA4" s="182">
        <f t="shared" ref="LA4:LA29" si="199">(GQ4*GO4+KW4*KU4)/KY4</f>
        <v>2.1181818181818182</v>
      </c>
      <c r="LB4" s="183" t="str">
        <f t="shared" ref="LB4:LB29" si="200">TEXT(LA4,"0.00")</f>
        <v>2.12</v>
      </c>
      <c r="LC4" s="135" t="str">
        <f t="shared" ref="LC4:LC29" si="201">IF(AND(LA4&lt;1.4),"Cảnh báo KQHT","Lên lớp")</f>
        <v>Lên lớp</v>
      </c>
      <c r="LD4" s="135" t="s">
        <v>648</v>
      </c>
      <c r="LE4" s="19">
        <v>7.6</v>
      </c>
      <c r="LF4" s="22">
        <v>8</v>
      </c>
      <c r="LG4" s="23"/>
      <c r="LH4" s="25">
        <f t="shared" ref="LH4:LH29" si="202">ROUND((LE4*0.4+LF4*0.6),1)</f>
        <v>7.8</v>
      </c>
      <c r="LI4" s="147">
        <f t="shared" ref="LI4:LI29" si="203">ROUND(MAX((LE4*0.4+LF4*0.6),(LE4*0.4+LG4*0.6)),1)</f>
        <v>7.8</v>
      </c>
      <c r="LJ4" s="26" t="str">
        <f t="shared" ref="LJ4:LJ29" si="204">TEXT(LI4,"0.0")</f>
        <v>7.8</v>
      </c>
      <c r="LK4" s="148" t="str">
        <f t="shared" ref="LK4:LK29" si="205">IF(LI4&gt;=8.5,"A",IF(LI4&gt;=8,"B+",IF(LI4&gt;=7,"B",IF(LI4&gt;=6.5,"C+",IF(LI4&gt;=5.5,"C",IF(LI4&gt;=5,"D+",IF(LI4&gt;=4,"D","F")))))))</f>
        <v>B</v>
      </c>
      <c r="LL4" s="149">
        <f t="shared" ref="LL4:LL29" si="206">IF(LK4="A",4,IF(LK4="B+",3.5,IF(LK4="B",3,IF(LK4="C+",2.5,IF(LK4="C",2,IF(LK4="D+",1.5,IF(LK4="D",1,0)))))))</f>
        <v>3</v>
      </c>
      <c r="LM4" s="40" t="str">
        <f t="shared" ref="LM4:LM29" si="207">TEXT(LL4,"0.0")</f>
        <v>3.0</v>
      </c>
      <c r="LN4" s="53">
        <v>2</v>
      </c>
      <c r="LO4" s="63">
        <v>2</v>
      </c>
      <c r="LP4" s="19">
        <v>6.6</v>
      </c>
      <c r="LQ4" s="22">
        <v>7</v>
      </c>
      <c r="LR4" s="23"/>
      <c r="LS4" s="25">
        <f t="shared" ref="LS4:LS29" si="208">ROUND((LP4*0.4+LQ4*0.6),1)</f>
        <v>6.8</v>
      </c>
      <c r="LT4" s="147">
        <f t="shared" ref="LT4:LT29" si="209">ROUND(MAX((LP4*0.4+LQ4*0.6),(LP4*0.4+LR4*0.6)),1)</f>
        <v>6.8</v>
      </c>
      <c r="LU4" s="26" t="str">
        <f t="shared" ref="LU4:LU29" si="210">TEXT(LT4,"0.0")</f>
        <v>6.8</v>
      </c>
      <c r="LV4" s="148" t="str">
        <f t="shared" ref="LV4:LV29" si="211">IF(LT4&gt;=8.5,"A",IF(LT4&gt;=8,"B+",IF(LT4&gt;=7,"B",IF(LT4&gt;=6.5,"C+",IF(LT4&gt;=5.5,"C",IF(LT4&gt;=5,"D+",IF(LT4&gt;=4,"D","F")))))))</f>
        <v>C+</v>
      </c>
      <c r="LW4" s="149">
        <f t="shared" ref="LW4:LW29" si="212">IF(LV4="A",4,IF(LV4="B+",3.5,IF(LV4="B",3,IF(LV4="C+",2.5,IF(LV4="C",2,IF(LV4="D+",1.5,IF(LV4="D",1,0)))))))</f>
        <v>2.5</v>
      </c>
      <c r="LX4" s="40" t="str">
        <f t="shared" ref="LX4:LX29" si="213">TEXT(LW4,"0.0")</f>
        <v>2.5</v>
      </c>
      <c r="LY4" s="53">
        <v>1</v>
      </c>
      <c r="LZ4" s="63">
        <v>1</v>
      </c>
      <c r="MA4" s="19">
        <v>5.4</v>
      </c>
      <c r="MB4" s="22">
        <v>4</v>
      </c>
      <c r="MC4" s="23"/>
      <c r="MD4" s="25">
        <f t="shared" ref="MD4:MD29" si="214">ROUND((MA4*0.4+MB4*0.6),1)</f>
        <v>4.5999999999999996</v>
      </c>
      <c r="ME4" s="147">
        <f t="shared" ref="ME4:ME29" si="215">ROUND(MAX((MA4*0.4+MB4*0.6),(MA4*0.4+MC4*0.6)),1)</f>
        <v>4.5999999999999996</v>
      </c>
      <c r="MF4" s="26" t="str">
        <f t="shared" ref="MF4:MF29" si="216">TEXT(ME4,"0.0")</f>
        <v>4.6</v>
      </c>
      <c r="MG4" s="148" t="str">
        <f t="shared" ref="MG4:MG29" si="217">IF(ME4&gt;=8.5,"A",IF(ME4&gt;=8,"B+",IF(ME4&gt;=7,"B",IF(ME4&gt;=6.5,"C+",IF(ME4&gt;=5.5,"C",IF(ME4&gt;=5,"D+",IF(ME4&gt;=4,"D","F")))))))</f>
        <v>D</v>
      </c>
      <c r="MH4" s="149">
        <f t="shared" ref="MH4:MH29" si="218">IF(MG4="A",4,IF(MG4="B+",3.5,IF(MG4="B",3,IF(MG4="C+",2.5,IF(MG4="C",2,IF(MG4="D+",1.5,IF(MG4="D",1,0)))))))</f>
        <v>1</v>
      </c>
      <c r="MI4" s="40" t="str">
        <f t="shared" ref="MI4:MI29" si="219">TEXT(MH4,"0.0")</f>
        <v>1.0</v>
      </c>
      <c r="MJ4" s="53">
        <v>3</v>
      </c>
      <c r="MK4" s="63">
        <v>3</v>
      </c>
      <c r="ML4" s="19">
        <v>6.7</v>
      </c>
      <c r="MM4" s="22">
        <v>2</v>
      </c>
      <c r="MN4" s="23">
        <v>6</v>
      </c>
      <c r="MO4" s="25">
        <f t="shared" ref="MO4:MO29" si="220">ROUND((ML4*0.4+MM4*0.6),1)</f>
        <v>3.9</v>
      </c>
      <c r="MP4" s="147">
        <f t="shared" ref="MP4:MP29" si="221">ROUND(MAX((ML4*0.4+MM4*0.6),(ML4*0.4+MN4*0.6)),1)</f>
        <v>6.3</v>
      </c>
      <c r="MQ4" s="26" t="str">
        <f t="shared" ref="MQ4:MQ29" si="222">TEXT(MP4,"0.0")</f>
        <v>6.3</v>
      </c>
      <c r="MR4" s="148" t="str">
        <f t="shared" ref="MR4:MR29" si="223">IF(MP4&gt;=8.5,"A",IF(MP4&gt;=8,"B+",IF(MP4&gt;=7,"B",IF(MP4&gt;=6.5,"C+",IF(MP4&gt;=5.5,"C",IF(MP4&gt;=5,"D+",IF(MP4&gt;=4,"D","F")))))))</f>
        <v>C</v>
      </c>
      <c r="MS4" s="149">
        <f t="shared" ref="MS4:MS29" si="224">IF(MR4="A",4,IF(MR4="B+",3.5,IF(MR4="B",3,IF(MR4="C+",2.5,IF(MR4="C",2,IF(MR4="D+",1.5,IF(MR4="D",1,0)))))))</f>
        <v>2</v>
      </c>
      <c r="MT4" s="40" t="str">
        <f t="shared" ref="MT4:MT29" si="225">TEXT(MS4,"0.0")</f>
        <v>2.0</v>
      </c>
      <c r="MU4" s="53">
        <v>2</v>
      </c>
      <c r="MV4" s="63">
        <v>2</v>
      </c>
      <c r="MW4" s="19">
        <v>7.6</v>
      </c>
      <c r="MX4" s="22">
        <v>7</v>
      </c>
      <c r="MY4" s="23"/>
      <c r="MZ4" s="25">
        <f t="shared" ref="MZ4:MZ29" si="226">ROUND((MW4*0.4+MX4*0.6),1)</f>
        <v>7.2</v>
      </c>
      <c r="NA4" s="147">
        <f t="shared" ref="NA4:NA29" si="227">ROUND(MAX((MW4*0.4+MX4*0.6),(MW4*0.4+MY4*0.6)),1)</f>
        <v>7.2</v>
      </c>
      <c r="NB4" s="26" t="str">
        <f t="shared" ref="NB4:NB29" si="228">TEXT(NA4,"0.0")</f>
        <v>7.2</v>
      </c>
      <c r="NC4" s="148" t="str">
        <f t="shared" ref="NC4:NC29" si="229">IF(NA4&gt;=8.5,"A",IF(NA4&gt;=8,"B+",IF(NA4&gt;=7,"B",IF(NA4&gt;=6.5,"C+",IF(NA4&gt;=5.5,"C",IF(NA4&gt;=5,"D+",IF(NA4&gt;=4,"D","F")))))))</f>
        <v>B</v>
      </c>
      <c r="ND4" s="149">
        <f t="shared" ref="ND4:ND29" si="230">IF(NC4="A",4,IF(NC4="B+",3.5,IF(NC4="B",3,IF(NC4="C+",2.5,IF(NC4="C",2,IF(NC4="D+",1.5,IF(NC4="D",1,0)))))))</f>
        <v>3</v>
      </c>
      <c r="NE4" s="40" t="str">
        <f t="shared" ref="NE4:NE29" si="231">TEXT(ND4,"0.0")</f>
        <v>3.0</v>
      </c>
      <c r="NF4" s="53">
        <v>4</v>
      </c>
      <c r="NG4" s="63">
        <v>4</v>
      </c>
      <c r="NH4" s="264">
        <f t="shared" si="19"/>
        <v>12</v>
      </c>
      <c r="NI4" s="217">
        <f t="shared" si="20"/>
        <v>6.4666666666666659</v>
      </c>
      <c r="NJ4" s="182">
        <f t="shared" si="21"/>
        <v>2.2916666666666665</v>
      </c>
      <c r="NK4" s="183" t="str">
        <f t="shared" si="22"/>
        <v>2.29</v>
      </c>
      <c r="NL4" s="135" t="str">
        <f t="shared" si="23"/>
        <v>Lên lớp</v>
      </c>
      <c r="NM4" s="136">
        <f t="shared" si="24"/>
        <v>12</v>
      </c>
      <c r="NN4" s="217">
        <f t="shared" si="25"/>
        <v>6.4666666666666659</v>
      </c>
      <c r="NO4" s="236">
        <f t="shared" si="26"/>
        <v>2.2916666666666665</v>
      </c>
      <c r="NP4" s="192">
        <f t="shared" si="27"/>
        <v>67</v>
      </c>
      <c r="NQ4" s="193">
        <f t="shared" si="28"/>
        <v>67</v>
      </c>
      <c r="NR4" s="183">
        <f t="shared" si="29"/>
        <v>6.1716417910447765</v>
      </c>
      <c r="NS4" s="182">
        <f t="shared" si="30"/>
        <v>2.1492537313432836</v>
      </c>
      <c r="NT4" s="183" t="str">
        <f t="shared" si="31"/>
        <v>2.15</v>
      </c>
      <c r="NU4" s="135" t="str">
        <f t="shared" si="32"/>
        <v>Lên lớp</v>
      </c>
      <c r="NV4" s="135" t="s">
        <v>648</v>
      </c>
      <c r="NW4" s="57">
        <v>7</v>
      </c>
      <c r="NX4" s="51">
        <v>6.5</v>
      </c>
      <c r="NY4" s="23"/>
      <c r="NZ4" s="25">
        <f t="shared" si="4"/>
        <v>6.7</v>
      </c>
      <c r="OA4" s="26">
        <f t="shared" si="5"/>
        <v>6.7</v>
      </c>
      <c r="OB4" s="26" t="str">
        <f t="shared" si="6"/>
        <v>6.7</v>
      </c>
      <c r="OC4" s="30" t="str">
        <f t="shared" si="7"/>
        <v>C+</v>
      </c>
      <c r="OD4" s="28">
        <f t="shared" si="8"/>
        <v>2.5</v>
      </c>
      <c r="OE4" s="35" t="str">
        <f t="shared" si="9"/>
        <v>2.5</v>
      </c>
      <c r="OF4" s="53">
        <v>6</v>
      </c>
      <c r="OG4" s="70">
        <v>6</v>
      </c>
      <c r="OH4" s="19">
        <v>6.8</v>
      </c>
      <c r="OI4" s="22">
        <v>8</v>
      </c>
      <c r="OJ4" s="23"/>
      <c r="OK4" s="25">
        <f t="shared" si="10"/>
        <v>7.5</v>
      </c>
      <c r="OL4" s="26">
        <f t="shared" si="11"/>
        <v>7.5</v>
      </c>
      <c r="OM4" s="26" t="str">
        <f t="shared" si="12"/>
        <v>7.5</v>
      </c>
      <c r="ON4" s="30" t="str">
        <f t="shared" si="13"/>
        <v>B</v>
      </c>
      <c r="OO4" s="28">
        <f t="shared" si="14"/>
        <v>3</v>
      </c>
      <c r="OP4" s="35" t="str">
        <f t="shared" si="15"/>
        <v>3.0</v>
      </c>
      <c r="OQ4" s="53">
        <v>6</v>
      </c>
      <c r="OR4" s="63">
        <v>6</v>
      </c>
      <c r="OS4" s="258">
        <v>7.4</v>
      </c>
      <c r="OT4" s="25">
        <v>7.5</v>
      </c>
      <c r="OU4" s="25">
        <v>6.9</v>
      </c>
      <c r="OV4" s="129">
        <f t="shared" si="33"/>
        <v>7.2</v>
      </c>
      <c r="OW4" s="26" t="str">
        <f t="shared" si="34"/>
        <v>7.2</v>
      </c>
      <c r="OX4" s="30" t="str">
        <f t="shared" si="16"/>
        <v>B</v>
      </c>
      <c r="OY4" s="28">
        <f t="shared" si="17"/>
        <v>3</v>
      </c>
      <c r="OZ4" s="35" t="str">
        <f t="shared" si="18"/>
        <v>3.0</v>
      </c>
      <c r="PA4" s="260">
        <v>5</v>
      </c>
      <c r="PB4" s="261">
        <v>5</v>
      </c>
      <c r="PC4" s="262">
        <f t="shared" ref="PC4:PC52" si="232">OF4+OQ4+PA4</f>
        <v>17</v>
      </c>
      <c r="PD4" s="217">
        <f t="shared" si="35"/>
        <v>7.1294117647058828</v>
      </c>
      <c r="PE4" s="182">
        <f t="shared" si="36"/>
        <v>2.8235294117647061</v>
      </c>
      <c r="PF4" s="183" t="str">
        <f t="shared" si="37"/>
        <v>2.82</v>
      </c>
      <c r="PG4" s="135" t="str">
        <f t="shared" si="38"/>
        <v>Lên lớp</v>
      </c>
    </row>
    <row r="5" spans="1:423" ht="18">
      <c r="A5" s="10">
        <v>2</v>
      </c>
      <c r="B5" s="10">
        <v>4</v>
      </c>
      <c r="C5" s="90" t="s">
        <v>187</v>
      </c>
      <c r="D5" s="91" t="s">
        <v>191</v>
      </c>
      <c r="E5" s="93" t="s">
        <v>192</v>
      </c>
      <c r="F5" s="307" t="s">
        <v>193</v>
      </c>
      <c r="G5" s="9"/>
      <c r="H5" s="100" t="s">
        <v>453</v>
      </c>
      <c r="I5" s="42" t="s">
        <v>18</v>
      </c>
      <c r="J5" s="98" t="s">
        <v>488</v>
      </c>
      <c r="K5" s="12">
        <v>6.5</v>
      </c>
      <c r="L5" s="26" t="str">
        <f t="shared" si="39"/>
        <v>6.5</v>
      </c>
      <c r="M5" s="30" t="str">
        <f>IF(K5&gt;=8.5,"A",IF(K5&gt;=8,"B+",IF(K5&gt;=7,"B",IF(K5&gt;=6.5,"C+",IF(K5&gt;=5.5,"C",IF(K5&gt;=5,"D+",IF(K5&gt;=4,"D","F")))))))</f>
        <v>C+</v>
      </c>
      <c r="N5" s="37">
        <f>IF(M5="A",4,IF(M5="B+",3.5,IF(M5="B",3,IF(M5="C+",2.5,IF(M5="C",2,IF(M5="D+",1.5,IF(M5="D",1,0)))))))</f>
        <v>2.5</v>
      </c>
      <c r="O5" s="35" t="str">
        <f>TEXT(N5,"0.0")</f>
        <v>2.5</v>
      </c>
      <c r="P5" s="11">
        <v>2</v>
      </c>
      <c r="Q5" s="14">
        <v>6.5</v>
      </c>
      <c r="R5" s="26" t="str">
        <f t="shared" si="40"/>
        <v>6.5</v>
      </c>
      <c r="S5" s="30" t="str">
        <f>IF(Q5&gt;=8.5,"A",IF(Q5&gt;=8,"B+",IF(Q5&gt;=7,"B",IF(Q5&gt;=6.5,"C+",IF(Q5&gt;=5.5,"C",IF(Q5&gt;=5,"D+",IF(Q5&gt;=4,"D","F")))))))</f>
        <v>C+</v>
      </c>
      <c r="T5" s="37">
        <f>IF(S5="A",4,IF(S5="B+",3.5,IF(S5="B",3,IF(S5="C+",2.5,IF(S5="C",2,IF(S5="D+",1.5,IF(S5="D",1,0)))))))</f>
        <v>2.5</v>
      </c>
      <c r="U5" s="35" t="str">
        <f>TEXT(T5,"0.0")</f>
        <v>2.5</v>
      </c>
      <c r="V5" s="11">
        <v>3</v>
      </c>
      <c r="W5" s="19">
        <v>7.7</v>
      </c>
      <c r="X5" s="44"/>
      <c r="Y5" s="23">
        <v>8</v>
      </c>
      <c r="Z5" s="25">
        <f t="shared" si="41"/>
        <v>3.1</v>
      </c>
      <c r="AA5" s="26">
        <f t="shared" si="42"/>
        <v>7.9</v>
      </c>
      <c r="AB5" s="26" t="str">
        <f t="shared" si="43"/>
        <v>7.9</v>
      </c>
      <c r="AC5" s="30" t="str">
        <f t="shared" si="44"/>
        <v>B</v>
      </c>
      <c r="AD5" s="28">
        <f t="shared" si="45"/>
        <v>3</v>
      </c>
      <c r="AE5" s="35" t="str">
        <f t="shared" si="46"/>
        <v>3.0</v>
      </c>
      <c r="AF5" s="53">
        <v>4</v>
      </c>
      <c r="AG5" s="63">
        <v>4</v>
      </c>
      <c r="AH5" s="19">
        <v>6</v>
      </c>
      <c r="AI5" s="22">
        <v>8</v>
      </c>
      <c r="AJ5" s="23"/>
      <c r="AK5" s="25">
        <f>ROUND((AH5*0.4+AI5*0.6),1)</f>
        <v>7.2</v>
      </c>
      <c r="AL5" s="26">
        <f>ROUND(MAX((AH5*0.4+AI5*0.6),(AH5*0.4+AJ5*0.6)),1)</f>
        <v>7.2</v>
      </c>
      <c r="AM5" s="26" t="str">
        <f t="shared" si="48"/>
        <v>7.2</v>
      </c>
      <c r="AN5" s="30" t="str">
        <f>IF(AL5&gt;=8.5,"A",IF(AL5&gt;=8,"B+",IF(AL5&gt;=7,"B",IF(AL5&gt;=6.5,"C+",IF(AL5&gt;=5.5,"C",IF(AL5&gt;=5,"D+",IF(AL5&gt;=4,"D","F")))))))</f>
        <v>B</v>
      </c>
      <c r="AO5" s="28">
        <f>IF(AN5="A",4,IF(AN5="B+",3.5,IF(AN5="B",3,IF(AN5="C+",2.5,IF(AN5="C",2,IF(AN5="D+",1.5,IF(AN5="D",1,0)))))))</f>
        <v>3</v>
      </c>
      <c r="AP5" s="35" t="str">
        <f>TEXT(AO5,"0.0")</f>
        <v>3.0</v>
      </c>
      <c r="AQ5" s="66">
        <v>2</v>
      </c>
      <c r="AR5" s="68">
        <v>2</v>
      </c>
      <c r="AS5" s="19">
        <v>6.3</v>
      </c>
      <c r="AT5" s="22">
        <v>7</v>
      </c>
      <c r="AU5" s="23"/>
      <c r="AV5" s="25">
        <f>ROUND((AS5*0.4+AT5*0.6),1)</f>
        <v>6.7</v>
      </c>
      <c r="AW5" s="26">
        <f>ROUND(MAX((AS5*0.4+AT5*0.6),(AS5*0.4+AU5*0.6)),1)</f>
        <v>6.7</v>
      </c>
      <c r="AX5" s="26" t="str">
        <f t="shared" si="51"/>
        <v>6.7</v>
      </c>
      <c r="AY5" s="30" t="str">
        <f>IF(AW5&gt;=8.5,"A",IF(AW5&gt;=8,"B+",IF(AW5&gt;=7,"B",IF(AW5&gt;=6.5,"C+",IF(AW5&gt;=5.5,"C",IF(AW5&gt;=5,"D+",IF(AW5&gt;=4,"D","F")))))))</f>
        <v>C+</v>
      </c>
      <c r="AZ5" s="28">
        <f>IF(AY5="A",4,IF(AY5="B+",3.5,IF(AY5="B",3,IF(AY5="C+",2.5,IF(AY5="C",2,IF(AY5="D+",1.5,IF(AY5="D",1,0)))))))</f>
        <v>2.5</v>
      </c>
      <c r="BA5" s="35" t="str">
        <f>TEXT(AZ5,"0.0")</f>
        <v>2.5</v>
      </c>
      <c r="BB5" s="53">
        <v>3</v>
      </c>
      <c r="BC5" s="63">
        <v>3</v>
      </c>
      <c r="BD5" s="19">
        <v>5.4</v>
      </c>
      <c r="BE5" s="22">
        <v>4</v>
      </c>
      <c r="BF5" s="23"/>
      <c r="BG5" s="25">
        <f t="shared" si="52"/>
        <v>4.5999999999999996</v>
      </c>
      <c r="BH5" s="26">
        <f t="shared" si="53"/>
        <v>4.5999999999999996</v>
      </c>
      <c r="BI5" s="26" t="str">
        <f t="shared" si="54"/>
        <v>4.6</v>
      </c>
      <c r="BJ5" s="30" t="str">
        <f>IF(BH5&gt;=8.5,"A",IF(BH5&gt;=8,"B+",IF(BH5&gt;=7,"B",IF(BH5&gt;=6.5,"C+",IF(BH5&gt;=5.5,"C",IF(BH5&gt;=5,"D+",IF(BH5&gt;=4,"D","F")))))))</f>
        <v>D</v>
      </c>
      <c r="BK5" s="28">
        <f>IF(BJ5="A",4,IF(BJ5="B+",3.5,IF(BJ5="B",3,IF(BJ5="C+",2.5,IF(BJ5="C",2,IF(BJ5="D+",1.5,IF(BJ5="D",1,0)))))))</f>
        <v>1</v>
      </c>
      <c r="BL5" s="35" t="str">
        <f>TEXT(BK5,"0.0")</f>
        <v>1.0</v>
      </c>
      <c r="BM5" s="53">
        <v>3</v>
      </c>
      <c r="BN5" s="63">
        <v>3</v>
      </c>
      <c r="BO5" s="19">
        <v>6</v>
      </c>
      <c r="BP5" s="22">
        <v>6</v>
      </c>
      <c r="BQ5" s="23"/>
      <c r="BR5" s="25">
        <f t="shared" si="55"/>
        <v>6</v>
      </c>
      <c r="BS5" s="26">
        <f t="shared" si="56"/>
        <v>6</v>
      </c>
      <c r="BT5" s="26" t="str">
        <f t="shared" si="57"/>
        <v>6.0</v>
      </c>
      <c r="BU5" s="30" t="str">
        <f t="shared" si="58"/>
        <v>C</v>
      </c>
      <c r="BV5" s="56">
        <f t="shared" si="59"/>
        <v>2</v>
      </c>
      <c r="BW5" s="35" t="str">
        <f t="shared" si="60"/>
        <v>2.0</v>
      </c>
      <c r="BX5" s="53">
        <v>2</v>
      </c>
      <c r="BY5" s="70">
        <v>2</v>
      </c>
      <c r="BZ5" s="19">
        <v>6.2</v>
      </c>
      <c r="CA5" s="22">
        <v>5</v>
      </c>
      <c r="CB5" s="23"/>
      <c r="CC5" s="25">
        <f t="shared" si="61"/>
        <v>5.5</v>
      </c>
      <c r="CD5" s="26">
        <f t="shared" si="62"/>
        <v>5.5</v>
      </c>
      <c r="CE5" s="26" t="str">
        <f t="shared" si="63"/>
        <v>5.5</v>
      </c>
      <c r="CF5" s="30" t="str">
        <f>IF(CD5&gt;=8.5,"A",IF(CD5&gt;=8,"B+",IF(CD5&gt;=7,"B",IF(CD5&gt;=6.5,"C+",IF(CD5&gt;=5.5,"C",IF(CD5&gt;=5,"D+",IF(CD5&gt;=4,"D","F")))))))</f>
        <v>C</v>
      </c>
      <c r="CG5" s="28">
        <f>IF(CF5="A",4,IF(CF5="B+",3.5,IF(CF5="B",3,IF(CF5="C+",2.5,IF(CF5="C",2,IF(CF5="D+",1.5,IF(CF5="D",1,0)))))))</f>
        <v>2</v>
      </c>
      <c r="CH5" s="35" t="str">
        <f>TEXT(CG5,"0.0")</f>
        <v>2.0</v>
      </c>
      <c r="CI5" s="53">
        <v>3</v>
      </c>
      <c r="CJ5" s="63">
        <v>3</v>
      </c>
      <c r="CK5" s="193">
        <f t="shared" si="64"/>
        <v>17</v>
      </c>
      <c r="CL5" s="217">
        <f t="shared" si="65"/>
        <v>6.3764705882352937</v>
      </c>
      <c r="CM5" s="182">
        <f t="shared" si="66"/>
        <v>2.2647058823529411</v>
      </c>
      <c r="CN5" s="183" t="str">
        <f t="shared" si="67"/>
        <v>2.26</v>
      </c>
      <c r="CO5" s="135" t="str">
        <f t="shared" si="68"/>
        <v>Lên lớp</v>
      </c>
      <c r="CP5" s="136">
        <f t="shared" si="69"/>
        <v>17</v>
      </c>
      <c r="CQ5" s="239">
        <f t="shared" si="70"/>
        <v>6.3764705882352937</v>
      </c>
      <c r="CR5" s="137">
        <f t="shared" si="71"/>
        <v>2.2647058823529411</v>
      </c>
      <c r="CS5" s="244" t="str">
        <f t="shared" si="72"/>
        <v>2.26</v>
      </c>
      <c r="CT5" s="135" t="str">
        <f t="shared" si="73"/>
        <v>Lên lớp</v>
      </c>
      <c r="CU5" s="135" t="s">
        <v>648</v>
      </c>
      <c r="CV5" s="19">
        <v>5.9</v>
      </c>
      <c r="CW5" s="22">
        <v>5</v>
      </c>
      <c r="CX5" s="23"/>
      <c r="CY5" s="25">
        <f t="shared" si="74"/>
        <v>5.4</v>
      </c>
      <c r="CZ5" s="26">
        <f t="shared" si="75"/>
        <v>5.4</v>
      </c>
      <c r="DA5" s="26" t="str">
        <f t="shared" si="76"/>
        <v>5.4</v>
      </c>
      <c r="DB5" s="30" t="str">
        <f t="shared" si="77"/>
        <v>D+</v>
      </c>
      <c r="DC5" s="56">
        <f t="shared" si="78"/>
        <v>1.5</v>
      </c>
      <c r="DD5" s="35" t="str">
        <f t="shared" si="79"/>
        <v>1.5</v>
      </c>
      <c r="DE5" s="53">
        <v>3</v>
      </c>
      <c r="DF5" s="63">
        <v>3</v>
      </c>
      <c r="DG5" s="19">
        <v>5.0999999999999996</v>
      </c>
      <c r="DH5" s="22">
        <v>6</v>
      </c>
      <c r="DI5" s="23"/>
      <c r="DJ5" s="25">
        <f t="shared" si="80"/>
        <v>5.6</v>
      </c>
      <c r="DK5" s="26">
        <f t="shared" si="81"/>
        <v>5.6</v>
      </c>
      <c r="DL5" s="26" t="str">
        <f t="shared" si="82"/>
        <v>5.6</v>
      </c>
      <c r="DM5" s="30" t="str">
        <f t="shared" si="83"/>
        <v>C</v>
      </c>
      <c r="DN5" s="56">
        <f t="shared" si="84"/>
        <v>2</v>
      </c>
      <c r="DO5" s="35" t="str">
        <f t="shared" si="85"/>
        <v>2.0</v>
      </c>
      <c r="DP5" s="53">
        <v>3</v>
      </c>
      <c r="DQ5" s="63">
        <v>3</v>
      </c>
      <c r="DR5" s="19">
        <v>6.4</v>
      </c>
      <c r="DS5" s="22">
        <v>2</v>
      </c>
      <c r="DT5" s="23">
        <v>3</v>
      </c>
      <c r="DU5" s="25">
        <f t="shared" si="86"/>
        <v>3.8</v>
      </c>
      <c r="DV5" s="26">
        <f t="shared" si="87"/>
        <v>4.4000000000000004</v>
      </c>
      <c r="DW5" s="26" t="str">
        <f t="shared" si="88"/>
        <v>4.4</v>
      </c>
      <c r="DX5" s="30" t="str">
        <f t="shared" si="89"/>
        <v>D</v>
      </c>
      <c r="DY5" s="28">
        <f t="shared" si="90"/>
        <v>1</v>
      </c>
      <c r="DZ5" s="35" t="str">
        <f t="shared" si="91"/>
        <v>1.0</v>
      </c>
      <c r="EA5" s="53">
        <v>3</v>
      </c>
      <c r="EB5" s="63">
        <v>3</v>
      </c>
      <c r="EC5" s="19">
        <v>5.7</v>
      </c>
      <c r="ED5" s="22">
        <v>4</v>
      </c>
      <c r="EE5" s="23"/>
      <c r="EF5" s="25">
        <f t="shared" si="92"/>
        <v>4.7</v>
      </c>
      <c r="EG5" s="26">
        <f t="shared" si="93"/>
        <v>4.7</v>
      </c>
      <c r="EH5" s="26" t="str">
        <f t="shared" si="94"/>
        <v>4.7</v>
      </c>
      <c r="EI5" s="30" t="str">
        <f t="shared" si="95"/>
        <v>D</v>
      </c>
      <c r="EJ5" s="28">
        <f t="shared" si="96"/>
        <v>1</v>
      </c>
      <c r="EK5" s="35" t="str">
        <f t="shared" si="97"/>
        <v>1.0</v>
      </c>
      <c r="EL5" s="53">
        <v>2</v>
      </c>
      <c r="EM5" s="63">
        <v>2</v>
      </c>
      <c r="EN5" s="19">
        <v>6.1</v>
      </c>
      <c r="EO5" s="22">
        <v>6</v>
      </c>
      <c r="EP5" s="23"/>
      <c r="EQ5" s="25">
        <f t="shared" si="98"/>
        <v>6</v>
      </c>
      <c r="ER5" s="26">
        <f t="shared" si="99"/>
        <v>6</v>
      </c>
      <c r="ES5" s="26" t="str">
        <f t="shared" si="100"/>
        <v>6.0</v>
      </c>
      <c r="ET5" s="30" t="str">
        <f t="shared" si="101"/>
        <v>C</v>
      </c>
      <c r="EU5" s="28">
        <f t="shared" si="102"/>
        <v>2</v>
      </c>
      <c r="EV5" s="35" t="str">
        <f t="shared" si="103"/>
        <v>2.0</v>
      </c>
      <c r="EW5" s="53">
        <v>2</v>
      </c>
      <c r="EX5" s="63">
        <v>2</v>
      </c>
      <c r="EY5" s="19">
        <v>7.1</v>
      </c>
      <c r="EZ5" s="22">
        <v>5</v>
      </c>
      <c r="FA5" s="23"/>
      <c r="FB5" s="25">
        <f t="shared" si="104"/>
        <v>5.8</v>
      </c>
      <c r="FC5" s="26">
        <f t="shared" si="105"/>
        <v>5.8</v>
      </c>
      <c r="FD5" s="26" t="str">
        <f t="shared" si="106"/>
        <v>5.8</v>
      </c>
      <c r="FE5" s="30" t="str">
        <f t="shared" si="107"/>
        <v>C</v>
      </c>
      <c r="FF5" s="28">
        <f t="shared" si="108"/>
        <v>2</v>
      </c>
      <c r="FG5" s="35" t="str">
        <f t="shared" si="109"/>
        <v>2.0</v>
      </c>
      <c r="FH5" s="53">
        <v>3</v>
      </c>
      <c r="FI5" s="63">
        <v>3</v>
      </c>
      <c r="FJ5" s="19">
        <v>8</v>
      </c>
      <c r="FK5" s="22">
        <v>8</v>
      </c>
      <c r="FL5" s="23"/>
      <c r="FM5" s="25">
        <f t="shared" si="110"/>
        <v>8</v>
      </c>
      <c r="FN5" s="26">
        <f t="shared" si="111"/>
        <v>8</v>
      </c>
      <c r="FO5" s="26" t="str">
        <f t="shared" si="112"/>
        <v>8.0</v>
      </c>
      <c r="FP5" s="30" t="str">
        <f t="shared" si="113"/>
        <v>B+</v>
      </c>
      <c r="FQ5" s="28">
        <f t="shared" si="114"/>
        <v>3.5</v>
      </c>
      <c r="FR5" s="35" t="str">
        <f t="shared" si="115"/>
        <v>3.5</v>
      </c>
      <c r="FS5" s="53">
        <v>2</v>
      </c>
      <c r="FT5" s="63">
        <v>2</v>
      </c>
      <c r="FU5" s="19">
        <v>5.3</v>
      </c>
      <c r="FV5" s="22">
        <v>7</v>
      </c>
      <c r="FW5" s="23"/>
      <c r="FX5" s="25">
        <f t="shared" si="116"/>
        <v>6.3</v>
      </c>
      <c r="FY5" s="26">
        <f t="shared" si="117"/>
        <v>6.3</v>
      </c>
      <c r="FZ5" s="26" t="str">
        <f t="shared" si="118"/>
        <v>6.3</v>
      </c>
      <c r="GA5" s="30" t="str">
        <f t="shared" si="119"/>
        <v>C</v>
      </c>
      <c r="GB5" s="28">
        <f t="shared" si="120"/>
        <v>2</v>
      </c>
      <c r="GC5" s="35" t="str">
        <f t="shared" si="121"/>
        <v>2.0</v>
      </c>
      <c r="GD5" s="53">
        <v>2</v>
      </c>
      <c r="GE5" s="63">
        <v>2</v>
      </c>
      <c r="GF5" s="181">
        <f t="shared" si="122"/>
        <v>20</v>
      </c>
      <c r="GG5" s="217">
        <f t="shared" si="123"/>
        <v>5.68</v>
      </c>
      <c r="GH5" s="182">
        <f t="shared" si="124"/>
        <v>1.825</v>
      </c>
      <c r="GI5" s="183" t="str">
        <f t="shared" si="125"/>
        <v>1.83</v>
      </c>
      <c r="GJ5" s="135" t="str">
        <f t="shared" si="126"/>
        <v>Lên lớp</v>
      </c>
      <c r="GK5" s="136">
        <f t="shared" si="127"/>
        <v>20</v>
      </c>
      <c r="GL5" s="239">
        <f t="shared" si="128"/>
        <v>5.68</v>
      </c>
      <c r="GM5" s="137">
        <f t="shared" si="129"/>
        <v>1.825</v>
      </c>
      <c r="GN5" s="192">
        <f t="shared" si="130"/>
        <v>37</v>
      </c>
      <c r="GO5" s="193">
        <f t="shared" si="131"/>
        <v>37</v>
      </c>
      <c r="GP5" s="183">
        <f t="shared" si="132"/>
        <v>6</v>
      </c>
      <c r="GQ5" s="182">
        <f t="shared" si="133"/>
        <v>2.0270270270270272</v>
      </c>
      <c r="GR5" s="183" t="str">
        <f t="shared" si="134"/>
        <v>2.03</v>
      </c>
      <c r="GS5" s="135" t="str">
        <f t="shared" si="135"/>
        <v>Lên lớp</v>
      </c>
      <c r="GT5" s="135" t="s">
        <v>648</v>
      </c>
      <c r="GU5" s="19">
        <v>6.4</v>
      </c>
      <c r="GV5" s="22">
        <v>6</v>
      </c>
      <c r="GW5" s="23"/>
      <c r="GX5" s="25">
        <f t="shared" si="136"/>
        <v>6.2</v>
      </c>
      <c r="GY5" s="26">
        <f t="shared" si="137"/>
        <v>6.2</v>
      </c>
      <c r="GZ5" s="26" t="str">
        <f t="shared" si="138"/>
        <v>6.2</v>
      </c>
      <c r="HA5" s="30" t="str">
        <f t="shared" si="139"/>
        <v>C</v>
      </c>
      <c r="HB5" s="28">
        <f t="shared" si="140"/>
        <v>2</v>
      </c>
      <c r="HC5" s="35" t="str">
        <f t="shared" si="141"/>
        <v>2.0</v>
      </c>
      <c r="HD5" s="53">
        <v>3</v>
      </c>
      <c r="HE5" s="63">
        <v>3</v>
      </c>
      <c r="HF5" s="19">
        <v>7.8</v>
      </c>
      <c r="HG5" s="22">
        <v>6</v>
      </c>
      <c r="HH5" s="23"/>
      <c r="HI5" s="25">
        <f t="shared" si="142"/>
        <v>6.7</v>
      </c>
      <c r="HJ5" s="26">
        <f t="shared" si="143"/>
        <v>6.7</v>
      </c>
      <c r="HK5" s="26" t="str">
        <f t="shared" si="144"/>
        <v>6.7</v>
      </c>
      <c r="HL5" s="30" t="str">
        <f t="shared" si="145"/>
        <v>C+</v>
      </c>
      <c r="HM5" s="28">
        <f t="shared" si="146"/>
        <v>2.5</v>
      </c>
      <c r="HN5" s="35" t="str">
        <f t="shared" si="147"/>
        <v>2.5</v>
      </c>
      <c r="HO5" s="53">
        <v>2</v>
      </c>
      <c r="HP5" s="63">
        <v>2</v>
      </c>
      <c r="HQ5" s="19">
        <v>5.9</v>
      </c>
      <c r="HR5" s="22">
        <v>2</v>
      </c>
      <c r="HS5" s="23">
        <v>5</v>
      </c>
      <c r="HT5" s="25">
        <f t="shared" si="148"/>
        <v>3.6</v>
      </c>
      <c r="HU5" s="147">
        <f t="shared" si="149"/>
        <v>5.4</v>
      </c>
      <c r="HV5" s="26" t="str">
        <f t="shared" ref="HV5:HV29" si="233">TEXT(HU5,"0.0")</f>
        <v>5.4</v>
      </c>
      <c r="HW5" s="218" t="str">
        <f t="shared" si="150"/>
        <v>D+</v>
      </c>
      <c r="HX5" s="149">
        <f t="shared" si="151"/>
        <v>1.5</v>
      </c>
      <c r="HY5" s="40" t="str">
        <f t="shared" si="152"/>
        <v>1.5</v>
      </c>
      <c r="HZ5" s="53">
        <v>3</v>
      </c>
      <c r="IA5" s="63">
        <v>3</v>
      </c>
      <c r="IB5" s="19">
        <v>6.3</v>
      </c>
      <c r="IC5" s="22">
        <v>6</v>
      </c>
      <c r="ID5" s="23"/>
      <c r="IE5" s="25">
        <f t="shared" si="153"/>
        <v>6.1</v>
      </c>
      <c r="IF5" s="147">
        <f t="shared" si="154"/>
        <v>6.1</v>
      </c>
      <c r="IG5" s="26" t="str">
        <f t="shared" ref="IG5:IG29" si="234">TEXT(IF5,"0.0")</f>
        <v>6.1</v>
      </c>
      <c r="IH5" s="218" t="str">
        <f t="shared" si="155"/>
        <v>C</v>
      </c>
      <c r="II5" s="149">
        <f t="shared" si="156"/>
        <v>2</v>
      </c>
      <c r="IJ5" s="40" t="str">
        <f t="shared" si="157"/>
        <v>2.0</v>
      </c>
      <c r="IK5" s="53">
        <v>1</v>
      </c>
      <c r="IL5" s="63">
        <v>1</v>
      </c>
      <c r="IM5" s="19">
        <v>5.8</v>
      </c>
      <c r="IN5" s="22">
        <v>8</v>
      </c>
      <c r="IO5" s="23"/>
      <c r="IP5" s="25">
        <f t="shared" si="158"/>
        <v>7.1</v>
      </c>
      <c r="IQ5" s="26">
        <f t="shared" si="159"/>
        <v>7.1</v>
      </c>
      <c r="IR5" s="26" t="str">
        <f t="shared" si="160"/>
        <v>7.1</v>
      </c>
      <c r="IS5" s="30" t="str">
        <f t="shared" si="161"/>
        <v>B</v>
      </c>
      <c r="IT5" s="28">
        <f t="shared" si="162"/>
        <v>3</v>
      </c>
      <c r="IU5" s="35" t="str">
        <f t="shared" si="163"/>
        <v>3.0</v>
      </c>
      <c r="IV5" s="53">
        <v>2</v>
      </c>
      <c r="IW5" s="63">
        <v>2</v>
      </c>
      <c r="IX5" s="19">
        <v>7.4</v>
      </c>
      <c r="IY5" s="22">
        <v>8</v>
      </c>
      <c r="IZ5" s="23"/>
      <c r="JA5" s="25">
        <f t="shared" si="164"/>
        <v>7.8</v>
      </c>
      <c r="JB5" s="26">
        <f t="shared" si="165"/>
        <v>7.8</v>
      </c>
      <c r="JC5" s="26" t="str">
        <f t="shared" si="166"/>
        <v>7.8</v>
      </c>
      <c r="JD5" s="30" t="str">
        <f t="shared" si="167"/>
        <v>B</v>
      </c>
      <c r="JE5" s="28">
        <f t="shared" si="168"/>
        <v>3</v>
      </c>
      <c r="JF5" s="35" t="str">
        <f t="shared" si="169"/>
        <v>3.0</v>
      </c>
      <c r="JG5" s="53">
        <v>2</v>
      </c>
      <c r="JH5" s="63">
        <v>2</v>
      </c>
      <c r="JI5" s="19">
        <v>6.4</v>
      </c>
      <c r="JJ5" s="22">
        <v>5</v>
      </c>
      <c r="JK5" s="23"/>
      <c r="JL5" s="25">
        <f t="shared" si="170"/>
        <v>5.6</v>
      </c>
      <c r="JM5" s="26">
        <f t="shared" si="171"/>
        <v>5.6</v>
      </c>
      <c r="JN5" s="26" t="str">
        <f t="shared" si="172"/>
        <v>5.6</v>
      </c>
      <c r="JO5" s="30" t="str">
        <f t="shared" si="173"/>
        <v>C</v>
      </c>
      <c r="JP5" s="28">
        <f t="shared" si="174"/>
        <v>2</v>
      </c>
      <c r="JQ5" s="35" t="str">
        <f t="shared" si="175"/>
        <v>2.0</v>
      </c>
      <c r="JR5" s="53">
        <v>2</v>
      </c>
      <c r="JS5" s="63">
        <v>2</v>
      </c>
      <c r="JT5" s="19">
        <v>7.4</v>
      </c>
      <c r="JU5" s="22">
        <v>5</v>
      </c>
      <c r="JV5" s="23"/>
      <c r="JW5" s="25">
        <f t="shared" si="176"/>
        <v>6</v>
      </c>
      <c r="JX5" s="26">
        <f t="shared" si="177"/>
        <v>6</v>
      </c>
      <c r="JY5" s="26" t="str">
        <f t="shared" si="178"/>
        <v>6.0</v>
      </c>
      <c r="JZ5" s="30" t="str">
        <f t="shared" si="179"/>
        <v>C</v>
      </c>
      <c r="KA5" s="28">
        <f t="shared" si="180"/>
        <v>2</v>
      </c>
      <c r="KB5" s="35" t="str">
        <f t="shared" si="181"/>
        <v>2.0</v>
      </c>
      <c r="KC5" s="53">
        <v>1</v>
      </c>
      <c r="KD5" s="63">
        <v>1</v>
      </c>
      <c r="KE5" s="19">
        <v>6.7</v>
      </c>
      <c r="KF5" s="22">
        <v>8</v>
      </c>
      <c r="KG5" s="23"/>
      <c r="KH5" s="25">
        <f t="shared" si="182"/>
        <v>7.5</v>
      </c>
      <c r="KI5" s="26">
        <f t="shared" si="183"/>
        <v>7.5</v>
      </c>
      <c r="KJ5" s="26" t="str">
        <f t="shared" si="184"/>
        <v>7.5</v>
      </c>
      <c r="KK5" s="30" t="str">
        <f t="shared" si="185"/>
        <v>B</v>
      </c>
      <c r="KL5" s="28">
        <f t="shared" si="186"/>
        <v>3</v>
      </c>
      <c r="KM5" s="35" t="str">
        <f t="shared" si="187"/>
        <v>3.0</v>
      </c>
      <c r="KN5" s="53">
        <v>2</v>
      </c>
      <c r="KO5" s="63">
        <v>2</v>
      </c>
      <c r="KP5" s="181">
        <f t="shared" si="188"/>
        <v>18</v>
      </c>
      <c r="KQ5" s="217">
        <f t="shared" si="189"/>
        <v>6.4611111111111112</v>
      </c>
      <c r="KR5" s="182">
        <f t="shared" si="190"/>
        <v>2.3055555555555554</v>
      </c>
      <c r="KS5" s="183" t="str">
        <f t="shared" si="191"/>
        <v>2.31</v>
      </c>
      <c r="KT5" s="135" t="str">
        <f t="shared" si="192"/>
        <v>Lên lớp</v>
      </c>
      <c r="KU5" s="136">
        <f t="shared" si="193"/>
        <v>18</v>
      </c>
      <c r="KV5" s="217">
        <f t="shared" si="194"/>
        <v>6.4611111111111112</v>
      </c>
      <c r="KW5" s="236">
        <f t="shared" si="195"/>
        <v>2.3055555555555554</v>
      </c>
      <c r="KX5" s="192">
        <f t="shared" si="196"/>
        <v>55</v>
      </c>
      <c r="KY5" s="193">
        <f t="shared" si="197"/>
        <v>55</v>
      </c>
      <c r="KZ5" s="183">
        <f t="shared" si="198"/>
        <v>6.1509090909090913</v>
      </c>
      <c r="LA5" s="182">
        <f t="shared" si="199"/>
        <v>2.1181818181818182</v>
      </c>
      <c r="LB5" s="183" t="str">
        <f t="shared" si="200"/>
        <v>2.12</v>
      </c>
      <c r="LC5" s="135" t="str">
        <f t="shared" si="201"/>
        <v>Lên lớp</v>
      </c>
      <c r="LD5" s="135" t="s">
        <v>648</v>
      </c>
      <c r="LE5" s="19">
        <v>8.5</v>
      </c>
      <c r="LF5" s="22">
        <v>9</v>
      </c>
      <c r="LG5" s="23"/>
      <c r="LH5" s="25">
        <f t="shared" si="202"/>
        <v>8.8000000000000007</v>
      </c>
      <c r="LI5" s="147">
        <f t="shared" si="203"/>
        <v>8.8000000000000007</v>
      </c>
      <c r="LJ5" s="26" t="str">
        <f t="shared" si="204"/>
        <v>8.8</v>
      </c>
      <c r="LK5" s="148" t="str">
        <f t="shared" si="205"/>
        <v>A</v>
      </c>
      <c r="LL5" s="149">
        <f t="shared" si="206"/>
        <v>4</v>
      </c>
      <c r="LM5" s="40" t="str">
        <f t="shared" si="207"/>
        <v>4.0</v>
      </c>
      <c r="LN5" s="53">
        <v>2</v>
      </c>
      <c r="LO5" s="63">
        <v>2</v>
      </c>
      <c r="LP5" s="19">
        <v>7</v>
      </c>
      <c r="LQ5" s="22">
        <v>7</v>
      </c>
      <c r="LR5" s="23"/>
      <c r="LS5" s="25">
        <f t="shared" si="208"/>
        <v>7</v>
      </c>
      <c r="LT5" s="147">
        <f t="shared" si="209"/>
        <v>7</v>
      </c>
      <c r="LU5" s="26" t="str">
        <f t="shared" si="210"/>
        <v>7.0</v>
      </c>
      <c r="LV5" s="148" t="str">
        <f t="shared" si="211"/>
        <v>B</v>
      </c>
      <c r="LW5" s="149">
        <f t="shared" si="212"/>
        <v>3</v>
      </c>
      <c r="LX5" s="40" t="str">
        <f t="shared" si="213"/>
        <v>3.0</v>
      </c>
      <c r="LY5" s="53">
        <v>1</v>
      </c>
      <c r="LZ5" s="63">
        <v>1</v>
      </c>
      <c r="MA5" s="185">
        <v>7.2</v>
      </c>
      <c r="MB5" s="246">
        <v>8.5</v>
      </c>
      <c r="MC5" s="122"/>
      <c r="MD5" s="129">
        <f t="shared" si="214"/>
        <v>8</v>
      </c>
      <c r="ME5" s="130">
        <f t="shared" si="215"/>
        <v>8</v>
      </c>
      <c r="MF5" s="130" t="str">
        <f t="shared" si="216"/>
        <v>8.0</v>
      </c>
      <c r="MG5" s="125" t="str">
        <f t="shared" si="217"/>
        <v>B+</v>
      </c>
      <c r="MH5" s="126">
        <f t="shared" si="218"/>
        <v>3.5</v>
      </c>
      <c r="MI5" s="127" t="str">
        <f t="shared" si="219"/>
        <v>3.5</v>
      </c>
      <c r="MJ5" s="144">
        <v>3</v>
      </c>
      <c r="MK5" s="145">
        <v>3</v>
      </c>
      <c r="ML5" s="19">
        <v>6.7</v>
      </c>
      <c r="MM5" s="22">
        <v>1</v>
      </c>
      <c r="MN5" s="23">
        <v>6</v>
      </c>
      <c r="MO5" s="25">
        <f t="shared" si="220"/>
        <v>3.3</v>
      </c>
      <c r="MP5" s="147">
        <f t="shared" si="221"/>
        <v>6.3</v>
      </c>
      <c r="MQ5" s="26" t="str">
        <f t="shared" si="222"/>
        <v>6.3</v>
      </c>
      <c r="MR5" s="148" t="str">
        <f t="shared" si="223"/>
        <v>C</v>
      </c>
      <c r="MS5" s="149">
        <f t="shared" si="224"/>
        <v>2</v>
      </c>
      <c r="MT5" s="40" t="str">
        <f t="shared" si="225"/>
        <v>2.0</v>
      </c>
      <c r="MU5" s="53">
        <v>2</v>
      </c>
      <c r="MV5" s="63">
        <v>2</v>
      </c>
      <c r="MW5" s="19">
        <v>6.8</v>
      </c>
      <c r="MX5" s="22">
        <v>8</v>
      </c>
      <c r="MY5" s="23"/>
      <c r="MZ5" s="25">
        <f t="shared" si="226"/>
        <v>7.5</v>
      </c>
      <c r="NA5" s="147">
        <f t="shared" si="227"/>
        <v>7.5</v>
      </c>
      <c r="NB5" s="26" t="str">
        <f t="shared" si="228"/>
        <v>7.5</v>
      </c>
      <c r="NC5" s="148" t="str">
        <f t="shared" si="229"/>
        <v>B</v>
      </c>
      <c r="ND5" s="149">
        <f t="shared" si="230"/>
        <v>3</v>
      </c>
      <c r="NE5" s="40" t="str">
        <f t="shared" si="231"/>
        <v>3.0</v>
      </c>
      <c r="NF5" s="53">
        <v>4</v>
      </c>
      <c r="NG5" s="63">
        <v>4</v>
      </c>
      <c r="NH5" s="264">
        <f t="shared" si="19"/>
        <v>12</v>
      </c>
      <c r="NI5" s="217">
        <f t="shared" si="20"/>
        <v>7.6000000000000005</v>
      </c>
      <c r="NJ5" s="182">
        <f t="shared" si="21"/>
        <v>3.125</v>
      </c>
      <c r="NK5" s="183" t="str">
        <f t="shared" si="22"/>
        <v>3.13</v>
      </c>
      <c r="NL5" s="135" t="str">
        <f t="shared" si="23"/>
        <v>Lên lớp</v>
      </c>
      <c r="NM5" s="136">
        <f t="shared" si="24"/>
        <v>12</v>
      </c>
      <c r="NN5" s="217">
        <f t="shared" si="25"/>
        <v>7.6000000000000005</v>
      </c>
      <c r="NO5" s="236">
        <f t="shared" si="26"/>
        <v>3.125</v>
      </c>
      <c r="NP5" s="192">
        <f t="shared" si="27"/>
        <v>67</v>
      </c>
      <c r="NQ5" s="193">
        <f t="shared" si="28"/>
        <v>67</v>
      </c>
      <c r="NR5" s="183">
        <f t="shared" si="29"/>
        <v>6.41044776119403</v>
      </c>
      <c r="NS5" s="182">
        <f t="shared" si="30"/>
        <v>2.2985074626865671</v>
      </c>
      <c r="NT5" s="183" t="str">
        <f t="shared" si="31"/>
        <v>2.30</v>
      </c>
      <c r="NU5" s="135" t="str">
        <f t="shared" si="32"/>
        <v>Lên lớp</v>
      </c>
      <c r="NV5" s="135" t="s">
        <v>648</v>
      </c>
      <c r="NW5" s="57">
        <v>8</v>
      </c>
      <c r="NX5" s="51">
        <v>8</v>
      </c>
      <c r="NY5" s="23"/>
      <c r="NZ5" s="25">
        <f t="shared" si="4"/>
        <v>8</v>
      </c>
      <c r="OA5" s="26">
        <f t="shared" si="5"/>
        <v>8</v>
      </c>
      <c r="OB5" s="26" t="str">
        <f t="shared" si="6"/>
        <v>8.0</v>
      </c>
      <c r="OC5" s="30" t="str">
        <f t="shared" si="7"/>
        <v>B+</v>
      </c>
      <c r="OD5" s="28">
        <f t="shared" si="8"/>
        <v>3.5</v>
      </c>
      <c r="OE5" s="35" t="str">
        <f t="shared" si="9"/>
        <v>3.5</v>
      </c>
      <c r="OF5" s="53">
        <v>6</v>
      </c>
      <c r="OG5" s="70">
        <v>6</v>
      </c>
      <c r="OH5" s="19">
        <v>7.2</v>
      </c>
      <c r="OI5" s="22">
        <v>7</v>
      </c>
      <c r="OJ5" s="23"/>
      <c r="OK5" s="25">
        <f t="shared" si="10"/>
        <v>7.1</v>
      </c>
      <c r="OL5" s="26">
        <f t="shared" si="11"/>
        <v>7.1</v>
      </c>
      <c r="OM5" s="26" t="str">
        <f t="shared" si="12"/>
        <v>7.1</v>
      </c>
      <c r="ON5" s="30" t="str">
        <f t="shared" si="13"/>
        <v>B</v>
      </c>
      <c r="OO5" s="28">
        <f t="shared" si="14"/>
        <v>3</v>
      </c>
      <c r="OP5" s="35" t="str">
        <f t="shared" si="15"/>
        <v>3.0</v>
      </c>
      <c r="OQ5" s="53">
        <v>6</v>
      </c>
      <c r="OR5" s="63">
        <v>6</v>
      </c>
      <c r="OS5" s="258"/>
      <c r="OT5" s="25"/>
      <c r="OU5" s="25"/>
      <c r="OV5" s="129">
        <f t="shared" si="33"/>
        <v>0</v>
      </c>
      <c r="OW5" s="26" t="str">
        <f t="shared" si="34"/>
        <v>0.0</v>
      </c>
      <c r="OX5" s="30" t="str">
        <f t="shared" si="16"/>
        <v>F</v>
      </c>
      <c r="OY5" s="28">
        <f t="shared" si="17"/>
        <v>0</v>
      </c>
      <c r="OZ5" s="35" t="str">
        <f t="shared" si="18"/>
        <v>0.0</v>
      </c>
      <c r="PA5" s="260"/>
      <c r="PB5" s="261"/>
      <c r="PC5" s="262">
        <f t="shared" si="232"/>
        <v>12</v>
      </c>
      <c r="PD5" s="217">
        <f t="shared" si="35"/>
        <v>7.55</v>
      </c>
      <c r="PE5" s="182">
        <f t="shared" si="36"/>
        <v>3.25</v>
      </c>
      <c r="PF5" s="183" t="str">
        <f t="shared" si="37"/>
        <v>3.25</v>
      </c>
      <c r="PG5" s="135" t="str">
        <f t="shared" si="38"/>
        <v>Lên lớp</v>
      </c>
    </row>
    <row r="6" spans="1:423" ht="18">
      <c r="A6" s="10">
        <v>3</v>
      </c>
      <c r="B6" s="10">
        <v>5</v>
      </c>
      <c r="C6" s="90" t="s">
        <v>187</v>
      </c>
      <c r="D6" s="91" t="s">
        <v>194</v>
      </c>
      <c r="E6" s="93" t="s">
        <v>19</v>
      </c>
      <c r="F6" s="307" t="s">
        <v>146</v>
      </c>
      <c r="G6" s="45"/>
      <c r="H6" s="100" t="s">
        <v>454</v>
      </c>
      <c r="I6" s="42" t="s">
        <v>18</v>
      </c>
      <c r="J6" s="98" t="s">
        <v>605</v>
      </c>
      <c r="K6" s="12">
        <v>6</v>
      </c>
      <c r="L6" s="26" t="str">
        <f t="shared" si="39"/>
        <v>6.0</v>
      </c>
      <c r="M6" s="30" t="str">
        <f t="shared" ref="M6:M29" si="235">IF(K6&gt;=8.5,"A",IF(K6&gt;=8,"B+",IF(K6&gt;=7,"B",IF(K6&gt;=6.5,"C+",IF(K6&gt;=5.5,"C",IF(K6&gt;=5,"D+",IF(K6&gt;=4,"D","F")))))))</f>
        <v>C</v>
      </c>
      <c r="N6" s="37">
        <f t="shared" ref="N6:N29" si="236">IF(M6="A",4,IF(M6="B+",3.5,IF(M6="B",3,IF(M6="C+",2.5,IF(M6="C",2,IF(M6="D+",1.5,IF(M6="D",1,0)))))))</f>
        <v>2</v>
      </c>
      <c r="O6" s="35" t="str">
        <f t="shared" ref="O6:O29" si="237">TEXT(N6,"0.0")</f>
        <v>2.0</v>
      </c>
      <c r="P6" s="11">
        <v>2</v>
      </c>
      <c r="Q6" s="14">
        <v>7.2</v>
      </c>
      <c r="R6" s="26" t="str">
        <f t="shared" si="40"/>
        <v>7.2</v>
      </c>
      <c r="S6" s="30" t="str">
        <f t="shared" ref="S6:S29" si="238">IF(Q6&gt;=8.5,"A",IF(Q6&gt;=8,"B+",IF(Q6&gt;=7,"B",IF(Q6&gt;=6.5,"C+",IF(Q6&gt;=5.5,"C",IF(Q6&gt;=5,"D+",IF(Q6&gt;=4,"D","F")))))))</f>
        <v>B</v>
      </c>
      <c r="T6" s="37">
        <f t="shared" ref="T6:T29" si="239">IF(S6="A",4,IF(S6="B+",3.5,IF(S6="B",3,IF(S6="C+",2.5,IF(S6="C",2,IF(S6="D+",1.5,IF(S6="D",1,0)))))))</f>
        <v>3</v>
      </c>
      <c r="U6" s="35" t="str">
        <f t="shared" ref="U6:U29" si="240">TEXT(T6,"0.0")</f>
        <v>3.0</v>
      </c>
      <c r="V6" s="11">
        <v>3</v>
      </c>
      <c r="W6" s="19">
        <v>6.7</v>
      </c>
      <c r="X6" s="22">
        <v>6</v>
      </c>
      <c r="Y6" s="23"/>
      <c r="Z6" s="25">
        <f t="shared" si="41"/>
        <v>6.3</v>
      </c>
      <c r="AA6" s="26">
        <f t="shared" si="42"/>
        <v>6.3</v>
      </c>
      <c r="AB6" s="26" t="str">
        <f t="shared" si="43"/>
        <v>6.3</v>
      </c>
      <c r="AC6" s="30" t="str">
        <f t="shared" si="44"/>
        <v>C</v>
      </c>
      <c r="AD6" s="28">
        <f t="shared" si="45"/>
        <v>2</v>
      </c>
      <c r="AE6" s="35" t="str">
        <f t="shared" si="46"/>
        <v>2.0</v>
      </c>
      <c r="AF6" s="53">
        <v>4</v>
      </c>
      <c r="AG6" s="63">
        <v>4</v>
      </c>
      <c r="AH6" s="19">
        <v>7</v>
      </c>
      <c r="AI6" s="22">
        <v>7</v>
      </c>
      <c r="AJ6" s="23"/>
      <c r="AK6" s="25">
        <f t="shared" ref="AK6:AK29" si="241">ROUND((AH6*0.4+AI6*0.6),1)</f>
        <v>7</v>
      </c>
      <c r="AL6" s="26">
        <f t="shared" ref="AL6:AL29" si="242">ROUND(MAX((AH6*0.4+AI6*0.6),(AH6*0.4+AJ6*0.6)),1)</f>
        <v>7</v>
      </c>
      <c r="AM6" s="26" t="str">
        <f t="shared" si="48"/>
        <v>7.0</v>
      </c>
      <c r="AN6" s="30" t="str">
        <f t="shared" ref="AN6:AN29" si="243">IF(AL6&gt;=8.5,"A",IF(AL6&gt;=8,"B+",IF(AL6&gt;=7,"B",IF(AL6&gt;=6.5,"C+",IF(AL6&gt;=5.5,"C",IF(AL6&gt;=5,"D+",IF(AL6&gt;=4,"D","F")))))))</f>
        <v>B</v>
      </c>
      <c r="AO6" s="28">
        <f t="shared" ref="AO6:AO29" si="244">IF(AN6="A",4,IF(AN6="B+",3.5,IF(AN6="B",3,IF(AN6="C+",2.5,IF(AN6="C",2,IF(AN6="D+",1.5,IF(AN6="D",1,0)))))))</f>
        <v>3</v>
      </c>
      <c r="AP6" s="35" t="str">
        <f t="shared" ref="AP6:AP29" si="245">TEXT(AO6,"0.0")</f>
        <v>3.0</v>
      </c>
      <c r="AQ6" s="66">
        <v>2</v>
      </c>
      <c r="AR6" s="68">
        <v>2</v>
      </c>
      <c r="AS6" s="19">
        <v>5</v>
      </c>
      <c r="AT6" s="22">
        <v>6</v>
      </c>
      <c r="AU6" s="23"/>
      <c r="AV6" s="25">
        <f t="shared" ref="AV6:AV29" si="246">ROUND((AS6*0.4+AT6*0.6),1)</f>
        <v>5.6</v>
      </c>
      <c r="AW6" s="26">
        <f t="shared" ref="AW6:AW29" si="247">ROUND(MAX((AS6*0.4+AT6*0.6),(AS6*0.4+AU6*0.6)),1)</f>
        <v>5.6</v>
      </c>
      <c r="AX6" s="26" t="str">
        <f t="shared" si="51"/>
        <v>5.6</v>
      </c>
      <c r="AY6" s="30" t="str">
        <f t="shared" ref="AY6:AY29" si="248">IF(AW6&gt;=8.5,"A",IF(AW6&gt;=8,"B+",IF(AW6&gt;=7,"B",IF(AW6&gt;=6.5,"C+",IF(AW6&gt;=5.5,"C",IF(AW6&gt;=5,"D+",IF(AW6&gt;=4,"D","F")))))))</f>
        <v>C</v>
      </c>
      <c r="AZ6" s="28">
        <f t="shared" ref="AZ6:AZ29" si="249">IF(AY6="A",4,IF(AY6="B+",3.5,IF(AY6="B",3,IF(AY6="C+",2.5,IF(AY6="C",2,IF(AY6="D+",1.5,IF(AY6="D",1,0)))))))</f>
        <v>2</v>
      </c>
      <c r="BA6" s="35" t="str">
        <f t="shared" ref="BA6:BA29" si="250">TEXT(AZ6,"0.0")</f>
        <v>2.0</v>
      </c>
      <c r="BB6" s="53">
        <v>3</v>
      </c>
      <c r="BC6" s="63">
        <v>3</v>
      </c>
      <c r="BD6" s="19">
        <v>6.2</v>
      </c>
      <c r="BE6" s="22">
        <v>7</v>
      </c>
      <c r="BF6" s="23"/>
      <c r="BG6" s="25">
        <f t="shared" si="52"/>
        <v>6.7</v>
      </c>
      <c r="BH6" s="26">
        <f t="shared" si="53"/>
        <v>6.7</v>
      </c>
      <c r="BI6" s="26" t="str">
        <f t="shared" si="54"/>
        <v>6.7</v>
      </c>
      <c r="BJ6" s="30" t="str">
        <f t="shared" ref="BJ6:BJ29" si="251">IF(BH6&gt;=8.5,"A",IF(BH6&gt;=8,"B+",IF(BH6&gt;=7,"B",IF(BH6&gt;=6.5,"C+",IF(BH6&gt;=5.5,"C",IF(BH6&gt;=5,"D+",IF(BH6&gt;=4,"D","F")))))))</f>
        <v>C+</v>
      </c>
      <c r="BK6" s="28">
        <f t="shared" ref="BK6:BK29" si="252">IF(BJ6="A",4,IF(BJ6="B+",3.5,IF(BJ6="B",3,IF(BJ6="C+",2.5,IF(BJ6="C",2,IF(BJ6="D+",1.5,IF(BJ6="D",1,0)))))))</f>
        <v>2.5</v>
      </c>
      <c r="BL6" s="35" t="str">
        <f t="shared" ref="BL6:BL29" si="253">TEXT(BK6,"0.0")</f>
        <v>2.5</v>
      </c>
      <c r="BM6" s="53">
        <v>3</v>
      </c>
      <c r="BN6" s="63">
        <v>3</v>
      </c>
      <c r="BO6" s="19">
        <v>5.6</v>
      </c>
      <c r="BP6" s="22">
        <v>7</v>
      </c>
      <c r="BQ6" s="23"/>
      <c r="BR6" s="25">
        <f t="shared" si="55"/>
        <v>6.4</v>
      </c>
      <c r="BS6" s="26">
        <f t="shared" si="56"/>
        <v>6.4</v>
      </c>
      <c r="BT6" s="26" t="str">
        <f t="shared" si="57"/>
        <v>6.4</v>
      </c>
      <c r="BU6" s="30" t="str">
        <f t="shared" si="58"/>
        <v>C</v>
      </c>
      <c r="BV6" s="56">
        <f t="shared" si="59"/>
        <v>2</v>
      </c>
      <c r="BW6" s="35" t="str">
        <f t="shared" si="60"/>
        <v>2.0</v>
      </c>
      <c r="BX6" s="53">
        <v>2</v>
      </c>
      <c r="BY6" s="70">
        <v>2</v>
      </c>
      <c r="BZ6" s="19">
        <v>6.8</v>
      </c>
      <c r="CA6" s="22">
        <v>7</v>
      </c>
      <c r="CB6" s="23"/>
      <c r="CC6" s="25">
        <f t="shared" si="61"/>
        <v>6.9</v>
      </c>
      <c r="CD6" s="26">
        <f t="shared" si="62"/>
        <v>6.9</v>
      </c>
      <c r="CE6" s="26" t="str">
        <f t="shared" si="63"/>
        <v>6.9</v>
      </c>
      <c r="CF6" s="30" t="str">
        <f t="shared" ref="CF6:CF29" si="254">IF(CD6&gt;=8.5,"A",IF(CD6&gt;=8,"B+",IF(CD6&gt;=7,"B",IF(CD6&gt;=6.5,"C+",IF(CD6&gt;=5.5,"C",IF(CD6&gt;=5,"D+",IF(CD6&gt;=4,"D","F")))))))</f>
        <v>C+</v>
      </c>
      <c r="CG6" s="28">
        <f t="shared" ref="CG6:CG29" si="255">IF(CF6="A",4,IF(CF6="B+",3.5,IF(CF6="B",3,IF(CF6="C+",2.5,IF(CF6="C",2,IF(CF6="D+",1.5,IF(CF6="D",1,0)))))))</f>
        <v>2.5</v>
      </c>
      <c r="CH6" s="35" t="str">
        <f t="shared" ref="CH6:CH29" si="256">TEXT(CG6,"0.0")</f>
        <v>2.5</v>
      </c>
      <c r="CI6" s="53">
        <v>3</v>
      </c>
      <c r="CJ6" s="63">
        <v>3</v>
      </c>
      <c r="CK6" s="193">
        <f t="shared" si="64"/>
        <v>17</v>
      </c>
      <c r="CL6" s="217">
        <f t="shared" si="65"/>
        <v>6.4470588235294111</v>
      </c>
      <c r="CM6" s="182">
        <f t="shared" si="66"/>
        <v>2.2941176470588234</v>
      </c>
      <c r="CN6" s="183" t="str">
        <f t="shared" si="67"/>
        <v>2.29</v>
      </c>
      <c r="CO6" s="135" t="str">
        <f t="shared" si="68"/>
        <v>Lên lớp</v>
      </c>
      <c r="CP6" s="136">
        <f t="shared" si="69"/>
        <v>17</v>
      </c>
      <c r="CQ6" s="239">
        <f t="shared" si="70"/>
        <v>6.4470588235294111</v>
      </c>
      <c r="CR6" s="137">
        <f t="shared" si="71"/>
        <v>2.2941176470588234</v>
      </c>
      <c r="CS6" s="244" t="str">
        <f t="shared" si="72"/>
        <v>2.29</v>
      </c>
      <c r="CT6" s="135" t="str">
        <f t="shared" si="73"/>
        <v>Lên lớp</v>
      </c>
      <c r="CU6" s="135" t="s">
        <v>648</v>
      </c>
      <c r="CV6" s="19">
        <v>7.1</v>
      </c>
      <c r="CW6" s="22">
        <v>6</v>
      </c>
      <c r="CX6" s="23"/>
      <c r="CY6" s="25">
        <f t="shared" si="74"/>
        <v>6.4</v>
      </c>
      <c r="CZ6" s="26">
        <f t="shared" si="75"/>
        <v>6.4</v>
      </c>
      <c r="DA6" s="26" t="str">
        <f t="shared" si="76"/>
        <v>6.4</v>
      </c>
      <c r="DB6" s="30" t="str">
        <f t="shared" si="77"/>
        <v>C</v>
      </c>
      <c r="DC6" s="56">
        <f t="shared" si="78"/>
        <v>2</v>
      </c>
      <c r="DD6" s="35" t="str">
        <f t="shared" si="79"/>
        <v>2.0</v>
      </c>
      <c r="DE6" s="53">
        <v>3</v>
      </c>
      <c r="DF6" s="63">
        <v>3</v>
      </c>
      <c r="DG6" s="19">
        <v>5.0999999999999996</v>
      </c>
      <c r="DH6" s="22">
        <v>6</v>
      </c>
      <c r="DI6" s="23"/>
      <c r="DJ6" s="25">
        <f t="shared" si="80"/>
        <v>5.6</v>
      </c>
      <c r="DK6" s="26">
        <f t="shared" si="81"/>
        <v>5.6</v>
      </c>
      <c r="DL6" s="26" t="str">
        <f t="shared" si="82"/>
        <v>5.6</v>
      </c>
      <c r="DM6" s="30" t="str">
        <f t="shared" si="83"/>
        <v>C</v>
      </c>
      <c r="DN6" s="56">
        <f t="shared" si="84"/>
        <v>2</v>
      </c>
      <c r="DO6" s="35" t="str">
        <f t="shared" si="85"/>
        <v>2.0</v>
      </c>
      <c r="DP6" s="53">
        <v>3</v>
      </c>
      <c r="DQ6" s="63">
        <v>3</v>
      </c>
      <c r="DR6" s="19">
        <v>6.7</v>
      </c>
      <c r="DS6" s="22">
        <v>6</v>
      </c>
      <c r="DT6" s="23"/>
      <c r="DU6" s="25">
        <f t="shared" si="86"/>
        <v>6.3</v>
      </c>
      <c r="DV6" s="26">
        <f t="shared" si="87"/>
        <v>6.3</v>
      </c>
      <c r="DW6" s="26" t="str">
        <f t="shared" si="88"/>
        <v>6.3</v>
      </c>
      <c r="DX6" s="30" t="str">
        <f t="shared" si="89"/>
        <v>C</v>
      </c>
      <c r="DY6" s="28">
        <f t="shared" si="90"/>
        <v>2</v>
      </c>
      <c r="DZ6" s="35" t="str">
        <f t="shared" si="91"/>
        <v>2.0</v>
      </c>
      <c r="EA6" s="53">
        <v>3</v>
      </c>
      <c r="EB6" s="63">
        <v>3</v>
      </c>
      <c r="EC6" s="19">
        <v>8.6999999999999993</v>
      </c>
      <c r="ED6" s="22">
        <v>6</v>
      </c>
      <c r="EE6" s="23"/>
      <c r="EF6" s="25">
        <f t="shared" si="92"/>
        <v>7.1</v>
      </c>
      <c r="EG6" s="26">
        <f t="shared" si="93"/>
        <v>7.1</v>
      </c>
      <c r="EH6" s="26" t="str">
        <f t="shared" si="94"/>
        <v>7.1</v>
      </c>
      <c r="EI6" s="30" t="str">
        <f t="shared" si="95"/>
        <v>B</v>
      </c>
      <c r="EJ6" s="28">
        <f t="shared" si="96"/>
        <v>3</v>
      </c>
      <c r="EK6" s="35" t="str">
        <f t="shared" si="97"/>
        <v>3.0</v>
      </c>
      <c r="EL6" s="53">
        <v>2</v>
      </c>
      <c r="EM6" s="63">
        <v>2</v>
      </c>
      <c r="EN6" s="19">
        <v>7.6</v>
      </c>
      <c r="EO6" s="22">
        <v>6</v>
      </c>
      <c r="EP6" s="23"/>
      <c r="EQ6" s="25">
        <f t="shared" si="98"/>
        <v>6.6</v>
      </c>
      <c r="ER6" s="26">
        <f t="shared" si="99"/>
        <v>6.6</v>
      </c>
      <c r="ES6" s="26" t="str">
        <f t="shared" si="100"/>
        <v>6.6</v>
      </c>
      <c r="ET6" s="30" t="str">
        <f t="shared" si="101"/>
        <v>C+</v>
      </c>
      <c r="EU6" s="28">
        <f t="shared" si="102"/>
        <v>2.5</v>
      </c>
      <c r="EV6" s="35" t="str">
        <f t="shared" si="103"/>
        <v>2.5</v>
      </c>
      <c r="EW6" s="53">
        <v>2</v>
      </c>
      <c r="EX6" s="63">
        <v>2</v>
      </c>
      <c r="EY6" s="19">
        <v>7.1</v>
      </c>
      <c r="EZ6" s="22">
        <v>4</v>
      </c>
      <c r="FA6" s="23"/>
      <c r="FB6" s="25">
        <f t="shared" si="104"/>
        <v>5.2</v>
      </c>
      <c r="FC6" s="26">
        <f t="shared" si="105"/>
        <v>5.2</v>
      </c>
      <c r="FD6" s="26" t="str">
        <f t="shared" si="106"/>
        <v>5.2</v>
      </c>
      <c r="FE6" s="30" t="str">
        <f t="shared" si="107"/>
        <v>D+</v>
      </c>
      <c r="FF6" s="28">
        <f t="shared" si="108"/>
        <v>1.5</v>
      </c>
      <c r="FG6" s="35" t="str">
        <f t="shared" si="109"/>
        <v>1.5</v>
      </c>
      <c r="FH6" s="53">
        <v>3</v>
      </c>
      <c r="FI6" s="63">
        <v>3</v>
      </c>
      <c r="FJ6" s="19">
        <v>7</v>
      </c>
      <c r="FK6" s="22">
        <v>8</v>
      </c>
      <c r="FL6" s="23"/>
      <c r="FM6" s="25">
        <f t="shared" si="110"/>
        <v>7.6</v>
      </c>
      <c r="FN6" s="26">
        <f t="shared" si="111"/>
        <v>7.6</v>
      </c>
      <c r="FO6" s="26" t="str">
        <f t="shared" si="112"/>
        <v>7.6</v>
      </c>
      <c r="FP6" s="30" t="str">
        <f t="shared" si="113"/>
        <v>B</v>
      </c>
      <c r="FQ6" s="28">
        <f t="shared" si="114"/>
        <v>3</v>
      </c>
      <c r="FR6" s="35" t="str">
        <f t="shared" si="115"/>
        <v>3.0</v>
      </c>
      <c r="FS6" s="53">
        <v>2</v>
      </c>
      <c r="FT6" s="63">
        <v>2</v>
      </c>
      <c r="FU6" s="19">
        <v>6</v>
      </c>
      <c r="FV6" s="22">
        <v>4</v>
      </c>
      <c r="FW6" s="23"/>
      <c r="FX6" s="25">
        <f t="shared" si="116"/>
        <v>4.8</v>
      </c>
      <c r="FY6" s="26">
        <f t="shared" si="117"/>
        <v>4.8</v>
      </c>
      <c r="FZ6" s="26" t="str">
        <f t="shared" si="118"/>
        <v>4.8</v>
      </c>
      <c r="GA6" s="30" t="str">
        <f t="shared" si="119"/>
        <v>D</v>
      </c>
      <c r="GB6" s="28">
        <f t="shared" si="120"/>
        <v>1</v>
      </c>
      <c r="GC6" s="35" t="str">
        <f t="shared" si="121"/>
        <v>1.0</v>
      </c>
      <c r="GD6" s="53">
        <v>2</v>
      </c>
      <c r="GE6" s="63">
        <v>2</v>
      </c>
      <c r="GF6" s="181">
        <f t="shared" si="122"/>
        <v>20</v>
      </c>
      <c r="GG6" s="217">
        <f t="shared" si="123"/>
        <v>6.1349999999999998</v>
      </c>
      <c r="GH6" s="182">
        <f t="shared" si="124"/>
        <v>2.0750000000000002</v>
      </c>
      <c r="GI6" s="183" t="str">
        <f t="shared" si="125"/>
        <v>2.08</v>
      </c>
      <c r="GJ6" s="135" t="str">
        <f t="shared" si="126"/>
        <v>Lên lớp</v>
      </c>
      <c r="GK6" s="136">
        <f t="shared" si="127"/>
        <v>20</v>
      </c>
      <c r="GL6" s="239">
        <f t="shared" si="128"/>
        <v>6.1349999999999998</v>
      </c>
      <c r="GM6" s="137">
        <f t="shared" si="129"/>
        <v>2.0750000000000002</v>
      </c>
      <c r="GN6" s="192">
        <f t="shared" si="130"/>
        <v>37</v>
      </c>
      <c r="GO6" s="193">
        <f t="shared" si="131"/>
        <v>37</v>
      </c>
      <c r="GP6" s="183">
        <f t="shared" si="132"/>
        <v>6.2783783783783775</v>
      </c>
      <c r="GQ6" s="182">
        <f t="shared" si="133"/>
        <v>2.1756756756756759</v>
      </c>
      <c r="GR6" s="183" t="str">
        <f t="shared" si="134"/>
        <v>2.18</v>
      </c>
      <c r="GS6" s="135" t="str">
        <f t="shared" si="135"/>
        <v>Lên lớp</v>
      </c>
      <c r="GT6" s="135" t="s">
        <v>648</v>
      </c>
      <c r="GU6" s="19">
        <v>7.3</v>
      </c>
      <c r="GV6" s="22">
        <v>7</v>
      </c>
      <c r="GW6" s="23"/>
      <c r="GX6" s="25">
        <f t="shared" si="136"/>
        <v>7.1</v>
      </c>
      <c r="GY6" s="26">
        <f t="shared" si="137"/>
        <v>7.1</v>
      </c>
      <c r="GZ6" s="26" t="str">
        <f t="shared" si="138"/>
        <v>7.1</v>
      </c>
      <c r="HA6" s="30" t="str">
        <f t="shared" si="139"/>
        <v>B</v>
      </c>
      <c r="HB6" s="28">
        <f t="shared" si="140"/>
        <v>3</v>
      </c>
      <c r="HC6" s="35" t="str">
        <f t="shared" si="141"/>
        <v>3.0</v>
      </c>
      <c r="HD6" s="53">
        <v>3</v>
      </c>
      <c r="HE6" s="63">
        <v>3</v>
      </c>
      <c r="HF6" s="19">
        <v>8</v>
      </c>
      <c r="HG6" s="22">
        <v>9</v>
      </c>
      <c r="HH6" s="23"/>
      <c r="HI6" s="25">
        <f t="shared" si="142"/>
        <v>8.6</v>
      </c>
      <c r="HJ6" s="26">
        <f t="shared" si="143"/>
        <v>8.6</v>
      </c>
      <c r="HK6" s="26" t="str">
        <f t="shared" si="144"/>
        <v>8.6</v>
      </c>
      <c r="HL6" s="30" t="str">
        <f t="shared" si="145"/>
        <v>A</v>
      </c>
      <c r="HM6" s="28">
        <f t="shared" si="146"/>
        <v>4</v>
      </c>
      <c r="HN6" s="35" t="str">
        <f t="shared" si="147"/>
        <v>4.0</v>
      </c>
      <c r="HO6" s="53">
        <v>2</v>
      </c>
      <c r="HP6" s="63">
        <v>2</v>
      </c>
      <c r="HQ6" s="19">
        <v>7.9</v>
      </c>
      <c r="HR6" s="22">
        <v>5</v>
      </c>
      <c r="HS6" s="23"/>
      <c r="HT6" s="25">
        <f t="shared" si="148"/>
        <v>6.2</v>
      </c>
      <c r="HU6" s="147">
        <f t="shared" si="149"/>
        <v>6.2</v>
      </c>
      <c r="HV6" s="26" t="str">
        <f t="shared" si="233"/>
        <v>6.2</v>
      </c>
      <c r="HW6" s="218" t="str">
        <f t="shared" si="150"/>
        <v>C</v>
      </c>
      <c r="HX6" s="149">
        <f t="shared" si="151"/>
        <v>2</v>
      </c>
      <c r="HY6" s="40" t="str">
        <f t="shared" si="152"/>
        <v>2.0</v>
      </c>
      <c r="HZ6" s="53">
        <v>3</v>
      </c>
      <c r="IA6" s="63">
        <v>3</v>
      </c>
      <c r="IB6" s="19">
        <v>6.3</v>
      </c>
      <c r="IC6" s="22">
        <v>4</v>
      </c>
      <c r="ID6" s="23"/>
      <c r="IE6" s="25">
        <f t="shared" si="153"/>
        <v>4.9000000000000004</v>
      </c>
      <c r="IF6" s="147">
        <f t="shared" si="154"/>
        <v>4.9000000000000004</v>
      </c>
      <c r="IG6" s="26" t="str">
        <f t="shared" si="234"/>
        <v>4.9</v>
      </c>
      <c r="IH6" s="218" t="str">
        <f t="shared" si="155"/>
        <v>D</v>
      </c>
      <c r="II6" s="149">
        <f t="shared" si="156"/>
        <v>1</v>
      </c>
      <c r="IJ6" s="40" t="str">
        <f t="shared" si="157"/>
        <v>1.0</v>
      </c>
      <c r="IK6" s="53">
        <v>1</v>
      </c>
      <c r="IL6" s="63">
        <v>1</v>
      </c>
      <c r="IM6" s="19">
        <v>5.2</v>
      </c>
      <c r="IN6" s="22">
        <v>7</v>
      </c>
      <c r="IO6" s="23"/>
      <c r="IP6" s="25">
        <f t="shared" si="158"/>
        <v>6.3</v>
      </c>
      <c r="IQ6" s="26">
        <f t="shared" si="159"/>
        <v>6.3</v>
      </c>
      <c r="IR6" s="26" t="str">
        <f t="shared" si="160"/>
        <v>6.3</v>
      </c>
      <c r="IS6" s="30" t="str">
        <f t="shared" si="161"/>
        <v>C</v>
      </c>
      <c r="IT6" s="126">
        <f t="shared" si="162"/>
        <v>2</v>
      </c>
      <c r="IU6" s="35" t="str">
        <f t="shared" si="163"/>
        <v>2.0</v>
      </c>
      <c r="IV6" s="53">
        <v>2</v>
      </c>
      <c r="IW6" s="63">
        <v>2</v>
      </c>
      <c r="IX6" s="19">
        <v>7.4</v>
      </c>
      <c r="IY6" s="22">
        <v>7</v>
      </c>
      <c r="IZ6" s="23"/>
      <c r="JA6" s="25">
        <f t="shared" si="164"/>
        <v>7.2</v>
      </c>
      <c r="JB6" s="26">
        <f t="shared" si="165"/>
        <v>7.2</v>
      </c>
      <c r="JC6" s="26" t="str">
        <f t="shared" si="166"/>
        <v>7.2</v>
      </c>
      <c r="JD6" s="30" t="str">
        <f t="shared" si="167"/>
        <v>B</v>
      </c>
      <c r="JE6" s="28">
        <f t="shared" si="168"/>
        <v>3</v>
      </c>
      <c r="JF6" s="35" t="str">
        <f t="shared" si="169"/>
        <v>3.0</v>
      </c>
      <c r="JG6" s="53">
        <v>2</v>
      </c>
      <c r="JH6" s="63">
        <v>2</v>
      </c>
      <c r="JI6" s="19">
        <v>6.2</v>
      </c>
      <c r="JJ6" s="22">
        <v>6</v>
      </c>
      <c r="JK6" s="23"/>
      <c r="JL6" s="25">
        <f t="shared" si="170"/>
        <v>6.1</v>
      </c>
      <c r="JM6" s="26">
        <f t="shared" si="171"/>
        <v>6.1</v>
      </c>
      <c r="JN6" s="26" t="str">
        <f t="shared" si="172"/>
        <v>6.1</v>
      </c>
      <c r="JO6" s="30" t="str">
        <f t="shared" si="173"/>
        <v>C</v>
      </c>
      <c r="JP6" s="126">
        <f t="shared" si="174"/>
        <v>2</v>
      </c>
      <c r="JQ6" s="35" t="str">
        <f t="shared" si="175"/>
        <v>2.0</v>
      </c>
      <c r="JR6" s="53">
        <v>2</v>
      </c>
      <c r="JS6" s="63">
        <v>2</v>
      </c>
      <c r="JT6" s="19">
        <v>6.4</v>
      </c>
      <c r="JU6" s="22">
        <v>7</v>
      </c>
      <c r="JV6" s="23"/>
      <c r="JW6" s="25">
        <f t="shared" si="176"/>
        <v>6.8</v>
      </c>
      <c r="JX6" s="26">
        <f t="shared" si="177"/>
        <v>6.8</v>
      </c>
      <c r="JY6" s="26" t="str">
        <f t="shared" si="178"/>
        <v>6.8</v>
      </c>
      <c r="JZ6" s="30" t="str">
        <f t="shared" si="179"/>
        <v>C+</v>
      </c>
      <c r="KA6" s="126">
        <f t="shared" si="180"/>
        <v>2.5</v>
      </c>
      <c r="KB6" s="35" t="str">
        <f t="shared" si="181"/>
        <v>2.5</v>
      </c>
      <c r="KC6" s="53">
        <v>1</v>
      </c>
      <c r="KD6" s="63">
        <v>1</v>
      </c>
      <c r="KE6" s="19">
        <v>6.3</v>
      </c>
      <c r="KF6" s="22">
        <v>5</v>
      </c>
      <c r="KG6" s="23"/>
      <c r="KH6" s="25">
        <f t="shared" si="182"/>
        <v>5.5</v>
      </c>
      <c r="KI6" s="26">
        <f t="shared" si="183"/>
        <v>5.5</v>
      </c>
      <c r="KJ6" s="26" t="str">
        <f t="shared" si="184"/>
        <v>5.5</v>
      </c>
      <c r="KK6" s="30" t="str">
        <f t="shared" si="185"/>
        <v>C</v>
      </c>
      <c r="KL6" s="126">
        <f t="shared" si="186"/>
        <v>2</v>
      </c>
      <c r="KM6" s="35" t="str">
        <f t="shared" si="187"/>
        <v>2.0</v>
      </c>
      <c r="KN6" s="53">
        <v>2</v>
      </c>
      <c r="KO6" s="63">
        <v>2</v>
      </c>
      <c r="KP6" s="181">
        <f t="shared" si="188"/>
        <v>18</v>
      </c>
      <c r="KQ6" s="217">
        <f t="shared" si="189"/>
        <v>6.6111111111111107</v>
      </c>
      <c r="KR6" s="182">
        <f t="shared" si="190"/>
        <v>2.4722222222222223</v>
      </c>
      <c r="KS6" s="183" t="str">
        <f t="shared" si="191"/>
        <v>2.47</v>
      </c>
      <c r="KT6" s="135" t="str">
        <f t="shared" si="192"/>
        <v>Lên lớp</v>
      </c>
      <c r="KU6" s="136">
        <f t="shared" si="193"/>
        <v>18</v>
      </c>
      <c r="KV6" s="217">
        <f t="shared" si="194"/>
        <v>6.6111111111111107</v>
      </c>
      <c r="KW6" s="236">
        <f t="shared" si="195"/>
        <v>2.4722222222222223</v>
      </c>
      <c r="KX6" s="192">
        <f t="shared" si="196"/>
        <v>55</v>
      </c>
      <c r="KY6" s="193">
        <f t="shared" si="197"/>
        <v>55</v>
      </c>
      <c r="KZ6" s="183">
        <f t="shared" si="198"/>
        <v>6.3872727272727268</v>
      </c>
      <c r="LA6" s="182">
        <f t="shared" si="199"/>
        <v>2.2727272727272729</v>
      </c>
      <c r="LB6" s="183" t="str">
        <f t="shared" si="200"/>
        <v>2.27</v>
      </c>
      <c r="LC6" s="135" t="str">
        <f t="shared" si="201"/>
        <v>Lên lớp</v>
      </c>
      <c r="LD6" s="135" t="s">
        <v>648</v>
      </c>
      <c r="LE6" s="57">
        <v>8</v>
      </c>
      <c r="LF6" s="22">
        <v>8</v>
      </c>
      <c r="LG6" s="23"/>
      <c r="LH6" s="25">
        <f t="shared" si="202"/>
        <v>8</v>
      </c>
      <c r="LI6" s="147">
        <f t="shared" si="203"/>
        <v>8</v>
      </c>
      <c r="LJ6" s="26" t="str">
        <f t="shared" si="204"/>
        <v>8.0</v>
      </c>
      <c r="LK6" s="148" t="str">
        <f t="shared" si="205"/>
        <v>B+</v>
      </c>
      <c r="LL6" s="149">
        <f t="shared" si="206"/>
        <v>3.5</v>
      </c>
      <c r="LM6" s="40" t="str">
        <f t="shared" si="207"/>
        <v>3.5</v>
      </c>
      <c r="LN6" s="53">
        <v>2</v>
      </c>
      <c r="LO6" s="63">
        <v>2</v>
      </c>
      <c r="LP6" s="19">
        <v>7.6</v>
      </c>
      <c r="LQ6" s="22">
        <v>1</v>
      </c>
      <c r="LR6" s="23">
        <v>5</v>
      </c>
      <c r="LS6" s="25">
        <f t="shared" si="208"/>
        <v>3.6</v>
      </c>
      <c r="LT6" s="147">
        <f t="shared" si="209"/>
        <v>6</v>
      </c>
      <c r="LU6" s="26" t="str">
        <f t="shared" si="210"/>
        <v>6.0</v>
      </c>
      <c r="LV6" s="148" t="str">
        <f t="shared" si="211"/>
        <v>C</v>
      </c>
      <c r="LW6" s="149">
        <f t="shared" si="212"/>
        <v>2</v>
      </c>
      <c r="LX6" s="40" t="str">
        <f t="shared" si="213"/>
        <v>2.0</v>
      </c>
      <c r="LY6" s="53">
        <v>1</v>
      </c>
      <c r="LZ6" s="63">
        <v>1</v>
      </c>
      <c r="MA6" s="185">
        <v>8</v>
      </c>
      <c r="MB6" s="246">
        <v>7.5</v>
      </c>
      <c r="MC6" s="122"/>
      <c r="MD6" s="129">
        <f t="shared" si="214"/>
        <v>7.7</v>
      </c>
      <c r="ME6" s="130">
        <f t="shared" si="215"/>
        <v>7.7</v>
      </c>
      <c r="MF6" s="130" t="str">
        <f t="shared" si="216"/>
        <v>7.7</v>
      </c>
      <c r="MG6" s="125" t="str">
        <f t="shared" si="217"/>
        <v>B</v>
      </c>
      <c r="MH6" s="126">
        <f t="shared" si="218"/>
        <v>3</v>
      </c>
      <c r="MI6" s="127" t="str">
        <f t="shared" si="219"/>
        <v>3.0</v>
      </c>
      <c r="MJ6" s="144">
        <v>3</v>
      </c>
      <c r="MK6" s="145">
        <v>3</v>
      </c>
      <c r="ML6" s="19">
        <v>6.7</v>
      </c>
      <c r="MM6" s="22">
        <v>7</v>
      </c>
      <c r="MN6" s="23"/>
      <c r="MO6" s="25">
        <f t="shared" si="220"/>
        <v>6.9</v>
      </c>
      <c r="MP6" s="147">
        <f t="shared" si="221"/>
        <v>6.9</v>
      </c>
      <c r="MQ6" s="26" t="str">
        <f t="shared" si="222"/>
        <v>6.9</v>
      </c>
      <c r="MR6" s="148" t="str">
        <f t="shared" si="223"/>
        <v>C+</v>
      </c>
      <c r="MS6" s="149">
        <f t="shared" si="224"/>
        <v>2.5</v>
      </c>
      <c r="MT6" s="40" t="str">
        <f t="shared" si="225"/>
        <v>2.5</v>
      </c>
      <c r="MU6" s="53">
        <v>2</v>
      </c>
      <c r="MV6" s="63">
        <v>2</v>
      </c>
      <c r="MW6" s="19">
        <v>6.4</v>
      </c>
      <c r="MX6" s="22">
        <v>5</v>
      </c>
      <c r="MY6" s="23"/>
      <c r="MZ6" s="25">
        <f t="shared" si="226"/>
        <v>5.6</v>
      </c>
      <c r="NA6" s="147">
        <f t="shared" si="227"/>
        <v>5.6</v>
      </c>
      <c r="NB6" s="26" t="str">
        <f t="shared" si="228"/>
        <v>5.6</v>
      </c>
      <c r="NC6" s="148" t="str">
        <f t="shared" si="229"/>
        <v>C</v>
      </c>
      <c r="ND6" s="149">
        <f t="shared" si="230"/>
        <v>2</v>
      </c>
      <c r="NE6" s="40" t="str">
        <f t="shared" si="231"/>
        <v>2.0</v>
      </c>
      <c r="NF6" s="53">
        <v>4</v>
      </c>
      <c r="NG6" s="63">
        <v>4</v>
      </c>
      <c r="NH6" s="264">
        <f t="shared" si="19"/>
        <v>12</v>
      </c>
      <c r="NI6" s="217">
        <f t="shared" si="20"/>
        <v>6.7750000000000012</v>
      </c>
      <c r="NJ6" s="182">
        <f t="shared" si="21"/>
        <v>2.5833333333333335</v>
      </c>
      <c r="NK6" s="183" t="str">
        <f t="shared" si="22"/>
        <v>2.58</v>
      </c>
      <c r="NL6" s="135" t="str">
        <f t="shared" si="23"/>
        <v>Lên lớp</v>
      </c>
      <c r="NM6" s="136">
        <f t="shared" si="24"/>
        <v>12</v>
      </c>
      <c r="NN6" s="217">
        <f t="shared" si="25"/>
        <v>6.7750000000000012</v>
      </c>
      <c r="NO6" s="236">
        <f t="shared" si="26"/>
        <v>2.5833333333333335</v>
      </c>
      <c r="NP6" s="192">
        <f t="shared" si="27"/>
        <v>67</v>
      </c>
      <c r="NQ6" s="193">
        <f t="shared" si="28"/>
        <v>67</v>
      </c>
      <c r="NR6" s="183">
        <f t="shared" si="29"/>
        <v>6.4567164179104468</v>
      </c>
      <c r="NS6" s="182">
        <f t="shared" si="30"/>
        <v>2.3283582089552239</v>
      </c>
      <c r="NT6" s="183" t="str">
        <f t="shared" si="31"/>
        <v>2.33</v>
      </c>
      <c r="NU6" s="135" t="str">
        <f t="shared" si="32"/>
        <v>Lên lớp</v>
      </c>
      <c r="NV6" s="135" t="s">
        <v>648</v>
      </c>
      <c r="NW6" s="57">
        <v>7</v>
      </c>
      <c r="NX6" s="51">
        <v>7</v>
      </c>
      <c r="NY6" s="23"/>
      <c r="NZ6" s="25">
        <f t="shared" ref="NZ6:NZ7" si="257">ROUND((NW6*0.4+NX6*0.6),1)</f>
        <v>7</v>
      </c>
      <c r="OA6" s="26">
        <f t="shared" ref="OA6:OA7" si="258">ROUND(MAX((NW6*0.4+NX6*0.6),(NW6*0.4+NY6*0.6)),1)</f>
        <v>7</v>
      </c>
      <c r="OB6" s="26" t="str">
        <f t="shared" ref="OB6:OB7" si="259">TEXT(OA6,"0.0")</f>
        <v>7.0</v>
      </c>
      <c r="OC6" s="30" t="str">
        <f t="shared" ref="OC6:OC7" si="260">IF(OA6&gt;=8.5,"A",IF(OA6&gt;=8,"B+",IF(OA6&gt;=7,"B",IF(OA6&gt;=6.5,"C+",IF(OA6&gt;=5.5,"C",IF(OA6&gt;=5,"D+",IF(OA6&gt;=4,"D","F")))))))</f>
        <v>B</v>
      </c>
      <c r="OD6" s="28">
        <f t="shared" ref="OD6:OD7" si="261">IF(OC6="A",4,IF(OC6="B+",3.5,IF(OC6="B",3,IF(OC6="C+",2.5,IF(OC6="C",2,IF(OC6="D+",1.5,IF(OC6="D",1,0)))))))</f>
        <v>3</v>
      </c>
      <c r="OE6" s="35" t="str">
        <f t="shared" ref="OE6:OE7" si="262">TEXT(OD6,"0.0")</f>
        <v>3.0</v>
      </c>
      <c r="OF6" s="53">
        <v>6</v>
      </c>
      <c r="OG6" s="70">
        <v>6</v>
      </c>
      <c r="OH6" s="19">
        <v>7.5</v>
      </c>
      <c r="OI6" s="22">
        <v>7</v>
      </c>
      <c r="OJ6" s="23"/>
      <c r="OK6" s="25">
        <f t="shared" si="10"/>
        <v>7.2</v>
      </c>
      <c r="OL6" s="26">
        <f t="shared" si="11"/>
        <v>7.2</v>
      </c>
      <c r="OM6" s="26" t="str">
        <f t="shared" si="12"/>
        <v>7.2</v>
      </c>
      <c r="ON6" s="30" t="str">
        <f t="shared" si="13"/>
        <v>B</v>
      </c>
      <c r="OO6" s="28">
        <f t="shared" si="14"/>
        <v>3</v>
      </c>
      <c r="OP6" s="35" t="str">
        <f t="shared" si="15"/>
        <v>3.0</v>
      </c>
      <c r="OQ6" s="53">
        <v>6</v>
      </c>
      <c r="OR6" s="63">
        <v>6</v>
      </c>
      <c r="OS6" s="258"/>
      <c r="OT6" s="25"/>
      <c r="OU6" s="25"/>
      <c r="OV6" s="129">
        <f t="shared" si="33"/>
        <v>0</v>
      </c>
      <c r="OW6" s="26" t="str">
        <f t="shared" si="34"/>
        <v>0.0</v>
      </c>
      <c r="OX6" s="30" t="str">
        <f t="shared" si="16"/>
        <v>F</v>
      </c>
      <c r="OY6" s="28">
        <f t="shared" si="17"/>
        <v>0</v>
      </c>
      <c r="OZ6" s="35" t="str">
        <f t="shared" si="18"/>
        <v>0.0</v>
      </c>
      <c r="PA6" s="260"/>
      <c r="PB6" s="261"/>
      <c r="PC6" s="262">
        <f t="shared" si="232"/>
        <v>12</v>
      </c>
      <c r="PD6" s="217">
        <f t="shared" si="35"/>
        <v>7.1000000000000005</v>
      </c>
      <c r="PE6" s="182">
        <f t="shared" si="36"/>
        <v>3</v>
      </c>
      <c r="PF6" s="183" t="str">
        <f t="shared" si="37"/>
        <v>3.00</v>
      </c>
      <c r="PG6" s="135" t="str">
        <f t="shared" si="38"/>
        <v>Lên lớp</v>
      </c>
    </row>
    <row r="7" spans="1:423" ht="18">
      <c r="A7" s="10">
        <v>4</v>
      </c>
      <c r="B7" s="10">
        <v>6</v>
      </c>
      <c r="C7" s="90" t="s">
        <v>187</v>
      </c>
      <c r="D7" s="91" t="s">
        <v>195</v>
      </c>
      <c r="E7" s="93" t="s">
        <v>196</v>
      </c>
      <c r="F7" s="131" t="s">
        <v>149</v>
      </c>
      <c r="G7" s="45"/>
      <c r="H7" s="100" t="s">
        <v>455</v>
      </c>
      <c r="I7" s="42" t="s">
        <v>18</v>
      </c>
      <c r="J7" s="98" t="s">
        <v>489</v>
      </c>
      <c r="K7" s="12">
        <v>7.8</v>
      </c>
      <c r="L7" s="26" t="str">
        <f t="shared" si="39"/>
        <v>7.8</v>
      </c>
      <c r="M7" s="30" t="str">
        <f t="shared" si="235"/>
        <v>B</v>
      </c>
      <c r="N7" s="37">
        <f t="shared" si="236"/>
        <v>3</v>
      </c>
      <c r="O7" s="35" t="str">
        <f t="shared" si="237"/>
        <v>3.0</v>
      </c>
      <c r="P7" s="11">
        <v>2</v>
      </c>
      <c r="Q7" s="323" t="s">
        <v>618</v>
      </c>
      <c r="R7" s="26" t="str">
        <f t="shared" si="40"/>
        <v>Đã có CC</v>
      </c>
      <c r="S7" s="30" t="str">
        <f t="shared" si="238"/>
        <v>A</v>
      </c>
      <c r="T7" s="37">
        <f t="shared" si="239"/>
        <v>4</v>
      </c>
      <c r="U7" s="35" t="str">
        <f t="shared" si="240"/>
        <v>4.0</v>
      </c>
      <c r="V7" s="11">
        <v>3</v>
      </c>
      <c r="W7" s="19">
        <v>8</v>
      </c>
      <c r="X7" s="22">
        <v>6</v>
      </c>
      <c r="Y7" s="23"/>
      <c r="Z7" s="25">
        <f t="shared" si="41"/>
        <v>6.8</v>
      </c>
      <c r="AA7" s="26">
        <f t="shared" si="42"/>
        <v>6.8</v>
      </c>
      <c r="AB7" s="26" t="str">
        <f t="shared" si="43"/>
        <v>6.8</v>
      </c>
      <c r="AC7" s="30" t="str">
        <f t="shared" si="44"/>
        <v>C+</v>
      </c>
      <c r="AD7" s="28">
        <f t="shared" si="45"/>
        <v>2.5</v>
      </c>
      <c r="AE7" s="35" t="str">
        <f t="shared" si="46"/>
        <v>2.5</v>
      </c>
      <c r="AF7" s="53">
        <v>4</v>
      </c>
      <c r="AG7" s="63">
        <v>4</v>
      </c>
      <c r="AH7" s="19">
        <v>8</v>
      </c>
      <c r="AI7" s="22">
        <v>9</v>
      </c>
      <c r="AJ7" s="23"/>
      <c r="AK7" s="25">
        <f t="shared" si="241"/>
        <v>8.6</v>
      </c>
      <c r="AL7" s="26">
        <f t="shared" si="242"/>
        <v>8.6</v>
      </c>
      <c r="AM7" s="26" t="str">
        <f t="shared" si="48"/>
        <v>8.6</v>
      </c>
      <c r="AN7" s="30" t="str">
        <f t="shared" si="243"/>
        <v>A</v>
      </c>
      <c r="AO7" s="28">
        <f t="shared" si="244"/>
        <v>4</v>
      </c>
      <c r="AP7" s="35" t="str">
        <f t="shared" si="245"/>
        <v>4.0</v>
      </c>
      <c r="AQ7" s="66">
        <v>2</v>
      </c>
      <c r="AR7" s="68">
        <v>2</v>
      </c>
      <c r="AS7" s="19">
        <v>5.8</v>
      </c>
      <c r="AT7" s="22">
        <v>5</v>
      </c>
      <c r="AU7" s="23"/>
      <c r="AV7" s="25">
        <f t="shared" si="246"/>
        <v>5.3</v>
      </c>
      <c r="AW7" s="26">
        <f t="shared" si="247"/>
        <v>5.3</v>
      </c>
      <c r="AX7" s="26" t="str">
        <f t="shared" si="51"/>
        <v>5.3</v>
      </c>
      <c r="AY7" s="30" t="str">
        <f t="shared" si="248"/>
        <v>D+</v>
      </c>
      <c r="AZ7" s="28">
        <f t="shared" si="249"/>
        <v>1.5</v>
      </c>
      <c r="BA7" s="35" t="str">
        <f t="shared" si="250"/>
        <v>1.5</v>
      </c>
      <c r="BB7" s="53">
        <v>3</v>
      </c>
      <c r="BC7" s="63">
        <v>3</v>
      </c>
      <c r="BD7" s="19">
        <v>8.1</v>
      </c>
      <c r="BE7" s="22">
        <v>6</v>
      </c>
      <c r="BF7" s="23"/>
      <c r="BG7" s="25">
        <f t="shared" si="52"/>
        <v>6.8</v>
      </c>
      <c r="BH7" s="26">
        <f t="shared" si="53"/>
        <v>6.8</v>
      </c>
      <c r="BI7" s="26" t="str">
        <f t="shared" si="54"/>
        <v>6.8</v>
      </c>
      <c r="BJ7" s="30" t="str">
        <f t="shared" si="251"/>
        <v>C+</v>
      </c>
      <c r="BK7" s="28">
        <f t="shared" si="252"/>
        <v>2.5</v>
      </c>
      <c r="BL7" s="35" t="str">
        <f t="shared" si="253"/>
        <v>2.5</v>
      </c>
      <c r="BM7" s="53">
        <v>3</v>
      </c>
      <c r="BN7" s="63">
        <v>3</v>
      </c>
      <c r="BO7" s="19">
        <v>6.7</v>
      </c>
      <c r="BP7" s="22">
        <v>6</v>
      </c>
      <c r="BQ7" s="23"/>
      <c r="BR7" s="25">
        <f t="shared" si="55"/>
        <v>6.3</v>
      </c>
      <c r="BS7" s="26">
        <f t="shared" si="56"/>
        <v>6.3</v>
      </c>
      <c r="BT7" s="26" t="str">
        <f t="shared" si="57"/>
        <v>6.3</v>
      </c>
      <c r="BU7" s="30" t="str">
        <f t="shared" si="58"/>
        <v>C</v>
      </c>
      <c r="BV7" s="56">
        <f t="shared" si="59"/>
        <v>2</v>
      </c>
      <c r="BW7" s="35" t="str">
        <f t="shared" si="60"/>
        <v>2.0</v>
      </c>
      <c r="BX7" s="53">
        <v>2</v>
      </c>
      <c r="BY7" s="70">
        <v>2</v>
      </c>
      <c r="BZ7" s="19">
        <v>7.3</v>
      </c>
      <c r="CA7" s="22">
        <v>5</v>
      </c>
      <c r="CB7" s="23"/>
      <c r="CC7" s="25">
        <f t="shared" si="61"/>
        <v>5.9</v>
      </c>
      <c r="CD7" s="26">
        <f t="shared" si="62"/>
        <v>5.9</v>
      </c>
      <c r="CE7" s="26" t="str">
        <f t="shared" si="63"/>
        <v>5.9</v>
      </c>
      <c r="CF7" s="30" t="str">
        <f t="shared" si="254"/>
        <v>C</v>
      </c>
      <c r="CG7" s="28">
        <f t="shared" si="255"/>
        <v>2</v>
      </c>
      <c r="CH7" s="35" t="str">
        <f t="shared" si="256"/>
        <v>2.0</v>
      </c>
      <c r="CI7" s="53">
        <v>3</v>
      </c>
      <c r="CJ7" s="63">
        <v>3</v>
      </c>
      <c r="CK7" s="193">
        <f t="shared" si="64"/>
        <v>17</v>
      </c>
      <c r="CL7" s="217">
        <f t="shared" si="65"/>
        <v>6.5294117647058814</v>
      </c>
      <c r="CM7" s="182">
        <f t="shared" si="66"/>
        <v>2.3529411764705883</v>
      </c>
      <c r="CN7" s="183" t="str">
        <f t="shared" si="67"/>
        <v>2.35</v>
      </c>
      <c r="CO7" s="135" t="str">
        <f t="shared" si="68"/>
        <v>Lên lớp</v>
      </c>
      <c r="CP7" s="136">
        <f t="shared" si="69"/>
        <v>17</v>
      </c>
      <c r="CQ7" s="239">
        <f t="shared" si="70"/>
        <v>6.5294117647058814</v>
      </c>
      <c r="CR7" s="137">
        <f t="shared" si="71"/>
        <v>2.3529411764705883</v>
      </c>
      <c r="CS7" s="244" t="str">
        <f t="shared" si="72"/>
        <v>2.35</v>
      </c>
      <c r="CT7" s="135" t="str">
        <f t="shared" si="73"/>
        <v>Lên lớp</v>
      </c>
      <c r="CU7" s="135" t="s">
        <v>648</v>
      </c>
      <c r="CV7" s="19">
        <v>7.6</v>
      </c>
      <c r="CW7" s="22">
        <v>7</v>
      </c>
      <c r="CX7" s="23"/>
      <c r="CY7" s="25">
        <f t="shared" si="74"/>
        <v>7.2</v>
      </c>
      <c r="CZ7" s="26">
        <f t="shared" si="75"/>
        <v>7.2</v>
      </c>
      <c r="DA7" s="26" t="str">
        <f t="shared" si="76"/>
        <v>7.2</v>
      </c>
      <c r="DB7" s="30" t="str">
        <f t="shared" si="77"/>
        <v>B</v>
      </c>
      <c r="DC7" s="56">
        <f t="shared" si="78"/>
        <v>3</v>
      </c>
      <c r="DD7" s="35" t="str">
        <f t="shared" si="79"/>
        <v>3.0</v>
      </c>
      <c r="DE7" s="53">
        <v>3</v>
      </c>
      <c r="DF7" s="63">
        <v>3</v>
      </c>
      <c r="DG7" s="19">
        <v>7</v>
      </c>
      <c r="DH7" s="22">
        <v>9</v>
      </c>
      <c r="DI7" s="23"/>
      <c r="DJ7" s="25">
        <f t="shared" si="80"/>
        <v>8.1999999999999993</v>
      </c>
      <c r="DK7" s="26">
        <f t="shared" si="81"/>
        <v>8.1999999999999993</v>
      </c>
      <c r="DL7" s="26" t="str">
        <f t="shared" si="82"/>
        <v>8.2</v>
      </c>
      <c r="DM7" s="30" t="str">
        <f t="shared" si="83"/>
        <v>B+</v>
      </c>
      <c r="DN7" s="56">
        <f t="shared" si="84"/>
        <v>3.5</v>
      </c>
      <c r="DO7" s="35" t="str">
        <f t="shared" si="85"/>
        <v>3.5</v>
      </c>
      <c r="DP7" s="53">
        <v>3</v>
      </c>
      <c r="DQ7" s="63">
        <v>3</v>
      </c>
      <c r="DR7" s="19">
        <v>6</v>
      </c>
      <c r="DS7" s="22">
        <v>7</v>
      </c>
      <c r="DT7" s="23"/>
      <c r="DU7" s="25">
        <f t="shared" si="86"/>
        <v>6.6</v>
      </c>
      <c r="DV7" s="26">
        <f t="shared" si="87"/>
        <v>6.6</v>
      </c>
      <c r="DW7" s="26" t="str">
        <f t="shared" si="88"/>
        <v>6.6</v>
      </c>
      <c r="DX7" s="30" t="str">
        <f t="shared" si="89"/>
        <v>C+</v>
      </c>
      <c r="DY7" s="28">
        <f t="shared" si="90"/>
        <v>2.5</v>
      </c>
      <c r="DZ7" s="35" t="str">
        <f t="shared" si="91"/>
        <v>2.5</v>
      </c>
      <c r="EA7" s="53">
        <v>3</v>
      </c>
      <c r="EB7" s="63">
        <v>3</v>
      </c>
      <c r="EC7" s="19">
        <v>8.3000000000000007</v>
      </c>
      <c r="ED7" s="22">
        <v>9</v>
      </c>
      <c r="EE7" s="23"/>
      <c r="EF7" s="25">
        <f t="shared" si="92"/>
        <v>8.6999999999999993</v>
      </c>
      <c r="EG7" s="26">
        <f t="shared" si="93"/>
        <v>8.6999999999999993</v>
      </c>
      <c r="EH7" s="26" t="str">
        <f t="shared" si="94"/>
        <v>8.7</v>
      </c>
      <c r="EI7" s="30" t="str">
        <f t="shared" si="95"/>
        <v>A</v>
      </c>
      <c r="EJ7" s="28">
        <f t="shared" si="96"/>
        <v>4</v>
      </c>
      <c r="EK7" s="35" t="str">
        <f t="shared" si="97"/>
        <v>4.0</v>
      </c>
      <c r="EL7" s="53">
        <v>2</v>
      </c>
      <c r="EM7" s="63">
        <v>2</v>
      </c>
      <c r="EN7" s="19">
        <v>5.6</v>
      </c>
      <c r="EO7" s="22">
        <v>8</v>
      </c>
      <c r="EP7" s="23"/>
      <c r="EQ7" s="25">
        <f t="shared" si="98"/>
        <v>7</v>
      </c>
      <c r="ER7" s="26">
        <f t="shared" si="99"/>
        <v>7</v>
      </c>
      <c r="ES7" s="26" t="str">
        <f t="shared" si="100"/>
        <v>7.0</v>
      </c>
      <c r="ET7" s="30" t="str">
        <f t="shared" si="101"/>
        <v>B</v>
      </c>
      <c r="EU7" s="28">
        <f t="shared" si="102"/>
        <v>3</v>
      </c>
      <c r="EV7" s="35" t="str">
        <f t="shared" si="103"/>
        <v>3.0</v>
      </c>
      <c r="EW7" s="53">
        <v>2</v>
      </c>
      <c r="EX7" s="63">
        <v>2</v>
      </c>
      <c r="EY7" s="19">
        <v>7.9</v>
      </c>
      <c r="EZ7" s="22">
        <v>5</v>
      </c>
      <c r="FA7" s="23"/>
      <c r="FB7" s="25">
        <f t="shared" si="104"/>
        <v>6.2</v>
      </c>
      <c r="FC7" s="26">
        <f t="shared" si="105"/>
        <v>6.2</v>
      </c>
      <c r="FD7" s="26" t="str">
        <f t="shared" si="106"/>
        <v>6.2</v>
      </c>
      <c r="FE7" s="30" t="str">
        <f t="shared" si="107"/>
        <v>C</v>
      </c>
      <c r="FF7" s="28">
        <f t="shared" si="108"/>
        <v>2</v>
      </c>
      <c r="FG7" s="35" t="str">
        <f t="shared" si="109"/>
        <v>2.0</v>
      </c>
      <c r="FH7" s="53">
        <v>3</v>
      </c>
      <c r="FI7" s="63">
        <v>3</v>
      </c>
      <c r="FJ7" s="19">
        <v>7</v>
      </c>
      <c r="FK7" s="22">
        <v>9</v>
      </c>
      <c r="FL7" s="23"/>
      <c r="FM7" s="25">
        <f t="shared" si="110"/>
        <v>8.1999999999999993</v>
      </c>
      <c r="FN7" s="26">
        <f t="shared" si="111"/>
        <v>8.1999999999999993</v>
      </c>
      <c r="FO7" s="26" t="str">
        <f t="shared" si="112"/>
        <v>8.2</v>
      </c>
      <c r="FP7" s="30" t="str">
        <f t="shared" si="113"/>
        <v>B+</v>
      </c>
      <c r="FQ7" s="28">
        <f t="shared" si="114"/>
        <v>3.5</v>
      </c>
      <c r="FR7" s="35" t="str">
        <f t="shared" si="115"/>
        <v>3.5</v>
      </c>
      <c r="FS7" s="53">
        <v>2</v>
      </c>
      <c r="FT7" s="63">
        <v>2</v>
      </c>
      <c r="FU7" s="19">
        <v>6.7</v>
      </c>
      <c r="FV7" s="22">
        <v>6</v>
      </c>
      <c r="FW7" s="23"/>
      <c r="FX7" s="25">
        <f t="shared" si="116"/>
        <v>6.3</v>
      </c>
      <c r="FY7" s="26">
        <f t="shared" si="117"/>
        <v>6.3</v>
      </c>
      <c r="FZ7" s="26" t="str">
        <f t="shared" si="118"/>
        <v>6.3</v>
      </c>
      <c r="GA7" s="30" t="str">
        <f t="shared" si="119"/>
        <v>C</v>
      </c>
      <c r="GB7" s="28">
        <f t="shared" si="120"/>
        <v>2</v>
      </c>
      <c r="GC7" s="35" t="str">
        <f t="shared" si="121"/>
        <v>2.0</v>
      </c>
      <c r="GD7" s="53">
        <v>2</v>
      </c>
      <c r="GE7" s="63">
        <v>2</v>
      </c>
      <c r="GF7" s="181">
        <f t="shared" si="122"/>
        <v>20</v>
      </c>
      <c r="GG7" s="217">
        <f t="shared" si="123"/>
        <v>7.25</v>
      </c>
      <c r="GH7" s="182">
        <f t="shared" si="124"/>
        <v>2.9</v>
      </c>
      <c r="GI7" s="183" t="str">
        <f t="shared" si="125"/>
        <v>2.90</v>
      </c>
      <c r="GJ7" s="135" t="str">
        <f t="shared" si="126"/>
        <v>Lên lớp</v>
      </c>
      <c r="GK7" s="136">
        <f t="shared" si="127"/>
        <v>20</v>
      </c>
      <c r="GL7" s="239">
        <f t="shared" si="128"/>
        <v>7.25</v>
      </c>
      <c r="GM7" s="137">
        <f t="shared" si="129"/>
        <v>2.9</v>
      </c>
      <c r="GN7" s="192">
        <f t="shared" si="130"/>
        <v>37</v>
      </c>
      <c r="GO7" s="193">
        <f t="shared" si="131"/>
        <v>37</v>
      </c>
      <c r="GP7" s="183">
        <f t="shared" si="132"/>
        <v>6.9189189189189193</v>
      </c>
      <c r="GQ7" s="182">
        <f t="shared" si="133"/>
        <v>2.6486486486486487</v>
      </c>
      <c r="GR7" s="183" t="str">
        <f t="shared" si="134"/>
        <v>2.65</v>
      </c>
      <c r="GS7" s="135" t="str">
        <f t="shared" si="135"/>
        <v>Lên lớp</v>
      </c>
      <c r="GT7" s="135" t="s">
        <v>648</v>
      </c>
      <c r="GU7" s="19">
        <v>8.6</v>
      </c>
      <c r="GV7" s="22">
        <v>7</v>
      </c>
      <c r="GW7" s="23"/>
      <c r="GX7" s="25">
        <f t="shared" si="136"/>
        <v>7.6</v>
      </c>
      <c r="GY7" s="26">
        <f t="shared" si="137"/>
        <v>7.6</v>
      </c>
      <c r="GZ7" s="26" t="str">
        <f t="shared" si="138"/>
        <v>7.6</v>
      </c>
      <c r="HA7" s="30" t="str">
        <f t="shared" si="139"/>
        <v>B</v>
      </c>
      <c r="HB7" s="28">
        <f t="shared" si="140"/>
        <v>3</v>
      </c>
      <c r="HC7" s="35" t="str">
        <f t="shared" si="141"/>
        <v>3.0</v>
      </c>
      <c r="HD7" s="53">
        <v>3</v>
      </c>
      <c r="HE7" s="63">
        <v>3</v>
      </c>
      <c r="HF7" s="19">
        <v>8.4</v>
      </c>
      <c r="HG7" s="22">
        <v>9</v>
      </c>
      <c r="HH7" s="23"/>
      <c r="HI7" s="25">
        <f t="shared" si="142"/>
        <v>8.8000000000000007</v>
      </c>
      <c r="HJ7" s="26">
        <f t="shared" si="143"/>
        <v>8.8000000000000007</v>
      </c>
      <c r="HK7" s="26" t="str">
        <f t="shared" si="144"/>
        <v>8.8</v>
      </c>
      <c r="HL7" s="30" t="str">
        <f t="shared" si="145"/>
        <v>A</v>
      </c>
      <c r="HM7" s="28">
        <f t="shared" si="146"/>
        <v>4</v>
      </c>
      <c r="HN7" s="35" t="str">
        <f t="shared" si="147"/>
        <v>4.0</v>
      </c>
      <c r="HO7" s="53">
        <v>2</v>
      </c>
      <c r="HP7" s="63">
        <v>2</v>
      </c>
      <c r="HQ7" s="19">
        <v>7.6</v>
      </c>
      <c r="HR7" s="22">
        <v>6</v>
      </c>
      <c r="HS7" s="23"/>
      <c r="HT7" s="25">
        <f t="shared" si="148"/>
        <v>6.6</v>
      </c>
      <c r="HU7" s="147">
        <f t="shared" si="149"/>
        <v>6.6</v>
      </c>
      <c r="HV7" s="26" t="str">
        <f t="shared" si="233"/>
        <v>6.6</v>
      </c>
      <c r="HW7" s="218" t="str">
        <f t="shared" si="150"/>
        <v>C+</v>
      </c>
      <c r="HX7" s="149">
        <f t="shared" si="151"/>
        <v>2.5</v>
      </c>
      <c r="HY7" s="40" t="str">
        <f t="shared" si="152"/>
        <v>2.5</v>
      </c>
      <c r="HZ7" s="53">
        <v>3</v>
      </c>
      <c r="IA7" s="63">
        <v>3</v>
      </c>
      <c r="IB7" s="19">
        <v>8.3000000000000007</v>
      </c>
      <c r="IC7" s="22">
        <v>6</v>
      </c>
      <c r="ID7" s="23"/>
      <c r="IE7" s="25">
        <f t="shared" si="153"/>
        <v>6.9</v>
      </c>
      <c r="IF7" s="147">
        <f t="shared" si="154"/>
        <v>6.9</v>
      </c>
      <c r="IG7" s="26" t="str">
        <f t="shared" si="234"/>
        <v>6.9</v>
      </c>
      <c r="IH7" s="218" t="str">
        <f t="shared" si="155"/>
        <v>C+</v>
      </c>
      <c r="II7" s="149">
        <f t="shared" si="156"/>
        <v>2.5</v>
      </c>
      <c r="IJ7" s="40" t="str">
        <f t="shared" si="157"/>
        <v>2.5</v>
      </c>
      <c r="IK7" s="53">
        <v>1</v>
      </c>
      <c r="IL7" s="63">
        <v>1</v>
      </c>
      <c r="IM7" s="19">
        <v>8</v>
      </c>
      <c r="IN7" s="22">
        <v>9</v>
      </c>
      <c r="IO7" s="23"/>
      <c r="IP7" s="25">
        <f t="shared" si="158"/>
        <v>8.6</v>
      </c>
      <c r="IQ7" s="26">
        <f t="shared" si="159"/>
        <v>8.6</v>
      </c>
      <c r="IR7" s="26" t="str">
        <f t="shared" si="160"/>
        <v>8.6</v>
      </c>
      <c r="IS7" s="30" t="str">
        <f t="shared" si="161"/>
        <v>A</v>
      </c>
      <c r="IT7" s="28">
        <f t="shared" si="162"/>
        <v>4</v>
      </c>
      <c r="IU7" s="35" t="str">
        <f t="shared" si="163"/>
        <v>4.0</v>
      </c>
      <c r="IV7" s="53">
        <v>2</v>
      </c>
      <c r="IW7" s="63">
        <v>2</v>
      </c>
      <c r="IX7" s="19">
        <v>7.6</v>
      </c>
      <c r="IY7" s="22">
        <v>8</v>
      </c>
      <c r="IZ7" s="23"/>
      <c r="JA7" s="25">
        <f t="shared" si="164"/>
        <v>7.8</v>
      </c>
      <c r="JB7" s="26">
        <f t="shared" si="165"/>
        <v>7.8</v>
      </c>
      <c r="JC7" s="26" t="str">
        <f t="shared" si="166"/>
        <v>7.8</v>
      </c>
      <c r="JD7" s="30" t="str">
        <f t="shared" si="167"/>
        <v>B</v>
      </c>
      <c r="JE7" s="28">
        <f t="shared" si="168"/>
        <v>3</v>
      </c>
      <c r="JF7" s="35" t="str">
        <f t="shared" si="169"/>
        <v>3.0</v>
      </c>
      <c r="JG7" s="53">
        <v>2</v>
      </c>
      <c r="JH7" s="63">
        <v>2</v>
      </c>
      <c r="JI7" s="19">
        <v>8</v>
      </c>
      <c r="JJ7" s="22">
        <v>8</v>
      </c>
      <c r="JK7" s="23"/>
      <c r="JL7" s="25">
        <f t="shared" si="170"/>
        <v>8</v>
      </c>
      <c r="JM7" s="26">
        <f t="shared" si="171"/>
        <v>8</v>
      </c>
      <c r="JN7" s="26" t="str">
        <f t="shared" si="172"/>
        <v>8.0</v>
      </c>
      <c r="JO7" s="30" t="str">
        <f t="shared" si="173"/>
        <v>B+</v>
      </c>
      <c r="JP7" s="28">
        <f t="shared" si="174"/>
        <v>3.5</v>
      </c>
      <c r="JQ7" s="35" t="str">
        <f t="shared" si="175"/>
        <v>3.5</v>
      </c>
      <c r="JR7" s="53">
        <v>2</v>
      </c>
      <c r="JS7" s="63">
        <v>2</v>
      </c>
      <c r="JT7" s="19">
        <v>7</v>
      </c>
      <c r="JU7" s="22">
        <v>6</v>
      </c>
      <c r="JV7" s="23"/>
      <c r="JW7" s="25">
        <f t="shared" si="176"/>
        <v>6.4</v>
      </c>
      <c r="JX7" s="26">
        <f t="shared" si="177"/>
        <v>6.4</v>
      </c>
      <c r="JY7" s="26" t="str">
        <f t="shared" si="178"/>
        <v>6.4</v>
      </c>
      <c r="JZ7" s="30" t="str">
        <f t="shared" si="179"/>
        <v>C</v>
      </c>
      <c r="KA7" s="28">
        <f t="shared" si="180"/>
        <v>2</v>
      </c>
      <c r="KB7" s="35" t="str">
        <f t="shared" si="181"/>
        <v>2.0</v>
      </c>
      <c r="KC7" s="53">
        <v>1</v>
      </c>
      <c r="KD7" s="63">
        <v>1</v>
      </c>
      <c r="KE7" s="19">
        <v>7</v>
      </c>
      <c r="KF7" s="22">
        <v>9</v>
      </c>
      <c r="KG7" s="23"/>
      <c r="KH7" s="25">
        <f t="shared" si="182"/>
        <v>8.1999999999999993</v>
      </c>
      <c r="KI7" s="26">
        <f t="shared" si="183"/>
        <v>8.1999999999999993</v>
      </c>
      <c r="KJ7" s="26" t="str">
        <f t="shared" si="184"/>
        <v>8.2</v>
      </c>
      <c r="KK7" s="30" t="str">
        <f t="shared" si="185"/>
        <v>B+</v>
      </c>
      <c r="KL7" s="28">
        <f t="shared" si="186"/>
        <v>3.5</v>
      </c>
      <c r="KM7" s="35" t="str">
        <f t="shared" si="187"/>
        <v>3.5</v>
      </c>
      <c r="KN7" s="53">
        <v>2</v>
      </c>
      <c r="KO7" s="63">
        <v>2</v>
      </c>
      <c r="KP7" s="181">
        <f t="shared" si="188"/>
        <v>18</v>
      </c>
      <c r="KQ7" s="217">
        <f t="shared" si="189"/>
        <v>7.7055555555555548</v>
      </c>
      <c r="KR7" s="182">
        <f t="shared" si="190"/>
        <v>3.1666666666666665</v>
      </c>
      <c r="KS7" s="183" t="str">
        <f t="shared" si="191"/>
        <v>3.17</v>
      </c>
      <c r="KT7" s="135" t="str">
        <f t="shared" si="192"/>
        <v>Lên lớp</v>
      </c>
      <c r="KU7" s="136">
        <f t="shared" si="193"/>
        <v>18</v>
      </c>
      <c r="KV7" s="217">
        <f t="shared" si="194"/>
        <v>7.7055555555555548</v>
      </c>
      <c r="KW7" s="236">
        <f t="shared" si="195"/>
        <v>3.1666666666666665</v>
      </c>
      <c r="KX7" s="192">
        <f t="shared" si="196"/>
        <v>55</v>
      </c>
      <c r="KY7" s="193">
        <f t="shared" si="197"/>
        <v>55</v>
      </c>
      <c r="KZ7" s="183">
        <f t="shared" si="198"/>
        <v>7.1763636363636358</v>
      </c>
      <c r="LA7" s="182">
        <f t="shared" si="199"/>
        <v>2.8181818181818183</v>
      </c>
      <c r="LB7" s="183" t="str">
        <f t="shared" si="200"/>
        <v>2.82</v>
      </c>
      <c r="LC7" s="135" t="str">
        <f t="shared" si="201"/>
        <v>Lên lớp</v>
      </c>
      <c r="LD7" s="135" t="s">
        <v>648</v>
      </c>
      <c r="LE7" s="57">
        <v>8.5</v>
      </c>
      <c r="LF7" s="22">
        <v>7</v>
      </c>
      <c r="LG7" s="23"/>
      <c r="LH7" s="25">
        <f t="shared" si="202"/>
        <v>7.6</v>
      </c>
      <c r="LI7" s="147">
        <f t="shared" si="203"/>
        <v>7.6</v>
      </c>
      <c r="LJ7" s="26" t="str">
        <f t="shared" si="204"/>
        <v>7.6</v>
      </c>
      <c r="LK7" s="148" t="str">
        <f t="shared" si="205"/>
        <v>B</v>
      </c>
      <c r="LL7" s="149">
        <f t="shared" si="206"/>
        <v>3</v>
      </c>
      <c r="LM7" s="40" t="str">
        <f t="shared" si="207"/>
        <v>3.0</v>
      </c>
      <c r="LN7" s="53">
        <v>2</v>
      </c>
      <c r="LO7" s="63">
        <v>2</v>
      </c>
      <c r="LP7" s="19">
        <v>9</v>
      </c>
      <c r="LQ7" s="22">
        <v>8</v>
      </c>
      <c r="LR7" s="23"/>
      <c r="LS7" s="25">
        <f t="shared" si="208"/>
        <v>8.4</v>
      </c>
      <c r="LT7" s="147">
        <f t="shared" si="209"/>
        <v>8.4</v>
      </c>
      <c r="LU7" s="26" t="str">
        <f t="shared" si="210"/>
        <v>8.4</v>
      </c>
      <c r="LV7" s="148" t="str">
        <f t="shared" si="211"/>
        <v>B+</v>
      </c>
      <c r="LW7" s="149">
        <f t="shared" si="212"/>
        <v>3.5</v>
      </c>
      <c r="LX7" s="40" t="str">
        <f t="shared" si="213"/>
        <v>3.5</v>
      </c>
      <c r="LY7" s="53">
        <v>1</v>
      </c>
      <c r="LZ7" s="63">
        <v>1</v>
      </c>
      <c r="MA7" s="19">
        <v>6.4</v>
      </c>
      <c r="MB7" s="22">
        <v>4</v>
      </c>
      <c r="MC7" s="23"/>
      <c r="MD7" s="25">
        <f t="shared" si="214"/>
        <v>5</v>
      </c>
      <c r="ME7" s="147">
        <f t="shared" si="215"/>
        <v>5</v>
      </c>
      <c r="MF7" s="26" t="str">
        <f t="shared" si="216"/>
        <v>5.0</v>
      </c>
      <c r="MG7" s="148" t="str">
        <f t="shared" si="217"/>
        <v>D+</v>
      </c>
      <c r="MH7" s="149">
        <f t="shared" si="218"/>
        <v>1.5</v>
      </c>
      <c r="MI7" s="40" t="str">
        <f t="shared" si="219"/>
        <v>1.5</v>
      </c>
      <c r="MJ7" s="53">
        <v>3</v>
      </c>
      <c r="MK7" s="63">
        <v>3</v>
      </c>
      <c r="ML7" s="19">
        <v>7</v>
      </c>
      <c r="MM7" s="22">
        <v>7</v>
      </c>
      <c r="MN7" s="23"/>
      <c r="MO7" s="25">
        <f t="shared" si="220"/>
        <v>7</v>
      </c>
      <c r="MP7" s="147">
        <f t="shared" si="221"/>
        <v>7</v>
      </c>
      <c r="MQ7" s="26" t="str">
        <f t="shared" si="222"/>
        <v>7.0</v>
      </c>
      <c r="MR7" s="148" t="str">
        <f t="shared" si="223"/>
        <v>B</v>
      </c>
      <c r="MS7" s="149">
        <f t="shared" si="224"/>
        <v>3</v>
      </c>
      <c r="MT7" s="40" t="str">
        <f t="shared" si="225"/>
        <v>3.0</v>
      </c>
      <c r="MU7" s="53">
        <v>2</v>
      </c>
      <c r="MV7" s="63">
        <v>2</v>
      </c>
      <c r="MW7" s="19">
        <v>7.4</v>
      </c>
      <c r="MX7" s="22">
        <v>8</v>
      </c>
      <c r="MY7" s="23"/>
      <c r="MZ7" s="25">
        <f t="shared" si="226"/>
        <v>7.8</v>
      </c>
      <c r="NA7" s="147">
        <f t="shared" si="227"/>
        <v>7.8</v>
      </c>
      <c r="NB7" s="26" t="str">
        <f t="shared" si="228"/>
        <v>7.8</v>
      </c>
      <c r="NC7" s="148" t="str">
        <f t="shared" si="229"/>
        <v>B</v>
      </c>
      <c r="ND7" s="149">
        <f t="shared" si="230"/>
        <v>3</v>
      </c>
      <c r="NE7" s="40" t="str">
        <f t="shared" si="231"/>
        <v>3.0</v>
      </c>
      <c r="NF7" s="53">
        <v>4</v>
      </c>
      <c r="NG7" s="63">
        <v>4</v>
      </c>
      <c r="NH7" s="264">
        <f t="shared" si="19"/>
        <v>12</v>
      </c>
      <c r="NI7" s="217">
        <f t="shared" si="20"/>
        <v>6.9833333333333334</v>
      </c>
      <c r="NJ7" s="182">
        <f t="shared" si="21"/>
        <v>2.6666666666666665</v>
      </c>
      <c r="NK7" s="183" t="str">
        <f t="shared" si="22"/>
        <v>2.67</v>
      </c>
      <c r="NL7" s="135" t="str">
        <f t="shared" si="23"/>
        <v>Lên lớp</v>
      </c>
      <c r="NM7" s="136">
        <f t="shared" si="24"/>
        <v>12</v>
      </c>
      <c r="NN7" s="217">
        <f t="shared" si="25"/>
        <v>6.9833333333333334</v>
      </c>
      <c r="NO7" s="236">
        <f t="shared" si="26"/>
        <v>2.6666666666666665</v>
      </c>
      <c r="NP7" s="192">
        <f t="shared" si="27"/>
        <v>67</v>
      </c>
      <c r="NQ7" s="193">
        <f t="shared" si="28"/>
        <v>67</v>
      </c>
      <c r="NR7" s="183">
        <f t="shared" si="29"/>
        <v>7.1417910447761193</v>
      </c>
      <c r="NS7" s="182">
        <f t="shared" si="30"/>
        <v>2.7910447761194028</v>
      </c>
      <c r="NT7" s="183" t="str">
        <f t="shared" si="31"/>
        <v>2.79</v>
      </c>
      <c r="NU7" s="135" t="str">
        <f t="shared" si="32"/>
        <v>Lên lớp</v>
      </c>
      <c r="NV7" s="135" t="s">
        <v>648</v>
      </c>
      <c r="NW7" s="57">
        <v>8</v>
      </c>
      <c r="NX7" s="51">
        <v>8</v>
      </c>
      <c r="NY7" s="23"/>
      <c r="NZ7" s="25">
        <f t="shared" si="257"/>
        <v>8</v>
      </c>
      <c r="OA7" s="26">
        <f t="shared" si="258"/>
        <v>8</v>
      </c>
      <c r="OB7" s="26" t="str">
        <f t="shared" si="259"/>
        <v>8.0</v>
      </c>
      <c r="OC7" s="30" t="str">
        <f t="shared" si="260"/>
        <v>B+</v>
      </c>
      <c r="OD7" s="28">
        <f t="shared" si="261"/>
        <v>3.5</v>
      </c>
      <c r="OE7" s="35" t="str">
        <f t="shared" si="262"/>
        <v>3.5</v>
      </c>
      <c r="OF7" s="53">
        <v>6</v>
      </c>
      <c r="OG7" s="70">
        <v>6</v>
      </c>
      <c r="OH7" s="19">
        <v>6.7</v>
      </c>
      <c r="OI7" s="22">
        <v>7</v>
      </c>
      <c r="OJ7" s="23"/>
      <c r="OK7" s="25">
        <f t="shared" ref="OK7:OK52" si="263">ROUND((OH7*0.4+OI7*0.6),1)</f>
        <v>6.9</v>
      </c>
      <c r="OL7" s="26">
        <f t="shared" ref="OL7:OL52" si="264">ROUND(MAX((OH7*0.4+OI7*0.6),(OH7*0.4+OJ7*0.6)),1)</f>
        <v>6.9</v>
      </c>
      <c r="OM7" s="26" t="str">
        <f t="shared" ref="OM7:OM52" si="265">TEXT(OL7,"0.0")</f>
        <v>6.9</v>
      </c>
      <c r="ON7" s="30" t="str">
        <f t="shared" ref="ON7:ON52" si="266">IF(OL7&gt;=8.5,"A",IF(OL7&gt;=8,"B+",IF(OL7&gt;=7,"B",IF(OL7&gt;=6.5,"C+",IF(OL7&gt;=5.5,"C",IF(OL7&gt;=5,"D+",IF(OL7&gt;=4,"D","F")))))))</f>
        <v>C+</v>
      </c>
      <c r="OO7" s="28">
        <f t="shared" ref="OO7:OO52" si="267">IF(ON7="A",4,IF(ON7="B+",3.5,IF(ON7="B",3,IF(ON7="C+",2.5,IF(ON7="C",2,IF(ON7="D+",1.5,IF(ON7="D",1,0)))))))</f>
        <v>2.5</v>
      </c>
      <c r="OP7" s="35" t="str">
        <f t="shared" ref="OP7:OP52" si="268">TEXT(OO7,"0.0")</f>
        <v>2.5</v>
      </c>
      <c r="OQ7" s="53">
        <v>6</v>
      </c>
      <c r="OR7" s="63">
        <v>6</v>
      </c>
      <c r="OS7" s="258">
        <v>7.6</v>
      </c>
      <c r="OT7" s="25">
        <v>6.8</v>
      </c>
      <c r="OU7" s="25">
        <v>7.1</v>
      </c>
      <c r="OV7" s="129">
        <f t="shared" ref="OV7:OV52" si="269">ROUND((OS7*0.25+OT7*0.35+OU7*0.4),1)</f>
        <v>7.1</v>
      </c>
      <c r="OW7" s="26" t="str">
        <f t="shared" si="34"/>
        <v>7.1</v>
      </c>
      <c r="OX7" s="30" t="str">
        <f t="shared" ref="OX7:OX52" si="270">IF(OV7&gt;=8.5,"A",IF(OV7&gt;=8,"B+",IF(OV7&gt;=7,"B",IF(OV7&gt;=6.5,"C+",IF(OV7&gt;=5.5,"C",IF(OV7&gt;=5,"D+",IF(OV7&gt;=4,"D","F")))))))</f>
        <v>B</v>
      </c>
      <c r="OY7" s="28">
        <f t="shared" ref="OY7:OY52" si="271">IF(OX7="A",4,IF(OX7="B+",3.5,IF(OX7="B",3,IF(OX7="C+",2.5,IF(OX7="C",2,IF(OX7="D+",1.5,IF(OX7="D",1,0)))))))</f>
        <v>3</v>
      </c>
      <c r="OZ7" s="35" t="str">
        <f t="shared" ref="OZ7:OZ52" si="272">TEXT(OY7,"0.0")</f>
        <v>3.0</v>
      </c>
      <c r="PA7" s="260">
        <v>5</v>
      </c>
      <c r="PB7" s="261">
        <v>5</v>
      </c>
      <c r="PC7" s="262">
        <f t="shared" si="232"/>
        <v>17</v>
      </c>
      <c r="PD7" s="217">
        <f t="shared" si="35"/>
        <v>7.3470588235294123</v>
      </c>
      <c r="PE7" s="182">
        <f t="shared" si="36"/>
        <v>3</v>
      </c>
      <c r="PF7" s="183" t="str">
        <f t="shared" si="37"/>
        <v>3.00</v>
      </c>
      <c r="PG7" s="135" t="str">
        <f t="shared" si="38"/>
        <v>Lên lớp</v>
      </c>
    </row>
    <row r="8" spans="1:423" ht="18">
      <c r="A8" s="10">
        <v>5</v>
      </c>
      <c r="B8" s="10">
        <v>7</v>
      </c>
      <c r="C8" s="90" t="s">
        <v>187</v>
      </c>
      <c r="D8" s="91" t="s">
        <v>199</v>
      </c>
      <c r="E8" s="93" t="s">
        <v>200</v>
      </c>
      <c r="F8" s="131" t="s">
        <v>201</v>
      </c>
      <c r="G8" s="47"/>
      <c r="H8" s="100" t="s">
        <v>457</v>
      </c>
      <c r="I8" s="42" t="s">
        <v>18</v>
      </c>
      <c r="J8" s="98" t="s">
        <v>491</v>
      </c>
      <c r="K8" s="12">
        <v>6</v>
      </c>
      <c r="L8" s="26" t="str">
        <f t="shared" si="39"/>
        <v>6.0</v>
      </c>
      <c r="M8" s="30" t="str">
        <f t="shared" si="235"/>
        <v>C</v>
      </c>
      <c r="N8" s="37">
        <f t="shared" si="236"/>
        <v>2</v>
      </c>
      <c r="O8" s="35" t="str">
        <f t="shared" si="237"/>
        <v>2.0</v>
      </c>
      <c r="P8" s="11">
        <v>2</v>
      </c>
      <c r="Q8" s="14">
        <v>6.8</v>
      </c>
      <c r="R8" s="26" t="str">
        <f t="shared" si="40"/>
        <v>6.8</v>
      </c>
      <c r="S8" s="30" t="str">
        <f t="shared" si="238"/>
        <v>C+</v>
      </c>
      <c r="T8" s="37">
        <f t="shared" si="239"/>
        <v>2.5</v>
      </c>
      <c r="U8" s="35" t="str">
        <f t="shared" si="240"/>
        <v>2.5</v>
      </c>
      <c r="V8" s="11">
        <v>3</v>
      </c>
      <c r="W8" s="19">
        <v>8.3000000000000007</v>
      </c>
      <c r="X8" s="22">
        <v>6</v>
      </c>
      <c r="Y8" s="23"/>
      <c r="Z8" s="25">
        <f t="shared" si="41"/>
        <v>6.9</v>
      </c>
      <c r="AA8" s="26">
        <f t="shared" si="42"/>
        <v>6.9</v>
      </c>
      <c r="AB8" s="26" t="str">
        <f t="shared" si="43"/>
        <v>6.9</v>
      </c>
      <c r="AC8" s="30" t="str">
        <f t="shared" si="44"/>
        <v>C+</v>
      </c>
      <c r="AD8" s="28">
        <f t="shared" si="45"/>
        <v>2.5</v>
      </c>
      <c r="AE8" s="35" t="str">
        <f t="shared" si="46"/>
        <v>2.5</v>
      </c>
      <c r="AF8" s="53">
        <v>4</v>
      </c>
      <c r="AG8" s="63">
        <v>4</v>
      </c>
      <c r="AH8" s="19">
        <v>7.7</v>
      </c>
      <c r="AI8" s="22">
        <v>9</v>
      </c>
      <c r="AJ8" s="23"/>
      <c r="AK8" s="25">
        <f t="shared" si="241"/>
        <v>8.5</v>
      </c>
      <c r="AL8" s="26">
        <f t="shared" si="242"/>
        <v>8.5</v>
      </c>
      <c r="AM8" s="26" t="str">
        <f t="shared" si="48"/>
        <v>8.5</v>
      </c>
      <c r="AN8" s="30" t="str">
        <f t="shared" si="243"/>
        <v>A</v>
      </c>
      <c r="AO8" s="28">
        <f t="shared" si="244"/>
        <v>4</v>
      </c>
      <c r="AP8" s="35" t="str">
        <f t="shared" si="245"/>
        <v>4.0</v>
      </c>
      <c r="AQ8" s="66">
        <v>2</v>
      </c>
      <c r="AR8" s="68">
        <v>2</v>
      </c>
      <c r="AS8" s="19">
        <v>5</v>
      </c>
      <c r="AT8" s="22">
        <v>4</v>
      </c>
      <c r="AU8" s="23"/>
      <c r="AV8" s="25">
        <f t="shared" si="246"/>
        <v>4.4000000000000004</v>
      </c>
      <c r="AW8" s="26">
        <f t="shared" si="247"/>
        <v>4.4000000000000004</v>
      </c>
      <c r="AX8" s="26" t="str">
        <f t="shared" si="51"/>
        <v>4.4</v>
      </c>
      <c r="AY8" s="30" t="str">
        <f t="shared" si="248"/>
        <v>D</v>
      </c>
      <c r="AZ8" s="28">
        <f t="shared" si="249"/>
        <v>1</v>
      </c>
      <c r="BA8" s="35" t="str">
        <f t="shared" si="250"/>
        <v>1.0</v>
      </c>
      <c r="BB8" s="53">
        <v>3</v>
      </c>
      <c r="BC8" s="63">
        <v>3</v>
      </c>
      <c r="BD8" s="19">
        <v>8.3000000000000007</v>
      </c>
      <c r="BE8" s="22">
        <v>7</v>
      </c>
      <c r="BF8" s="23"/>
      <c r="BG8" s="25">
        <f t="shared" si="52"/>
        <v>7.5</v>
      </c>
      <c r="BH8" s="26">
        <f t="shared" si="53"/>
        <v>7.5</v>
      </c>
      <c r="BI8" s="26" t="str">
        <f t="shared" si="54"/>
        <v>7.5</v>
      </c>
      <c r="BJ8" s="30" t="str">
        <f t="shared" si="251"/>
        <v>B</v>
      </c>
      <c r="BK8" s="28">
        <f t="shared" si="252"/>
        <v>3</v>
      </c>
      <c r="BL8" s="35" t="str">
        <f t="shared" si="253"/>
        <v>3.0</v>
      </c>
      <c r="BM8" s="53">
        <v>3</v>
      </c>
      <c r="BN8" s="63">
        <v>3</v>
      </c>
      <c r="BO8" s="19">
        <v>6.1</v>
      </c>
      <c r="BP8" s="22">
        <v>4</v>
      </c>
      <c r="BQ8" s="23"/>
      <c r="BR8" s="25">
        <f t="shared" si="55"/>
        <v>4.8</v>
      </c>
      <c r="BS8" s="26">
        <f t="shared" si="56"/>
        <v>4.8</v>
      </c>
      <c r="BT8" s="26" t="str">
        <f t="shared" si="57"/>
        <v>4.8</v>
      </c>
      <c r="BU8" s="30" t="str">
        <f t="shared" si="58"/>
        <v>D</v>
      </c>
      <c r="BV8" s="56">
        <f t="shared" si="59"/>
        <v>1</v>
      </c>
      <c r="BW8" s="35" t="str">
        <f t="shared" si="60"/>
        <v>1.0</v>
      </c>
      <c r="BX8" s="53">
        <v>2</v>
      </c>
      <c r="BY8" s="70">
        <v>2</v>
      </c>
      <c r="BZ8" s="19">
        <v>7.5</v>
      </c>
      <c r="CA8" s="22">
        <v>7</v>
      </c>
      <c r="CB8" s="23"/>
      <c r="CC8" s="25">
        <f t="shared" si="61"/>
        <v>7.2</v>
      </c>
      <c r="CD8" s="26">
        <f t="shared" si="62"/>
        <v>7.2</v>
      </c>
      <c r="CE8" s="26" t="str">
        <f t="shared" si="63"/>
        <v>7.2</v>
      </c>
      <c r="CF8" s="30" t="str">
        <f t="shared" si="254"/>
        <v>B</v>
      </c>
      <c r="CG8" s="28">
        <f t="shared" si="255"/>
        <v>3</v>
      </c>
      <c r="CH8" s="35" t="str">
        <f t="shared" si="256"/>
        <v>3.0</v>
      </c>
      <c r="CI8" s="53">
        <v>3</v>
      </c>
      <c r="CJ8" s="63">
        <v>3</v>
      </c>
      <c r="CK8" s="193">
        <f t="shared" si="64"/>
        <v>17</v>
      </c>
      <c r="CL8" s="217">
        <f t="shared" si="65"/>
        <v>6.5588235294117645</v>
      </c>
      <c r="CM8" s="182">
        <f t="shared" si="66"/>
        <v>2.4117647058823528</v>
      </c>
      <c r="CN8" s="183" t="str">
        <f t="shared" si="67"/>
        <v>2.41</v>
      </c>
      <c r="CO8" s="135" t="str">
        <f t="shared" si="68"/>
        <v>Lên lớp</v>
      </c>
      <c r="CP8" s="136">
        <f t="shared" si="69"/>
        <v>17</v>
      </c>
      <c r="CQ8" s="239">
        <f t="shared" si="70"/>
        <v>6.5588235294117645</v>
      </c>
      <c r="CR8" s="137">
        <f t="shared" si="71"/>
        <v>2.4117647058823528</v>
      </c>
      <c r="CS8" s="244" t="str">
        <f t="shared" si="72"/>
        <v>2.41</v>
      </c>
      <c r="CT8" s="135" t="str">
        <f t="shared" si="73"/>
        <v>Lên lớp</v>
      </c>
      <c r="CU8" s="135" t="s">
        <v>648</v>
      </c>
      <c r="CV8" s="19">
        <v>7.6</v>
      </c>
      <c r="CW8" s="22">
        <v>8</v>
      </c>
      <c r="CX8" s="23"/>
      <c r="CY8" s="25">
        <f t="shared" si="74"/>
        <v>7.8</v>
      </c>
      <c r="CZ8" s="26">
        <f t="shared" si="75"/>
        <v>7.8</v>
      </c>
      <c r="DA8" s="26" t="str">
        <f t="shared" si="76"/>
        <v>7.8</v>
      </c>
      <c r="DB8" s="30" t="str">
        <f t="shared" si="77"/>
        <v>B</v>
      </c>
      <c r="DC8" s="56">
        <f t="shared" si="78"/>
        <v>3</v>
      </c>
      <c r="DD8" s="35" t="str">
        <f t="shared" si="79"/>
        <v>3.0</v>
      </c>
      <c r="DE8" s="53">
        <v>3</v>
      </c>
      <c r="DF8" s="63">
        <v>3</v>
      </c>
      <c r="DG8" s="19">
        <v>7</v>
      </c>
      <c r="DH8" s="22">
        <v>6</v>
      </c>
      <c r="DI8" s="23"/>
      <c r="DJ8" s="25">
        <f t="shared" si="80"/>
        <v>6.4</v>
      </c>
      <c r="DK8" s="26">
        <f t="shared" si="81"/>
        <v>6.4</v>
      </c>
      <c r="DL8" s="26" t="str">
        <f t="shared" si="82"/>
        <v>6.4</v>
      </c>
      <c r="DM8" s="30" t="str">
        <f t="shared" si="83"/>
        <v>C</v>
      </c>
      <c r="DN8" s="56">
        <f t="shared" si="84"/>
        <v>2</v>
      </c>
      <c r="DO8" s="35" t="str">
        <f t="shared" si="85"/>
        <v>2.0</v>
      </c>
      <c r="DP8" s="53">
        <v>3</v>
      </c>
      <c r="DQ8" s="63">
        <v>3</v>
      </c>
      <c r="DR8" s="19">
        <v>7.6</v>
      </c>
      <c r="DS8" s="22">
        <v>8</v>
      </c>
      <c r="DT8" s="23"/>
      <c r="DU8" s="25">
        <f t="shared" si="86"/>
        <v>7.8</v>
      </c>
      <c r="DV8" s="26">
        <f t="shared" si="87"/>
        <v>7.8</v>
      </c>
      <c r="DW8" s="26" t="str">
        <f t="shared" si="88"/>
        <v>7.8</v>
      </c>
      <c r="DX8" s="30" t="str">
        <f t="shared" si="89"/>
        <v>B</v>
      </c>
      <c r="DY8" s="28">
        <f t="shared" si="90"/>
        <v>3</v>
      </c>
      <c r="DZ8" s="35" t="str">
        <f t="shared" si="91"/>
        <v>3.0</v>
      </c>
      <c r="EA8" s="53">
        <v>3</v>
      </c>
      <c r="EB8" s="63">
        <v>3</v>
      </c>
      <c r="EC8" s="19">
        <v>8</v>
      </c>
      <c r="ED8" s="22">
        <v>9</v>
      </c>
      <c r="EE8" s="23"/>
      <c r="EF8" s="25">
        <f t="shared" si="92"/>
        <v>8.6</v>
      </c>
      <c r="EG8" s="26">
        <f t="shared" si="93"/>
        <v>8.6</v>
      </c>
      <c r="EH8" s="26" t="str">
        <f t="shared" si="94"/>
        <v>8.6</v>
      </c>
      <c r="EI8" s="30" t="str">
        <f t="shared" si="95"/>
        <v>A</v>
      </c>
      <c r="EJ8" s="28">
        <f t="shared" si="96"/>
        <v>4</v>
      </c>
      <c r="EK8" s="35" t="str">
        <f t="shared" si="97"/>
        <v>4.0</v>
      </c>
      <c r="EL8" s="53">
        <v>2</v>
      </c>
      <c r="EM8" s="63">
        <v>2</v>
      </c>
      <c r="EN8" s="19">
        <v>8.4</v>
      </c>
      <c r="EO8" s="22">
        <v>8</v>
      </c>
      <c r="EP8" s="23"/>
      <c r="EQ8" s="25">
        <f t="shared" si="98"/>
        <v>8.1999999999999993</v>
      </c>
      <c r="ER8" s="26">
        <f t="shared" si="99"/>
        <v>8.1999999999999993</v>
      </c>
      <c r="ES8" s="26" t="str">
        <f t="shared" si="100"/>
        <v>8.2</v>
      </c>
      <c r="ET8" s="30" t="str">
        <f t="shared" si="101"/>
        <v>B+</v>
      </c>
      <c r="EU8" s="28">
        <f t="shared" si="102"/>
        <v>3.5</v>
      </c>
      <c r="EV8" s="35" t="str">
        <f t="shared" si="103"/>
        <v>3.5</v>
      </c>
      <c r="EW8" s="53">
        <v>2</v>
      </c>
      <c r="EX8" s="63">
        <v>2</v>
      </c>
      <c r="EY8" s="19">
        <v>8</v>
      </c>
      <c r="EZ8" s="22">
        <v>8</v>
      </c>
      <c r="FA8" s="23"/>
      <c r="FB8" s="25">
        <f t="shared" si="104"/>
        <v>8</v>
      </c>
      <c r="FC8" s="26">
        <f t="shared" si="105"/>
        <v>8</v>
      </c>
      <c r="FD8" s="26" t="str">
        <f t="shared" si="106"/>
        <v>8.0</v>
      </c>
      <c r="FE8" s="30" t="str">
        <f t="shared" si="107"/>
        <v>B+</v>
      </c>
      <c r="FF8" s="28">
        <f t="shared" si="108"/>
        <v>3.5</v>
      </c>
      <c r="FG8" s="35" t="str">
        <f t="shared" si="109"/>
        <v>3.5</v>
      </c>
      <c r="FH8" s="53">
        <v>3</v>
      </c>
      <c r="FI8" s="63">
        <v>3</v>
      </c>
      <c r="FJ8" s="19">
        <v>7.7</v>
      </c>
      <c r="FK8" s="22">
        <v>8</v>
      </c>
      <c r="FL8" s="23"/>
      <c r="FM8" s="25">
        <f t="shared" si="110"/>
        <v>7.9</v>
      </c>
      <c r="FN8" s="26">
        <f t="shared" si="111"/>
        <v>7.9</v>
      </c>
      <c r="FO8" s="26" t="str">
        <f t="shared" si="112"/>
        <v>7.9</v>
      </c>
      <c r="FP8" s="30" t="str">
        <f t="shared" si="113"/>
        <v>B</v>
      </c>
      <c r="FQ8" s="28">
        <f t="shared" si="114"/>
        <v>3</v>
      </c>
      <c r="FR8" s="35" t="str">
        <f t="shared" si="115"/>
        <v>3.0</v>
      </c>
      <c r="FS8" s="53">
        <v>2</v>
      </c>
      <c r="FT8" s="63">
        <v>2</v>
      </c>
      <c r="FU8" s="19">
        <v>8.6999999999999993</v>
      </c>
      <c r="FV8" s="22">
        <v>7</v>
      </c>
      <c r="FW8" s="23"/>
      <c r="FX8" s="25">
        <f t="shared" si="116"/>
        <v>7.7</v>
      </c>
      <c r="FY8" s="26">
        <f t="shared" si="117"/>
        <v>7.7</v>
      </c>
      <c r="FZ8" s="26" t="str">
        <f t="shared" si="118"/>
        <v>7.7</v>
      </c>
      <c r="GA8" s="30" t="str">
        <f t="shared" si="119"/>
        <v>B</v>
      </c>
      <c r="GB8" s="28">
        <f t="shared" si="120"/>
        <v>3</v>
      </c>
      <c r="GC8" s="35" t="str">
        <f t="shared" si="121"/>
        <v>3.0</v>
      </c>
      <c r="GD8" s="53">
        <v>2</v>
      </c>
      <c r="GE8" s="63">
        <v>2</v>
      </c>
      <c r="GF8" s="181">
        <f t="shared" si="122"/>
        <v>20</v>
      </c>
      <c r="GG8" s="217">
        <f t="shared" si="123"/>
        <v>7.74</v>
      </c>
      <c r="GH8" s="182">
        <f t="shared" si="124"/>
        <v>3.0750000000000002</v>
      </c>
      <c r="GI8" s="183" t="str">
        <f t="shared" si="125"/>
        <v>3.08</v>
      </c>
      <c r="GJ8" s="135" t="str">
        <f t="shared" si="126"/>
        <v>Lên lớp</v>
      </c>
      <c r="GK8" s="136">
        <f t="shared" si="127"/>
        <v>20</v>
      </c>
      <c r="GL8" s="239">
        <f t="shared" si="128"/>
        <v>7.74</v>
      </c>
      <c r="GM8" s="137">
        <f t="shared" si="129"/>
        <v>3.0750000000000002</v>
      </c>
      <c r="GN8" s="192">
        <f t="shared" si="130"/>
        <v>37</v>
      </c>
      <c r="GO8" s="193">
        <f t="shared" si="131"/>
        <v>37</v>
      </c>
      <c r="GP8" s="183">
        <f t="shared" si="132"/>
        <v>7.1972972972972977</v>
      </c>
      <c r="GQ8" s="182">
        <f t="shared" si="133"/>
        <v>2.7702702702702702</v>
      </c>
      <c r="GR8" s="183" t="str">
        <f t="shared" si="134"/>
        <v>2.77</v>
      </c>
      <c r="GS8" s="135" t="str">
        <f t="shared" si="135"/>
        <v>Lên lớp</v>
      </c>
      <c r="GT8" s="135" t="s">
        <v>648</v>
      </c>
      <c r="GU8" s="19">
        <v>8.6</v>
      </c>
      <c r="GV8" s="22">
        <v>7</v>
      </c>
      <c r="GW8" s="23"/>
      <c r="GX8" s="25">
        <f t="shared" si="136"/>
        <v>7.6</v>
      </c>
      <c r="GY8" s="26">
        <f t="shared" si="137"/>
        <v>7.6</v>
      </c>
      <c r="GZ8" s="26" t="str">
        <f t="shared" si="138"/>
        <v>7.6</v>
      </c>
      <c r="HA8" s="30" t="str">
        <f t="shared" si="139"/>
        <v>B</v>
      </c>
      <c r="HB8" s="28">
        <f t="shared" si="140"/>
        <v>3</v>
      </c>
      <c r="HC8" s="35" t="str">
        <f t="shared" si="141"/>
        <v>3.0</v>
      </c>
      <c r="HD8" s="53">
        <v>3</v>
      </c>
      <c r="HE8" s="63">
        <v>3</v>
      </c>
      <c r="HF8" s="19">
        <v>7.4</v>
      </c>
      <c r="HG8" s="22">
        <v>9</v>
      </c>
      <c r="HH8" s="23"/>
      <c r="HI8" s="25">
        <f t="shared" si="142"/>
        <v>8.4</v>
      </c>
      <c r="HJ8" s="26">
        <f t="shared" si="143"/>
        <v>8.4</v>
      </c>
      <c r="HK8" s="26" t="str">
        <f t="shared" si="144"/>
        <v>8.4</v>
      </c>
      <c r="HL8" s="30" t="str">
        <f t="shared" si="145"/>
        <v>B+</v>
      </c>
      <c r="HM8" s="28">
        <f t="shared" si="146"/>
        <v>3.5</v>
      </c>
      <c r="HN8" s="35" t="str">
        <f t="shared" si="147"/>
        <v>3.5</v>
      </c>
      <c r="HO8" s="53">
        <v>2</v>
      </c>
      <c r="HP8" s="63">
        <v>2</v>
      </c>
      <c r="HQ8" s="19">
        <v>7.3</v>
      </c>
      <c r="HR8" s="22">
        <v>6</v>
      </c>
      <c r="HS8" s="23"/>
      <c r="HT8" s="25">
        <f t="shared" si="148"/>
        <v>6.5</v>
      </c>
      <c r="HU8" s="147">
        <f t="shared" si="149"/>
        <v>6.5</v>
      </c>
      <c r="HV8" s="26" t="str">
        <f t="shared" si="233"/>
        <v>6.5</v>
      </c>
      <c r="HW8" s="218" t="str">
        <f t="shared" si="150"/>
        <v>C+</v>
      </c>
      <c r="HX8" s="149">
        <f t="shared" si="151"/>
        <v>2.5</v>
      </c>
      <c r="HY8" s="40" t="str">
        <f t="shared" si="152"/>
        <v>2.5</v>
      </c>
      <c r="HZ8" s="53">
        <v>3</v>
      </c>
      <c r="IA8" s="63">
        <v>3</v>
      </c>
      <c r="IB8" s="19">
        <v>6.7</v>
      </c>
      <c r="IC8" s="22">
        <v>7</v>
      </c>
      <c r="ID8" s="23"/>
      <c r="IE8" s="25">
        <f t="shared" si="153"/>
        <v>6.9</v>
      </c>
      <c r="IF8" s="147">
        <f t="shared" si="154"/>
        <v>6.9</v>
      </c>
      <c r="IG8" s="26" t="str">
        <f t="shared" si="234"/>
        <v>6.9</v>
      </c>
      <c r="IH8" s="218" t="str">
        <f t="shared" si="155"/>
        <v>C+</v>
      </c>
      <c r="II8" s="149">
        <f t="shared" si="156"/>
        <v>2.5</v>
      </c>
      <c r="IJ8" s="40" t="str">
        <f t="shared" si="157"/>
        <v>2.5</v>
      </c>
      <c r="IK8" s="53">
        <v>1</v>
      </c>
      <c r="IL8" s="63">
        <v>1</v>
      </c>
      <c r="IM8" s="19">
        <v>7.4</v>
      </c>
      <c r="IN8" s="22">
        <v>8</v>
      </c>
      <c r="IO8" s="23"/>
      <c r="IP8" s="25">
        <f t="shared" si="158"/>
        <v>7.8</v>
      </c>
      <c r="IQ8" s="26">
        <f t="shared" si="159"/>
        <v>7.8</v>
      </c>
      <c r="IR8" s="26" t="str">
        <f t="shared" si="160"/>
        <v>7.8</v>
      </c>
      <c r="IS8" s="30" t="str">
        <f t="shared" si="161"/>
        <v>B</v>
      </c>
      <c r="IT8" s="28">
        <f t="shared" si="162"/>
        <v>3</v>
      </c>
      <c r="IU8" s="35" t="str">
        <f t="shared" si="163"/>
        <v>3.0</v>
      </c>
      <c r="IV8" s="53">
        <v>2</v>
      </c>
      <c r="IW8" s="63">
        <v>2</v>
      </c>
      <c r="IX8" s="19">
        <v>8</v>
      </c>
      <c r="IY8" s="22">
        <v>9</v>
      </c>
      <c r="IZ8" s="23"/>
      <c r="JA8" s="25">
        <f t="shared" si="164"/>
        <v>8.6</v>
      </c>
      <c r="JB8" s="26">
        <f t="shared" si="165"/>
        <v>8.6</v>
      </c>
      <c r="JC8" s="26" t="str">
        <f t="shared" si="166"/>
        <v>8.6</v>
      </c>
      <c r="JD8" s="30" t="str">
        <f t="shared" si="167"/>
        <v>A</v>
      </c>
      <c r="JE8" s="28">
        <f t="shared" si="168"/>
        <v>4</v>
      </c>
      <c r="JF8" s="35" t="str">
        <f t="shared" si="169"/>
        <v>4.0</v>
      </c>
      <c r="JG8" s="53">
        <v>2</v>
      </c>
      <c r="JH8" s="63">
        <v>2</v>
      </c>
      <c r="JI8" s="19">
        <v>7</v>
      </c>
      <c r="JJ8" s="22">
        <v>4</v>
      </c>
      <c r="JK8" s="23"/>
      <c r="JL8" s="25">
        <f t="shared" si="170"/>
        <v>5.2</v>
      </c>
      <c r="JM8" s="26">
        <f t="shared" si="171"/>
        <v>5.2</v>
      </c>
      <c r="JN8" s="26" t="str">
        <f t="shared" si="172"/>
        <v>5.2</v>
      </c>
      <c r="JO8" s="30" t="str">
        <f t="shared" si="173"/>
        <v>D+</v>
      </c>
      <c r="JP8" s="28">
        <f t="shared" si="174"/>
        <v>1.5</v>
      </c>
      <c r="JQ8" s="35" t="str">
        <f t="shared" si="175"/>
        <v>1.5</v>
      </c>
      <c r="JR8" s="53">
        <v>2</v>
      </c>
      <c r="JS8" s="63">
        <v>2</v>
      </c>
      <c r="JT8" s="19">
        <v>8</v>
      </c>
      <c r="JU8" s="22">
        <v>4</v>
      </c>
      <c r="JV8" s="23"/>
      <c r="JW8" s="25">
        <f t="shared" si="176"/>
        <v>5.6</v>
      </c>
      <c r="JX8" s="26">
        <f t="shared" si="177"/>
        <v>5.6</v>
      </c>
      <c r="JY8" s="26" t="str">
        <f t="shared" si="178"/>
        <v>5.6</v>
      </c>
      <c r="JZ8" s="30" t="str">
        <f t="shared" si="179"/>
        <v>C</v>
      </c>
      <c r="KA8" s="28">
        <f t="shared" si="180"/>
        <v>2</v>
      </c>
      <c r="KB8" s="35" t="str">
        <f t="shared" si="181"/>
        <v>2.0</v>
      </c>
      <c r="KC8" s="53">
        <v>1</v>
      </c>
      <c r="KD8" s="63">
        <v>1</v>
      </c>
      <c r="KE8" s="19">
        <v>7</v>
      </c>
      <c r="KF8" s="22">
        <v>6</v>
      </c>
      <c r="KG8" s="23"/>
      <c r="KH8" s="25">
        <f t="shared" si="182"/>
        <v>6.4</v>
      </c>
      <c r="KI8" s="26">
        <f t="shared" si="183"/>
        <v>6.4</v>
      </c>
      <c r="KJ8" s="26" t="str">
        <f t="shared" si="184"/>
        <v>6.4</v>
      </c>
      <c r="KK8" s="30" t="str">
        <f t="shared" si="185"/>
        <v>C</v>
      </c>
      <c r="KL8" s="28">
        <f t="shared" si="186"/>
        <v>2</v>
      </c>
      <c r="KM8" s="35" t="str">
        <f t="shared" si="187"/>
        <v>2.0</v>
      </c>
      <c r="KN8" s="53">
        <v>2</v>
      </c>
      <c r="KO8" s="63">
        <v>2</v>
      </c>
      <c r="KP8" s="181">
        <f t="shared" si="188"/>
        <v>18</v>
      </c>
      <c r="KQ8" s="217">
        <f t="shared" si="189"/>
        <v>7.0888888888888886</v>
      </c>
      <c r="KR8" s="182">
        <f t="shared" si="190"/>
        <v>2.7222222222222223</v>
      </c>
      <c r="KS8" s="183" t="str">
        <f t="shared" si="191"/>
        <v>2.72</v>
      </c>
      <c r="KT8" s="135" t="str">
        <f t="shared" si="192"/>
        <v>Lên lớp</v>
      </c>
      <c r="KU8" s="136">
        <f t="shared" si="193"/>
        <v>18</v>
      </c>
      <c r="KV8" s="217">
        <f t="shared" si="194"/>
        <v>7.0888888888888886</v>
      </c>
      <c r="KW8" s="236">
        <f t="shared" si="195"/>
        <v>2.7222222222222223</v>
      </c>
      <c r="KX8" s="192">
        <f t="shared" si="196"/>
        <v>55</v>
      </c>
      <c r="KY8" s="193">
        <f t="shared" si="197"/>
        <v>55</v>
      </c>
      <c r="KZ8" s="183">
        <f t="shared" si="198"/>
        <v>7.1618181818181812</v>
      </c>
      <c r="LA8" s="182">
        <f t="shared" si="199"/>
        <v>2.7545454545454544</v>
      </c>
      <c r="LB8" s="183" t="str">
        <f t="shared" si="200"/>
        <v>2.75</v>
      </c>
      <c r="LC8" s="135" t="str">
        <f t="shared" si="201"/>
        <v>Lên lớp</v>
      </c>
      <c r="LD8" s="135" t="s">
        <v>648</v>
      </c>
      <c r="LE8" s="57">
        <v>7.6</v>
      </c>
      <c r="LF8" s="22">
        <v>7</v>
      </c>
      <c r="LG8" s="23"/>
      <c r="LH8" s="25">
        <f t="shared" si="202"/>
        <v>7.2</v>
      </c>
      <c r="LI8" s="147">
        <f t="shared" si="203"/>
        <v>7.2</v>
      </c>
      <c r="LJ8" s="26" t="str">
        <f t="shared" si="204"/>
        <v>7.2</v>
      </c>
      <c r="LK8" s="148" t="str">
        <f t="shared" si="205"/>
        <v>B</v>
      </c>
      <c r="LL8" s="149">
        <f t="shared" si="206"/>
        <v>3</v>
      </c>
      <c r="LM8" s="40" t="str">
        <f t="shared" si="207"/>
        <v>3.0</v>
      </c>
      <c r="LN8" s="53">
        <v>2</v>
      </c>
      <c r="LO8" s="63">
        <v>2</v>
      </c>
      <c r="LP8" s="19">
        <v>6.4</v>
      </c>
      <c r="LQ8" s="22">
        <v>5</v>
      </c>
      <c r="LR8" s="23"/>
      <c r="LS8" s="25">
        <f t="shared" si="208"/>
        <v>5.6</v>
      </c>
      <c r="LT8" s="147">
        <f t="shared" si="209"/>
        <v>5.6</v>
      </c>
      <c r="LU8" s="26" t="str">
        <f t="shared" si="210"/>
        <v>5.6</v>
      </c>
      <c r="LV8" s="148" t="str">
        <f t="shared" si="211"/>
        <v>C</v>
      </c>
      <c r="LW8" s="149">
        <f t="shared" si="212"/>
        <v>2</v>
      </c>
      <c r="LX8" s="40" t="str">
        <f t="shared" si="213"/>
        <v>2.0</v>
      </c>
      <c r="LY8" s="53">
        <v>1</v>
      </c>
      <c r="LZ8" s="63">
        <v>1</v>
      </c>
      <c r="MA8" s="19">
        <v>7.2</v>
      </c>
      <c r="MB8" s="22">
        <v>7</v>
      </c>
      <c r="MC8" s="23"/>
      <c r="MD8" s="25">
        <f t="shared" si="214"/>
        <v>7.1</v>
      </c>
      <c r="ME8" s="147">
        <f t="shared" si="215"/>
        <v>7.1</v>
      </c>
      <c r="MF8" s="26" t="str">
        <f t="shared" si="216"/>
        <v>7.1</v>
      </c>
      <c r="MG8" s="148" t="str">
        <f t="shared" si="217"/>
        <v>B</v>
      </c>
      <c r="MH8" s="149">
        <f t="shared" si="218"/>
        <v>3</v>
      </c>
      <c r="MI8" s="40" t="str">
        <f t="shared" si="219"/>
        <v>3.0</v>
      </c>
      <c r="MJ8" s="53">
        <v>3</v>
      </c>
      <c r="MK8" s="63">
        <v>3</v>
      </c>
      <c r="ML8" s="19">
        <v>7</v>
      </c>
      <c r="MM8" s="22">
        <v>1</v>
      </c>
      <c r="MN8" s="23">
        <v>5</v>
      </c>
      <c r="MO8" s="25">
        <f t="shared" si="220"/>
        <v>3.4</v>
      </c>
      <c r="MP8" s="147">
        <f t="shared" si="221"/>
        <v>5.8</v>
      </c>
      <c r="MQ8" s="26" t="str">
        <f t="shared" si="222"/>
        <v>5.8</v>
      </c>
      <c r="MR8" s="148" t="str">
        <f t="shared" si="223"/>
        <v>C</v>
      </c>
      <c r="MS8" s="149">
        <f t="shared" si="224"/>
        <v>2</v>
      </c>
      <c r="MT8" s="40" t="str">
        <f t="shared" si="225"/>
        <v>2.0</v>
      </c>
      <c r="MU8" s="53">
        <v>2</v>
      </c>
      <c r="MV8" s="63">
        <v>2</v>
      </c>
      <c r="MW8" s="19">
        <v>6.6</v>
      </c>
      <c r="MX8" s="22">
        <v>2</v>
      </c>
      <c r="MY8" s="23">
        <v>5</v>
      </c>
      <c r="MZ8" s="25">
        <f t="shared" si="226"/>
        <v>3.8</v>
      </c>
      <c r="NA8" s="147">
        <f t="shared" si="227"/>
        <v>5.6</v>
      </c>
      <c r="NB8" s="26" t="str">
        <f t="shared" si="228"/>
        <v>5.6</v>
      </c>
      <c r="NC8" s="148" t="str">
        <f t="shared" si="229"/>
        <v>C</v>
      </c>
      <c r="ND8" s="149">
        <f t="shared" si="230"/>
        <v>2</v>
      </c>
      <c r="NE8" s="40" t="str">
        <f t="shared" si="231"/>
        <v>2.0</v>
      </c>
      <c r="NF8" s="53">
        <v>4</v>
      </c>
      <c r="NG8" s="63">
        <v>4</v>
      </c>
      <c r="NH8" s="264">
        <f t="shared" si="19"/>
        <v>12</v>
      </c>
      <c r="NI8" s="217">
        <f t="shared" si="20"/>
        <v>6.2749999999999995</v>
      </c>
      <c r="NJ8" s="182">
        <f t="shared" si="21"/>
        <v>2.4166666666666665</v>
      </c>
      <c r="NK8" s="183" t="str">
        <f t="shared" si="22"/>
        <v>2.42</v>
      </c>
      <c r="NL8" s="135" t="str">
        <f t="shared" si="23"/>
        <v>Lên lớp</v>
      </c>
      <c r="NM8" s="136">
        <f t="shared" si="24"/>
        <v>12</v>
      </c>
      <c r="NN8" s="217">
        <f t="shared" si="25"/>
        <v>6.2749999999999995</v>
      </c>
      <c r="NO8" s="236">
        <f t="shared" si="26"/>
        <v>2.4166666666666665</v>
      </c>
      <c r="NP8" s="192">
        <f t="shared" si="27"/>
        <v>67</v>
      </c>
      <c r="NQ8" s="193">
        <f t="shared" si="28"/>
        <v>67</v>
      </c>
      <c r="NR8" s="183">
        <f t="shared" si="29"/>
        <v>7.0029850746268654</v>
      </c>
      <c r="NS8" s="182">
        <f t="shared" si="30"/>
        <v>2.6940298507462686</v>
      </c>
      <c r="NT8" s="183" t="str">
        <f t="shared" si="31"/>
        <v>2.69</v>
      </c>
      <c r="NU8" s="135" t="str">
        <f t="shared" si="32"/>
        <v>Lên lớp</v>
      </c>
      <c r="NV8" s="135" t="s">
        <v>648</v>
      </c>
      <c r="NW8" s="57">
        <v>6</v>
      </c>
      <c r="NX8" s="51">
        <v>8</v>
      </c>
      <c r="NY8" s="23"/>
      <c r="NZ8" s="25">
        <f t="shared" ref="NZ8:NZ52" si="273">ROUND((NW8*0.4+NX8*0.6),1)</f>
        <v>7.2</v>
      </c>
      <c r="OA8" s="26">
        <f t="shared" ref="OA8:OA52" si="274">ROUND(MAX((NW8*0.4+NX8*0.6),(NW8*0.4+NY8*0.6)),1)</f>
        <v>7.2</v>
      </c>
      <c r="OB8" s="26" t="str">
        <f t="shared" ref="OB8:OB52" si="275">TEXT(OA8,"0.0")</f>
        <v>7.2</v>
      </c>
      <c r="OC8" s="30" t="str">
        <f t="shared" ref="OC8:OC52" si="276">IF(OA8&gt;=8.5,"A",IF(OA8&gt;=8,"B+",IF(OA8&gt;=7,"B",IF(OA8&gt;=6.5,"C+",IF(OA8&gt;=5.5,"C",IF(OA8&gt;=5,"D+",IF(OA8&gt;=4,"D","F")))))))</f>
        <v>B</v>
      </c>
      <c r="OD8" s="28">
        <f t="shared" ref="OD8:OD52" si="277">IF(OC8="A",4,IF(OC8="B+",3.5,IF(OC8="B",3,IF(OC8="C+",2.5,IF(OC8="C",2,IF(OC8="D+",1.5,IF(OC8="D",1,0)))))))</f>
        <v>3</v>
      </c>
      <c r="OE8" s="35" t="str">
        <f t="shared" ref="OE8:OE52" si="278">TEXT(OD8,"0.0")</f>
        <v>3.0</v>
      </c>
      <c r="OF8" s="53">
        <v>6</v>
      </c>
      <c r="OG8" s="70">
        <v>6</v>
      </c>
      <c r="OH8" s="19">
        <v>7</v>
      </c>
      <c r="OI8" s="22">
        <v>5</v>
      </c>
      <c r="OJ8" s="23"/>
      <c r="OK8" s="25">
        <f t="shared" si="263"/>
        <v>5.8</v>
      </c>
      <c r="OL8" s="26">
        <f t="shared" si="264"/>
        <v>5.8</v>
      </c>
      <c r="OM8" s="26" t="str">
        <f t="shared" si="265"/>
        <v>5.8</v>
      </c>
      <c r="ON8" s="30" t="str">
        <f t="shared" si="266"/>
        <v>C</v>
      </c>
      <c r="OO8" s="28">
        <f t="shared" si="267"/>
        <v>2</v>
      </c>
      <c r="OP8" s="35" t="str">
        <f t="shared" si="268"/>
        <v>2.0</v>
      </c>
      <c r="OQ8" s="53">
        <v>6</v>
      </c>
      <c r="OR8" s="63">
        <v>6</v>
      </c>
      <c r="OS8" s="258">
        <v>7.5</v>
      </c>
      <c r="OT8" s="25">
        <v>7.4</v>
      </c>
      <c r="OU8" s="25">
        <v>7.2</v>
      </c>
      <c r="OV8" s="129">
        <f t="shared" si="269"/>
        <v>7.3</v>
      </c>
      <c r="OW8" s="26" t="str">
        <f t="shared" si="34"/>
        <v>7.3</v>
      </c>
      <c r="OX8" s="30" t="str">
        <f t="shared" si="270"/>
        <v>B</v>
      </c>
      <c r="OY8" s="28">
        <f t="shared" si="271"/>
        <v>3</v>
      </c>
      <c r="OZ8" s="35" t="str">
        <f t="shared" si="272"/>
        <v>3.0</v>
      </c>
      <c r="PA8" s="260">
        <v>5</v>
      </c>
      <c r="PB8" s="261">
        <v>5</v>
      </c>
      <c r="PC8" s="262">
        <f t="shared" si="232"/>
        <v>17</v>
      </c>
      <c r="PD8" s="217">
        <f t="shared" si="35"/>
        <v>6.7352941176470589</v>
      </c>
      <c r="PE8" s="182">
        <f t="shared" si="36"/>
        <v>2.6470588235294117</v>
      </c>
      <c r="PF8" s="183" t="str">
        <f t="shared" si="37"/>
        <v>2.65</v>
      </c>
      <c r="PG8" s="135" t="str">
        <f t="shared" si="38"/>
        <v>Lên lớp</v>
      </c>
    </row>
    <row r="9" spans="1:423" ht="18">
      <c r="A9" s="10">
        <v>6</v>
      </c>
      <c r="B9" s="10">
        <v>8</v>
      </c>
      <c r="C9" s="90" t="s">
        <v>187</v>
      </c>
      <c r="D9" s="91" t="s">
        <v>206</v>
      </c>
      <c r="E9" s="93" t="s">
        <v>173</v>
      </c>
      <c r="F9" s="131" t="s">
        <v>207</v>
      </c>
      <c r="G9" s="42"/>
      <c r="H9" s="100" t="s">
        <v>460</v>
      </c>
      <c r="I9" s="42" t="s">
        <v>18</v>
      </c>
      <c r="J9" s="98" t="s">
        <v>494</v>
      </c>
      <c r="K9" s="12">
        <v>7</v>
      </c>
      <c r="L9" s="26" t="str">
        <f t="shared" si="39"/>
        <v>7.0</v>
      </c>
      <c r="M9" s="30" t="str">
        <f t="shared" si="235"/>
        <v>B</v>
      </c>
      <c r="N9" s="37">
        <f t="shared" si="236"/>
        <v>3</v>
      </c>
      <c r="O9" s="35" t="str">
        <f t="shared" si="237"/>
        <v>3.0</v>
      </c>
      <c r="P9" s="11">
        <v>2</v>
      </c>
      <c r="Q9" s="14">
        <v>6.7</v>
      </c>
      <c r="R9" s="26" t="str">
        <f t="shared" si="40"/>
        <v>6.7</v>
      </c>
      <c r="S9" s="30" t="str">
        <f t="shared" si="238"/>
        <v>C+</v>
      </c>
      <c r="T9" s="37">
        <f t="shared" si="239"/>
        <v>2.5</v>
      </c>
      <c r="U9" s="35" t="str">
        <f t="shared" si="240"/>
        <v>2.5</v>
      </c>
      <c r="V9" s="11">
        <v>3</v>
      </c>
      <c r="W9" s="19">
        <v>8.1999999999999993</v>
      </c>
      <c r="X9" s="22">
        <v>6</v>
      </c>
      <c r="Y9" s="23"/>
      <c r="Z9" s="25">
        <f t="shared" si="41"/>
        <v>6.9</v>
      </c>
      <c r="AA9" s="26">
        <f t="shared" si="42"/>
        <v>6.9</v>
      </c>
      <c r="AB9" s="26" t="str">
        <f t="shared" si="43"/>
        <v>6.9</v>
      </c>
      <c r="AC9" s="30" t="str">
        <f t="shared" si="44"/>
        <v>C+</v>
      </c>
      <c r="AD9" s="28">
        <f t="shared" si="45"/>
        <v>2.5</v>
      </c>
      <c r="AE9" s="35" t="str">
        <f t="shared" si="46"/>
        <v>2.5</v>
      </c>
      <c r="AF9" s="53">
        <v>4</v>
      </c>
      <c r="AG9" s="63">
        <v>4</v>
      </c>
      <c r="AH9" s="19">
        <v>9</v>
      </c>
      <c r="AI9" s="22">
        <v>9</v>
      </c>
      <c r="AJ9" s="23"/>
      <c r="AK9" s="25">
        <f t="shared" si="241"/>
        <v>9</v>
      </c>
      <c r="AL9" s="26">
        <f t="shared" si="242"/>
        <v>9</v>
      </c>
      <c r="AM9" s="26" t="str">
        <f t="shared" si="48"/>
        <v>9.0</v>
      </c>
      <c r="AN9" s="30" t="str">
        <f t="shared" si="243"/>
        <v>A</v>
      </c>
      <c r="AO9" s="28">
        <f t="shared" si="244"/>
        <v>4</v>
      </c>
      <c r="AP9" s="35" t="str">
        <f t="shared" si="245"/>
        <v>4.0</v>
      </c>
      <c r="AQ9" s="66">
        <v>2</v>
      </c>
      <c r="AR9" s="68">
        <v>2</v>
      </c>
      <c r="AS9" s="19">
        <v>5.7</v>
      </c>
      <c r="AT9" s="22">
        <v>4</v>
      </c>
      <c r="AU9" s="23"/>
      <c r="AV9" s="25">
        <f t="shared" si="246"/>
        <v>4.7</v>
      </c>
      <c r="AW9" s="26">
        <f t="shared" si="247"/>
        <v>4.7</v>
      </c>
      <c r="AX9" s="26" t="str">
        <f t="shared" si="51"/>
        <v>4.7</v>
      </c>
      <c r="AY9" s="30" t="str">
        <f t="shared" si="248"/>
        <v>D</v>
      </c>
      <c r="AZ9" s="28">
        <f t="shared" si="249"/>
        <v>1</v>
      </c>
      <c r="BA9" s="35" t="str">
        <f t="shared" si="250"/>
        <v>1.0</v>
      </c>
      <c r="BB9" s="53">
        <v>3</v>
      </c>
      <c r="BC9" s="63">
        <v>3</v>
      </c>
      <c r="BD9" s="19">
        <v>8.6999999999999993</v>
      </c>
      <c r="BE9" s="22">
        <v>10</v>
      </c>
      <c r="BF9" s="23"/>
      <c r="BG9" s="25">
        <f t="shared" si="52"/>
        <v>9.5</v>
      </c>
      <c r="BH9" s="26">
        <f t="shared" si="53"/>
        <v>9.5</v>
      </c>
      <c r="BI9" s="26" t="str">
        <f t="shared" si="54"/>
        <v>9.5</v>
      </c>
      <c r="BJ9" s="30" t="str">
        <f t="shared" si="251"/>
        <v>A</v>
      </c>
      <c r="BK9" s="28">
        <f t="shared" si="252"/>
        <v>4</v>
      </c>
      <c r="BL9" s="35" t="str">
        <f t="shared" si="253"/>
        <v>4.0</v>
      </c>
      <c r="BM9" s="53">
        <v>3</v>
      </c>
      <c r="BN9" s="63">
        <v>3</v>
      </c>
      <c r="BO9" s="19">
        <v>8.1</v>
      </c>
      <c r="BP9" s="22">
        <v>7</v>
      </c>
      <c r="BQ9" s="23"/>
      <c r="BR9" s="25">
        <f t="shared" si="55"/>
        <v>7.4</v>
      </c>
      <c r="BS9" s="26">
        <f t="shared" si="56"/>
        <v>7.4</v>
      </c>
      <c r="BT9" s="26" t="str">
        <f t="shared" si="57"/>
        <v>7.4</v>
      </c>
      <c r="BU9" s="30" t="str">
        <f t="shared" si="58"/>
        <v>B</v>
      </c>
      <c r="BV9" s="56">
        <f t="shared" si="59"/>
        <v>3</v>
      </c>
      <c r="BW9" s="35" t="str">
        <f t="shared" si="60"/>
        <v>3.0</v>
      </c>
      <c r="BX9" s="53">
        <v>2</v>
      </c>
      <c r="BY9" s="70">
        <v>2</v>
      </c>
      <c r="BZ9" s="19">
        <v>8.1999999999999993</v>
      </c>
      <c r="CA9" s="22">
        <v>8</v>
      </c>
      <c r="CB9" s="23"/>
      <c r="CC9" s="25">
        <f t="shared" si="61"/>
        <v>8.1</v>
      </c>
      <c r="CD9" s="26">
        <f t="shared" si="62"/>
        <v>8.1</v>
      </c>
      <c r="CE9" s="26" t="str">
        <f t="shared" si="63"/>
        <v>8.1</v>
      </c>
      <c r="CF9" s="30" t="str">
        <f t="shared" si="254"/>
        <v>B+</v>
      </c>
      <c r="CG9" s="28">
        <f t="shared" si="255"/>
        <v>3.5</v>
      </c>
      <c r="CH9" s="35" t="str">
        <f t="shared" si="256"/>
        <v>3.5</v>
      </c>
      <c r="CI9" s="53">
        <v>3</v>
      </c>
      <c r="CJ9" s="63">
        <v>3</v>
      </c>
      <c r="CK9" s="193">
        <f t="shared" si="64"/>
        <v>17</v>
      </c>
      <c r="CL9" s="217">
        <f t="shared" si="65"/>
        <v>7.4882352941176471</v>
      </c>
      <c r="CM9" s="182">
        <f t="shared" si="66"/>
        <v>2.9117647058823528</v>
      </c>
      <c r="CN9" s="183" t="str">
        <f t="shared" si="67"/>
        <v>2.91</v>
      </c>
      <c r="CO9" s="135" t="str">
        <f t="shared" si="68"/>
        <v>Lên lớp</v>
      </c>
      <c r="CP9" s="136">
        <f t="shared" si="69"/>
        <v>17</v>
      </c>
      <c r="CQ9" s="239">
        <f t="shared" si="70"/>
        <v>7.4882352941176471</v>
      </c>
      <c r="CR9" s="137">
        <f t="shared" si="71"/>
        <v>2.9117647058823528</v>
      </c>
      <c r="CS9" s="244" t="str">
        <f t="shared" si="72"/>
        <v>2.91</v>
      </c>
      <c r="CT9" s="135" t="str">
        <f t="shared" si="73"/>
        <v>Lên lớp</v>
      </c>
      <c r="CU9" s="135" t="s">
        <v>648</v>
      </c>
      <c r="CV9" s="19">
        <v>8</v>
      </c>
      <c r="CW9" s="22">
        <v>9</v>
      </c>
      <c r="CX9" s="23"/>
      <c r="CY9" s="25">
        <f t="shared" si="74"/>
        <v>8.6</v>
      </c>
      <c r="CZ9" s="26">
        <f t="shared" si="75"/>
        <v>8.6</v>
      </c>
      <c r="DA9" s="26" t="str">
        <f t="shared" si="76"/>
        <v>8.6</v>
      </c>
      <c r="DB9" s="30" t="str">
        <f t="shared" si="77"/>
        <v>A</v>
      </c>
      <c r="DC9" s="56">
        <f t="shared" si="78"/>
        <v>4</v>
      </c>
      <c r="DD9" s="35" t="str">
        <f t="shared" si="79"/>
        <v>4.0</v>
      </c>
      <c r="DE9" s="53">
        <v>3</v>
      </c>
      <c r="DF9" s="63">
        <v>3</v>
      </c>
      <c r="DG9" s="19">
        <v>7</v>
      </c>
      <c r="DH9" s="22">
        <v>8</v>
      </c>
      <c r="DI9" s="23"/>
      <c r="DJ9" s="25">
        <f t="shared" si="80"/>
        <v>7.6</v>
      </c>
      <c r="DK9" s="26">
        <f t="shared" si="81"/>
        <v>7.6</v>
      </c>
      <c r="DL9" s="26" t="str">
        <f t="shared" si="82"/>
        <v>7.6</v>
      </c>
      <c r="DM9" s="30" t="str">
        <f t="shared" si="83"/>
        <v>B</v>
      </c>
      <c r="DN9" s="56">
        <f t="shared" si="84"/>
        <v>3</v>
      </c>
      <c r="DO9" s="35" t="str">
        <f t="shared" si="85"/>
        <v>3.0</v>
      </c>
      <c r="DP9" s="53">
        <v>3</v>
      </c>
      <c r="DQ9" s="63">
        <v>3</v>
      </c>
      <c r="DR9" s="19">
        <v>9</v>
      </c>
      <c r="DS9" s="22">
        <v>8</v>
      </c>
      <c r="DT9" s="23"/>
      <c r="DU9" s="25">
        <f t="shared" si="86"/>
        <v>8.4</v>
      </c>
      <c r="DV9" s="26">
        <f t="shared" si="87"/>
        <v>8.4</v>
      </c>
      <c r="DW9" s="26" t="str">
        <f t="shared" si="88"/>
        <v>8.4</v>
      </c>
      <c r="DX9" s="30" t="str">
        <f t="shared" si="89"/>
        <v>B+</v>
      </c>
      <c r="DY9" s="28">
        <f t="shared" si="90"/>
        <v>3.5</v>
      </c>
      <c r="DZ9" s="35" t="str">
        <f t="shared" si="91"/>
        <v>3.5</v>
      </c>
      <c r="EA9" s="53">
        <v>3</v>
      </c>
      <c r="EB9" s="63">
        <v>3</v>
      </c>
      <c r="EC9" s="19">
        <v>8.6999999999999993</v>
      </c>
      <c r="ED9" s="22">
        <v>10</v>
      </c>
      <c r="EE9" s="23"/>
      <c r="EF9" s="25">
        <f t="shared" si="92"/>
        <v>9.5</v>
      </c>
      <c r="EG9" s="26">
        <f t="shared" si="93"/>
        <v>9.5</v>
      </c>
      <c r="EH9" s="26" t="str">
        <f t="shared" si="94"/>
        <v>9.5</v>
      </c>
      <c r="EI9" s="30" t="str">
        <f t="shared" si="95"/>
        <v>A</v>
      </c>
      <c r="EJ9" s="28">
        <f t="shared" si="96"/>
        <v>4</v>
      </c>
      <c r="EK9" s="35" t="str">
        <f t="shared" si="97"/>
        <v>4.0</v>
      </c>
      <c r="EL9" s="53">
        <v>2</v>
      </c>
      <c r="EM9" s="63">
        <v>2</v>
      </c>
      <c r="EN9" s="19">
        <v>9.3000000000000007</v>
      </c>
      <c r="EO9" s="22">
        <v>9</v>
      </c>
      <c r="EP9" s="23"/>
      <c r="EQ9" s="25">
        <f t="shared" si="98"/>
        <v>9.1</v>
      </c>
      <c r="ER9" s="26">
        <f t="shared" si="99"/>
        <v>9.1</v>
      </c>
      <c r="ES9" s="26" t="str">
        <f t="shared" si="100"/>
        <v>9.1</v>
      </c>
      <c r="ET9" s="30" t="str">
        <f t="shared" si="101"/>
        <v>A</v>
      </c>
      <c r="EU9" s="28">
        <f t="shared" si="102"/>
        <v>4</v>
      </c>
      <c r="EV9" s="35" t="str">
        <f t="shared" si="103"/>
        <v>4.0</v>
      </c>
      <c r="EW9" s="53">
        <v>2</v>
      </c>
      <c r="EX9" s="63">
        <v>2</v>
      </c>
      <c r="EY9" s="19">
        <v>8.3000000000000007</v>
      </c>
      <c r="EZ9" s="22">
        <v>8</v>
      </c>
      <c r="FA9" s="23"/>
      <c r="FB9" s="25">
        <f t="shared" si="104"/>
        <v>8.1</v>
      </c>
      <c r="FC9" s="26">
        <f t="shared" si="105"/>
        <v>8.1</v>
      </c>
      <c r="FD9" s="26" t="str">
        <f t="shared" si="106"/>
        <v>8.1</v>
      </c>
      <c r="FE9" s="30" t="str">
        <f t="shared" si="107"/>
        <v>B+</v>
      </c>
      <c r="FF9" s="28">
        <f t="shared" si="108"/>
        <v>3.5</v>
      </c>
      <c r="FG9" s="35" t="str">
        <f t="shared" si="109"/>
        <v>3.5</v>
      </c>
      <c r="FH9" s="53">
        <v>3</v>
      </c>
      <c r="FI9" s="63">
        <v>3</v>
      </c>
      <c r="FJ9" s="19">
        <v>8</v>
      </c>
      <c r="FK9" s="22">
        <v>9</v>
      </c>
      <c r="FL9" s="23"/>
      <c r="FM9" s="25">
        <f t="shared" si="110"/>
        <v>8.6</v>
      </c>
      <c r="FN9" s="26">
        <f t="shared" si="111"/>
        <v>8.6</v>
      </c>
      <c r="FO9" s="26" t="str">
        <f t="shared" si="112"/>
        <v>8.6</v>
      </c>
      <c r="FP9" s="30" t="str">
        <f t="shared" si="113"/>
        <v>A</v>
      </c>
      <c r="FQ9" s="28">
        <f t="shared" si="114"/>
        <v>4</v>
      </c>
      <c r="FR9" s="35" t="str">
        <f t="shared" si="115"/>
        <v>4.0</v>
      </c>
      <c r="FS9" s="53">
        <v>2</v>
      </c>
      <c r="FT9" s="63">
        <v>2</v>
      </c>
      <c r="FU9" s="19">
        <v>8.6999999999999993</v>
      </c>
      <c r="FV9" s="22">
        <v>5</v>
      </c>
      <c r="FW9" s="23"/>
      <c r="FX9" s="25">
        <f t="shared" si="116"/>
        <v>6.5</v>
      </c>
      <c r="FY9" s="26">
        <f t="shared" si="117"/>
        <v>6.5</v>
      </c>
      <c r="FZ9" s="26" t="str">
        <f t="shared" si="118"/>
        <v>6.5</v>
      </c>
      <c r="GA9" s="30" t="str">
        <f t="shared" si="119"/>
        <v>C+</v>
      </c>
      <c r="GB9" s="28">
        <f t="shared" si="120"/>
        <v>2.5</v>
      </c>
      <c r="GC9" s="35" t="str">
        <f t="shared" si="121"/>
        <v>2.5</v>
      </c>
      <c r="GD9" s="53">
        <v>2</v>
      </c>
      <c r="GE9" s="63">
        <v>2</v>
      </c>
      <c r="GF9" s="181">
        <f t="shared" si="122"/>
        <v>20</v>
      </c>
      <c r="GG9" s="217">
        <f t="shared" si="123"/>
        <v>8.2750000000000004</v>
      </c>
      <c r="GH9" s="182">
        <f t="shared" si="124"/>
        <v>3.55</v>
      </c>
      <c r="GI9" s="183" t="str">
        <f t="shared" si="125"/>
        <v>3.55</v>
      </c>
      <c r="GJ9" s="135" t="str">
        <f t="shared" si="126"/>
        <v>Lên lớp</v>
      </c>
      <c r="GK9" s="136">
        <f t="shared" si="127"/>
        <v>20</v>
      </c>
      <c r="GL9" s="239">
        <f t="shared" si="128"/>
        <v>8.2750000000000004</v>
      </c>
      <c r="GM9" s="137">
        <f t="shared" si="129"/>
        <v>3.55</v>
      </c>
      <c r="GN9" s="192">
        <f t="shared" si="130"/>
        <v>37</v>
      </c>
      <c r="GO9" s="193">
        <f t="shared" si="131"/>
        <v>37</v>
      </c>
      <c r="GP9" s="183">
        <f t="shared" si="132"/>
        <v>7.9135135135135135</v>
      </c>
      <c r="GQ9" s="182">
        <f t="shared" si="133"/>
        <v>3.2567567567567566</v>
      </c>
      <c r="GR9" s="183" t="str">
        <f t="shared" si="134"/>
        <v>3.26</v>
      </c>
      <c r="GS9" s="135" t="str">
        <f t="shared" si="135"/>
        <v>Lên lớp</v>
      </c>
      <c r="GT9" s="135" t="s">
        <v>648</v>
      </c>
      <c r="GU9" s="19">
        <v>8.6999999999999993</v>
      </c>
      <c r="GV9" s="22">
        <v>8</v>
      </c>
      <c r="GW9" s="23"/>
      <c r="GX9" s="25">
        <f t="shared" si="136"/>
        <v>8.3000000000000007</v>
      </c>
      <c r="GY9" s="26">
        <f t="shared" si="137"/>
        <v>8.3000000000000007</v>
      </c>
      <c r="GZ9" s="26" t="str">
        <f t="shared" si="138"/>
        <v>8.3</v>
      </c>
      <c r="HA9" s="30" t="str">
        <f t="shared" si="139"/>
        <v>B+</v>
      </c>
      <c r="HB9" s="28">
        <f t="shared" si="140"/>
        <v>3.5</v>
      </c>
      <c r="HC9" s="35" t="str">
        <f t="shared" si="141"/>
        <v>3.5</v>
      </c>
      <c r="HD9" s="53">
        <v>3</v>
      </c>
      <c r="HE9" s="63">
        <v>3</v>
      </c>
      <c r="HF9" s="19">
        <v>8</v>
      </c>
      <c r="HG9" s="22">
        <v>9</v>
      </c>
      <c r="HH9" s="23"/>
      <c r="HI9" s="25">
        <f t="shared" si="142"/>
        <v>8.6</v>
      </c>
      <c r="HJ9" s="26">
        <f t="shared" si="143"/>
        <v>8.6</v>
      </c>
      <c r="HK9" s="26" t="str">
        <f t="shared" si="144"/>
        <v>8.6</v>
      </c>
      <c r="HL9" s="30" t="str">
        <f t="shared" si="145"/>
        <v>A</v>
      </c>
      <c r="HM9" s="28">
        <f t="shared" si="146"/>
        <v>4</v>
      </c>
      <c r="HN9" s="35" t="str">
        <f t="shared" si="147"/>
        <v>4.0</v>
      </c>
      <c r="HO9" s="53">
        <v>2</v>
      </c>
      <c r="HP9" s="63">
        <v>2</v>
      </c>
      <c r="HQ9" s="19">
        <v>8.9</v>
      </c>
      <c r="HR9" s="22">
        <v>7</v>
      </c>
      <c r="HS9" s="23"/>
      <c r="HT9" s="25">
        <f t="shared" si="148"/>
        <v>7.8</v>
      </c>
      <c r="HU9" s="147">
        <f t="shared" si="149"/>
        <v>7.8</v>
      </c>
      <c r="HV9" s="26" t="str">
        <f t="shared" si="233"/>
        <v>7.8</v>
      </c>
      <c r="HW9" s="218" t="str">
        <f t="shared" si="150"/>
        <v>B</v>
      </c>
      <c r="HX9" s="149">
        <f t="shared" si="151"/>
        <v>3</v>
      </c>
      <c r="HY9" s="40" t="str">
        <f t="shared" si="152"/>
        <v>3.0</v>
      </c>
      <c r="HZ9" s="53">
        <v>3</v>
      </c>
      <c r="IA9" s="63">
        <v>3</v>
      </c>
      <c r="IB9" s="19">
        <v>9</v>
      </c>
      <c r="IC9" s="22">
        <v>8</v>
      </c>
      <c r="ID9" s="23"/>
      <c r="IE9" s="25">
        <f t="shared" si="153"/>
        <v>8.4</v>
      </c>
      <c r="IF9" s="147">
        <f t="shared" si="154"/>
        <v>8.4</v>
      </c>
      <c r="IG9" s="26" t="str">
        <f t="shared" si="234"/>
        <v>8.4</v>
      </c>
      <c r="IH9" s="218" t="str">
        <f t="shared" si="155"/>
        <v>B+</v>
      </c>
      <c r="II9" s="149">
        <f t="shared" si="156"/>
        <v>3.5</v>
      </c>
      <c r="IJ9" s="40" t="str">
        <f t="shared" si="157"/>
        <v>3.5</v>
      </c>
      <c r="IK9" s="53">
        <v>1</v>
      </c>
      <c r="IL9" s="63">
        <v>1</v>
      </c>
      <c r="IM9" s="19">
        <v>7</v>
      </c>
      <c r="IN9" s="22">
        <v>9</v>
      </c>
      <c r="IO9" s="23"/>
      <c r="IP9" s="25">
        <f t="shared" si="158"/>
        <v>8.1999999999999993</v>
      </c>
      <c r="IQ9" s="26">
        <f t="shared" si="159"/>
        <v>8.1999999999999993</v>
      </c>
      <c r="IR9" s="26" t="str">
        <f t="shared" si="160"/>
        <v>8.2</v>
      </c>
      <c r="IS9" s="30" t="str">
        <f t="shared" si="161"/>
        <v>B+</v>
      </c>
      <c r="IT9" s="28">
        <f t="shared" si="162"/>
        <v>3.5</v>
      </c>
      <c r="IU9" s="35" t="str">
        <f t="shared" si="163"/>
        <v>3.5</v>
      </c>
      <c r="IV9" s="53">
        <v>2</v>
      </c>
      <c r="IW9" s="63">
        <v>2</v>
      </c>
      <c r="IX9" s="19">
        <v>9</v>
      </c>
      <c r="IY9" s="22">
        <v>9</v>
      </c>
      <c r="IZ9" s="23"/>
      <c r="JA9" s="25">
        <f t="shared" si="164"/>
        <v>9</v>
      </c>
      <c r="JB9" s="26">
        <f t="shared" si="165"/>
        <v>9</v>
      </c>
      <c r="JC9" s="26" t="str">
        <f t="shared" si="166"/>
        <v>9.0</v>
      </c>
      <c r="JD9" s="30" t="str">
        <f t="shared" si="167"/>
        <v>A</v>
      </c>
      <c r="JE9" s="28">
        <f t="shared" si="168"/>
        <v>4</v>
      </c>
      <c r="JF9" s="35" t="str">
        <f t="shared" si="169"/>
        <v>4.0</v>
      </c>
      <c r="JG9" s="53">
        <v>2</v>
      </c>
      <c r="JH9" s="63">
        <v>2</v>
      </c>
      <c r="JI9" s="19">
        <v>8.4</v>
      </c>
      <c r="JJ9" s="22">
        <v>8</v>
      </c>
      <c r="JK9" s="23"/>
      <c r="JL9" s="25">
        <f t="shared" si="170"/>
        <v>8.1999999999999993</v>
      </c>
      <c r="JM9" s="26">
        <f t="shared" si="171"/>
        <v>8.1999999999999993</v>
      </c>
      <c r="JN9" s="26" t="str">
        <f t="shared" si="172"/>
        <v>8.2</v>
      </c>
      <c r="JO9" s="30" t="str">
        <f t="shared" si="173"/>
        <v>B+</v>
      </c>
      <c r="JP9" s="28">
        <f t="shared" si="174"/>
        <v>3.5</v>
      </c>
      <c r="JQ9" s="35" t="str">
        <f t="shared" si="175"/>
        <v>3.5</v>
      </c>
      <c r="JR9" s="53">
        <v>2</v>
      </c>
      <c r="JS9" s="63">
        <v>2</v>
      </c>
      <c r="JT9" s="19">
        <v>7.2</v>
      </c>
      <c r="JU9" s="22">
        <v>6</v>
      </c>
      <c r="JV9" s="23"/>
      <c r="JW9" s="25">
        <f t="shared" si="176"/>
        <v>6.5</v>
      </c>
      <c r="JX9" s="26">
        <f t="shared" si="177"/>
        <v>6.5</v>
      </c>
      <c r="JY9" s="26" t="str">
        <f t="shared" si="178"/>
        <v>6.5</v>
      </c>
      <c r="JZ9" s="30" t="str">
        <f t="shared" si="179"/>
        <v>C+</v>
      </c>
      <c r="KA9" s="28">
        <f t="shared" si="180"/>
        <v>2.5</v>
      </c>
      <c r="KB9" s="35" t="str">
        <f t="shared" si="181"/>
        <v>2.5</v>
      </c>
      <c r="KC9" s="53">
        <v>1</v>
      </c>
      <c r="KD9" s="63">
        <v>1</v>
      </c>
      <c r="KE9" s="19">
        <v>8.3000000000000007</v>
      </c>
      <c r="KF9" s="22">
        <v>9</v>
      </c>
      <c r="KG9" s="23"/>
      <c r="KH9" s="25">
        <f t="shared" si="182"/>
        <v>8.6999999999999993</v>
      </c>
      <c r="KI9" s="26">
        <f t="shared" si="183"/>
        <v>8.6999999999999993</v>
      </c>
      <c r="KJ9" s="26" t="str">
        <f t="shared" si="184"/>
        <v>8.7</v>
      </c>
      <c r="KK9" s="30" t="str">
        <f t="shared" si="185"/>
        <v>A</v>
      </c>
      <c r="KL9" s="28">
        <f t="shared" si="186"/>
        <v>4</v>
      </c>
      <c r="KM9" s="35" t="str">
        <f t="shared" si="187"/>
        <v>4.0</v>
      </c>
      <c r="KN9" s="53">
        <v>2</v>
      </c>
      <c r="KO9" s="63">
        <v>2</v>
      </c>
      <c r="KP9" s="181">
        <f t="shared" si="188"/>
        <v>18</v>
      </c>
      <c r="KQ9" s="217">
        <f t="shared" si="189"/>
        <v>8.2555555555555564</v>
      </c>
      <c r="KR9" s="182">
        <f t="shared" si="190"/>
        <v>3.5277777777777777</v>
      </c>
      <c r="KS9" s="183" t="str">
        <f t="shared" si="191"/>
        <v>3.53</v>
      </c>
      <c r="KT9" s="135" t="str">
        <f t="shared" si="192"/>
        <v>Lên lớp</v>
      </c>
      <c r="KU9" s="136">
        <f t="shared" si="193"/>
        <v>18</v>
      </c>
      <c r="KV9" s="217">
        <f t="shared" si="194"/>
        <v>8.2555555555555564</v>
      </c>
      <c r="KW9" s="236">
        <f t="shared" si="195"/>
        <v>3.5277777777777777</v>
      </c>
      <c r="KX9" s="192">
        <f t="shared" si="196"/>
        <v>55</v>
      </c>
      <c r="KY9" s="193">
        <f t="shared" si="197"/>
        <v>55</v>
      </c>
      <c r="KZ9" s="183">
        <f t="shared" si="198"/>
        <v>8.0254545454545454</v>
      </c>
      <c r="LA9" s="182">
        <f t="shared" si="199"/>
        <v>3.3454545454545452</v>
      </c>
      <c r="LB9" s="183" t="str">
        <f t="shared" si="200"/>
        <v>3.35</v>
      </c>
      <c r="LC9" s="135" t="str">
        <f t="shared" si="201"/>
        <v>Lên lớp</v>
      </c>
      <c r="LD9" s="135" t="s">
        <v>648</v>
      </c>
      <c r="LE9" s="57">
        <v>8.6999999999999993</v>
      </c>
      <c r="LF9" s="22">
        <v>9</v>
      </c>
      <c r="LG9" s="23"/>
      <c r="LH9" s="25">
        <f t="shared" si="202"/>
        <v>8.9</v>
      </c>
      <c r="LI9" s="147">
        <f t="shared" si="203"/>
        <v>8.9</v>
      </c>
      <c r="LJ9" s="26" t="str">
        <f t="shared" si="204"/>
        <v>8.9</v>
      </c>
      <c r="LK9" s="148" t="str">
        <f t="shared" si="205"/>
        <v>A</v>
      </c>
      <c r="LL9" s="149">
        <f t="shared" si="206"/>
        <v>4</v>
      </c>
      <c r="LM9" s="40" t="str">
        <f t="shared" si="207"/>
        <v>4.0</v>
      </c>
      <c r="LN9" s="53">
        <v>2</v>
      </c>
      <c r="LO9" s="63">
        <v>2</v>
      </c>
      <c r="LP9" s="19">
        <v>9</v>
      </c>
      <c r="LQ9" s="22">
        <v>9</v>
      </c>
      <c r="LR9" s="23"/>
      <c r="LS9" s="25">
        <f t="shared" si="208"/>
        <v>9</v>
      </c>
      <c r="LT9" s="147">
        <f t="shared" si="209"/>
        <v>9</v>
      </c>
      <c r="LU9" s="26" t="str">
        <f t="shared" si="210"/>
        <v>9.0</v>
      </c>
      <c r="LV9" s="148" t="str">
        <f t="shared" si="211"/>
        <v>A</v>
      </c>
      <c r="LW9" s="149">
        <f t="shared" si="212"/>
        <v>4</v>
      </c>
      <c r="LX9" s="40" t="str">
        <f t="shared" si="213"/>
        <v>4.0</v>
      </c>
      <c r="LY9" s="53">
        <v>1</v>
      </c>
      <c r="LZ9" s="63">
        <v>1</v>
      </c>
      <c r="MA9" s="19">
        <v>9</v>
      </c>
      <c r="MB9" s="22">
        <v>9</v>
      </c>
      <c r="MC9" s="23"/>
      <c r="MD9" s="25">
        <f t="shared" si="214"/>
        <v>9</v>
      </c>
      <c r="ME9" s="147">
        <f t="shared" si="215"/>
        <v>9</v>
      </c>
      <c r="MF9" s="26" t="str">
        <f t="shared" si="216"/>
        <v>9.0</v>
      </c>
      <c r="MG9" s="148" t="str">
        <f t="shared" si="217"/>
        <v>A</v>
      </c>
      <c r="MH9" s="149">
        <f t="shared" si="218"/>
        <v>4</v>
      </c>
      <c r="MI9" s="40" t="str">
        <f t="shared" si="219"/>
        <v>4.0</v>
      </c>
      <c r="MJ9" s="53">
        <v>3</v>
      </c>
      <c r="MK9" s="63">
        <v>3</v>
      </c>
      <c r="ML9" s="19">
        <v>9</v>
      </c>
      <c r="MM9" s="22">
        <v>9</v>
      </c>
      <c r="MN9" s="23"/>
      <c r="MO9" s="25">
        <f t="shared" si="220"/>
        <v>9</v>
      </c>
      <c r="MP9" s="147">
        <f t="shared" si="221"/>
        <v>9</v>
      </c>
      <c r="MQ9" s="26" t="str">
        <f t="shared" si="222"/>
        <v>9.0</v>
      </c>
      <c r="MR9" s="148" t="str">
        <f t="shared" si="223"/>
        <v>A</v>
      </c>
      <c r="MS9" s="149">
        <f t="shared" si="224"/>
        <v>4</v>
      </c>
      <c r="MT9" s="40" t="str">
        <f t="shared" si="225"/>
        <v>4.0</v>
      </c>
      <c r="MU9" s="53">
        <v>2</v>
      </c>
      <c r="MV9" s="63">
        <v>2</v>
      </c>
      <c r="MW9" s="19">
        <v>8.8000000000000007</v>
      </c>
      <c r="MX9" s="22">
        <v>8</v>
      </c>
      <c r="MY9" s="23"/>
      <c r="MZ9" s="25">
        <f t="shared" si="226"/>
        <v>8.3000000000000007</v>
      </c>
      <c r="NA9" s="147">
        <f t="shared" si="227"/>
        <v>8.3000000000000007</v>
      </c>
      <c r="NB9" s="26" t="str">
        <f t="shared" si="228"/>
        <v>8.3</v>
      </c>
      <c r="NC9" s="148" t="str">
        <f t="shared" si="229"/>
        <v>B+</v>
      </c>
      <c r="ND9" s="149">
        <f t="shared" si="230"/>
        <v>3.5</v>
      </c>
      <c r="NE9" s="40" t="str">
        <f t="shared" si="231"/>
        <v>3.5</v>
      </c>
      <c r="NF9" s="53">
        <v>4</v>
      </c>
      <c r="NG9" s="63">
        <v>4</v>
      </c>
      <c r="NH9" s="264">
        <f t="shared" si="19"/>
        <v>12</v>
      </c>
      <c r="NI9" s="217">
        <f t="shared" si="20"/>
        <v>8.75</v>
      </c>
      <c r="NJ9" s="182">
        <f t="shared" si="21"/>
        <v>3.8333333333333335</v>
      </c>
      <c r="NK9" s="183" t="str">
        <f t="shared" si="22"/>
        <v>3.83</v>
      </c>
      <c r="NL9" s="135" t="str">
        <f t="shared" si="23"/>
        <v>Lên lớp</v>
      </c>
      <c r="NM9" s="136">
        <f t="shared" si="24"/>
        <v>12</v>
      </c>
      <c r="NN9" s="217">
        <f t="shared" si="25"/>
        <v>8.75</v>
      </c>
      <c r="NO9" s="236">
        <f t="shared" si="26"/>
        <v>3.8333333333333335</v>
      </c>
      <c r="NP9" s="192">
        <f t="shared" si="27"/>
        <v>67</v>
      </c>
      <c r="NQ9" s="193">
        <f t="shared" si="28"/>
        <v>67</v>
      </c>
      <c r="NR9" s="183">
        <f t="shared" si="29"/>
        <v>8.1552238805970152</v>
      </c>
      <c r="NS9" s="182">
        <f t="shared" si="30"/>
        <v>3.4328358208955225</v>
      </c>
      <c r="NT9" s="183" t="str">
        <f t="shared" si="31"/>
        <v>3.43</v>
      </c>
      <c r="NU9" s="135" t="str">
        <f t="shared" si="32"/>
        <v>Lên lớp</v>
      </c>
      <c r="NV9" s="135" t="s">
        <v>648</v>
      </c>
      <c r="NW9" s="57">
        <v>9</v>
      </c>
      <c r="NX9" s="51">
        <v>9</v>
      </c>
      <c r="NY9" s="23"/>
      <c r="NZ9" s="25">
        <f t="shared" si="273"/>
        <v>9</v>
      </c>
      <c r="OA9" s="26">
        <f t="shared" si="274"/>
        <v>9</v>
      </c>
      <c r="OB9" s="26" t="str">
        <f t="shared" si="275"/>
        <v>9.0</v>
      </c>
      <c r="OC9" s="30" t="str">
        <f t="shared" si="276"/>
        <v>A</v>
      </c>
      <c r="OD9" s="28">
        <f t="shared" si="277"/>
        <v>4</v>
      </c>
      <c r="OE9" s="35" t="str">
        <f t="shared" si="278"/>
        <v>4.0</v>
      </c>
      <c r="OF9" s="53">
        <v>6</v>
      </c>
      <c r="OG9" s="70">
        <v>6</v>
      </c>
      <c r="OH9" s="19">
        <v>8</v>
      </c>
      <c r="OI9" s="22">
        <v>9</v>
      </c>
      <c r="OJ9" s="23"/>
      <c r="OK9" s="25">
        <f t="shared" si="263"/>
        <v>8.6</v>
      </c>
      <c r="OL9" s="26">
        <f t="shared" si="264"/>
        <v>8.6</v>
      </c>
      <c r="OM9" s="26" t="str">
        <f t="shared" si="265"/>
        <v>8.6</v>
      </c>
      <c r="ON9" s="30" t="str">
        <f t="shared" si="266"/>
        <v>A</v>
      </c>
      <c r="OO9" s="28">
        <f t="shared" si="267"/>
        <v>4</v>
      </c>
      <c r="OP9" s="35" t="str">
        <f t="shared" si="268"/>
        <v>4.0</v>
      </c>
      <c r="OQ9" s="53">
        <v>6</v>
      </c>
      <c r="OR9" s="63">
        <v>6</v>
      </c>
      <c r="OS9" s="258">
        <v>8.6999999999999993</v>
      </c>
      <c r="OT9" s="25">
        <v>8.6</v>
      </c>
      <c r="OU9" s="25">
        <v>7.8</v>
      </c>
      <c r="OV9" s="129">
        <f t="shared" si="269"/>
        <v>8.3000000000000007</v>
      </c>
      <c r="OW9" s="26" t="str">
        <f t="shared" si="34"/>
        <v>8.3</v>
      </c>
      <c r="OX9" s="30" t="str">
        <f t="shared" si="270"/>
        <v>B+</v>
      </c>
      <c r="OY9" s="28">
        <f t="shared" si="271"/>
        <v>3.5</v>
      </c>
      <c r="OZ9" s="35" t="str">
        <f t="shared" si="272"/>
        <v>3.5</v>
      </c>
      <c r="PA9" s="260">
        <v>5</v>
      </c>
      <c r="PB9" s="261">
        <v>5</v>
      </c>
      <c r="PC9" s="262">
        <f t="shared" si="232"/>
        <v>17</v>
      </c>
      <c r="PD9" s="217">
        <f t="shared" si="35"/>
        <v>8.6529411764705877</v>
      </c>
      <c r="PE9" s="182">
        <f t="shared" si="36"/>
        <v>3.8529411764705883</v>
      </c>
      <c r="PF9" s="183" t="str">
        <f t="shared" si="37"/>
        <v>3.85</v>
      </c>
      <c r="PG9" s="135" t="str">
        <f t="shared" si="38"/>
        <v>Lên lớp</v>
      </c>
    </row>
    <row r="10" spans="1:423" ht="18">
      <c r="A10" s="10">
        <v>7</v>
      </c>
      <c r="B10" s="10">
        <v>9</v>
      </c>
      <c r="C10" s="90" t="s">
        <v>187</v>
      </c>
      <c r="D10" s="91" t="s">
        <v>208</v>
      </c>
      <c r="E10" s="93" t="s">
        <v>209</v>
      </c>
      <c r="F10" s="131" t="s">
        <v>207</v>
      </c>
      <c r="G10" s="42"/>
      <c r="H10" s="100" t="s">
        <v>461</v>
      </c>
      <c r="I10" s="42" t="s">
        <v>18</v>
      </c>
      <c r="J10" s="98" t="s">
        <v>495</v>
      </c>
      <c r="K10" s="12">
        <v>6.8</v>
      </c>
      <c r="L10" s="26" t="str">
        <f t="shared" si="39"/>
        <v>6.8</v>
      </c>
      <c r="M10" s="30" t="str">
        <f t="shared" si="235"/>
        <v>C+</v>
      </c>
      <c r="N10" s="37">
        <f t="shared" si="236"/>
        <v>2.5</v>
      </c>
      <c r="O10" s="35" t="str">
        <f t="shared" si="237"/>
        <v>2.5</v>
      </c>
      <c r="P10" s="11">
        <v>2</v>
      </c>
      <c r="Q10" s="14">
        <v>6</v>
      </c>
      <c r="R10" s="26" t="str">
        <f t="shared" si="40"/>
        <v>6.0</v>
      </c>
      <c r="S10" s="30" t="str">
        <f t="shared" si="238"/>
        <v>C</v>
      </c>
      <c r="T10" s="37">
        <f t="shared" si="239"/>
        <v>2</v>
      </c>
      <c r="U10" s="35" t="str">
        <f t="shared" si="240"/>
        <v>2.0</v>
      </c>
      <c r="V10" s="11">
        <v>3</v>
      </c>
      <c r="W10" s="19">
        <v>7.3</v>
      </c>
      <c r="X10" s="22">
        <v>6</v>
      </c>
      <c r="Y10" s="23"/>
      <c r="Z10" s="25">
        <f t="shared" si="41"/>
        <v>6.5</v>
      </c>
      <c r="AA10" s="26">
        <f t="shared" si="42"/>
        <v>6.5</v>
      </c>
      <c r="AB10" s="26" t="str">
        <f t="shared" si="43"/>
        <v>6.5</v>
      </c>
      <c r="AC10" s="30" t="str">
        <f t="shared" si="44"/>
        <v>C+</v>
      </c>
      <c r="AD10" s="28">
        <f t="shared" si="45"/>
        <v>2.5</v>
      </c>
      <c r="AE10" s="35" t="str">
        <f t="shared" si="46"/>
        <v>2.5</v>
      </c>
      <c r="AF10" s="53">
        <v>4</v>
      </c>
      <c r="AG10" s="63">
        <v>4</v>
      </c>
      <c r="AH10" s="19">
        <v>6.7</v>
      </c>
      <c r="AI10" s="22">
        <v>8</v>
      </c>
      <c r="AJ10" s="23"/>
      <c r="AK10" s="25">
        <f t="shared" si="241"/>
        <v>7.5</v>
      </c>
      <c r="AL10" s="26">
        <f t="shared" si="242"/>
        <v>7.5</v>
      </c>
      <c r="AM10" s="26" t="str">
        <f t="shared" si="48"/>
        <v>7.5</v>
      </c>
      <c r="AN10" s="30" t="str">
        <f t="shared" si="243"/>
        <v>B</v>
      </c>
      <c r="AO10" s="28">
        <f t="shared" si="244"/>
        <v>3</v>
      </c>
      <c r="AP10" s="35" t="str">
        <f t="shared" si="245"/>
        <v>3.0</v>
      </c>
      <c r="AQ10" s="66">
        <v>2</v>
      </c>
      <c r="AR10" s="68">
        <v>2</v>
      </c>
      <c r="AS10" s="19">
        <v>5</v>
      </c>
      <c r="AT10" s="22">
        <v>3</v>
      </c>
      <c r="AU10" s="23">
        <v>4</v>
      </c>
      <c r="AV10" s="25">
        <f t="shared" si="246"/>
        <v>3.8</v>
      </c>
      <c r="AW10" s="26">
        <f t="shared" si="247"/>
        <v>4.4000000000000004</v>
      </c>
      <c r="AX10" s="26" t="str">
        <f t="shared" si="51"/>
        <v>4.4</v>
      </c>
      <c r="AY10" s="30" t="str">
        <f t="shared" si="248"/>
        <v>D</v>
      </c>
      <c r="AZ10" s="28">
        <f t="shared" si="249"/>
        <v>1</v>
      </c>
      <c r="BA10" s="35" t="str">
        <f t="shared" si="250"/>
        <v>1.0</v>
      </c>
      <c r="BB10" s="53">
        <v>3</v>
      </c>
      <c r="BC10" s="63">
        <v>3</v>
      </c>
      <c r="BD10" s="19">
        <v>7.6</v>
      </c>
      <c r="BE10" s="22">
        <v>7</v>
      </c>
      <c r="BF10" s="23"/>
      <c r="BG10" s="25">
        <f t="shared" si="52"/>
        <v>7.2</v>
      </c>
      <c r="BH10" s="26">
        <f t="shared" si="53"/>
        <v>7.2</v>
      </c>
      <c r="BI10" s="26" t="str">
        <f t="shared" si="54"/>
        <v>7.2</v>
      </c>
      <c r="BJ10" s="30" t="str">
        <f t="shared" si="251"/>
        <v>B</v>
      </c>
      <c r="BK10" s="28">
        <f t="shared" si="252"/>
        <v>3</v>
      </c>
      <c r="BL10" s="35" t="str">
        <f t="shared" si="253"/>
        <v>3.0</v>
      </c>
      <c r="BM10" s="53">
        <v>3</v>
      </c>
      <c r="BN10" s="63">
        <v>3</v>
      </c>
      <c r="BO10" s="19">
        <v>6.1</v>
      </c>
      <c r="BP10" s="22">
        <v>6</v>
      </c>
      <c r="BQ10" s="23"/>
      <c r="BR10" s="25">
        <f t="shared" si="55"/>
        <v>6</v>
      </c>
      <c r="BS10" s="26">
        <f t="shared" si="56"/>
        <v>6</v>
      </c>
      <c r="BT10" s="26" t="str">
        <f t="shared" si="57"/>
        <v>6.0</v>
      </c>
      <c r="BU10" s="30" t="str">
        <f t="shared" si="58"/>
        <v>C</v>
      </c>
      <c r="BV10" s="56">
        <f t="shared" si="59"/>
        <v>2</v>
      </c>
      <c r="BW10" s="35" t="str">
        <f t="shared" si="60"/>
        <v>2.0</v>
      </c>
      <c r="BX10" s="53">
        <v>2</v>
      </c>
      <c r="BY10" s="70">
        <v>2</v>
      </c>
      <c r="BZ10" s="19">
        <v>6.3</v>
      </c>
      <c r="CA10" s="22">
        <v>6</v>
      </c>
      <c r="CB10" s="23"/>
      <c r="CC10" s="25">
        <f t="shared" si="61"/>
        <v>6.1</v>
      </c>
      <c r="CD10" s="26">
        <f t="shared" si="62"/>
        <v>6.1</v>
      </c>
      <c r="CE10" s="26" t="str">
        <f t="shared" si="63"/>
        <v>6.1</v>
      </c>
      <c r="CF10" s="30" t="str">
        <f t="shared" si="254"/>
        <v>C</v>
      </c>
      <c r="CG10" s="28">
        <f t="shared" si="255"/>
        <v>2</v>
      </c>
      <c r="CH10" s="35" t="str">
        <f t="shared" si="256"/>
        <v>2.0</v>
      </c>
      <c r="CI10" s="53">
        <v>3</v>
      </c>
      <c r="CJ10" s="63">
        <v>3</v>
      </c>
      <c r="CK10" s="193">
        <f t="shared" si="64"/>
        <v>17</v>
      </c>
      <c r="CL10" s="217">
        <f t="shared" si="65"/>
        <v>6.2411764705882362</v>
      </c>
      <c r="CM10" s="182">
        <f t="shared" si="66"/>
        <v>2.2352941176470589</v>
      </c>
      <c r="CN10" s="183" t="str">
        <f t="shared" si="67"/>
        <v>2.24</v>
      </c>
      <c r="CO10" s="135" t="str">
        <f t="shared" si="68"/>
        <v>Lên lớp</v>
      </c>
      <c r="CP10" s="136">
        <f t="shared" si="69"/>
        <v>17</v>
      </c>
      <c r="CQ10" s="239">
        <f t="shared" si="70"/>
        <v>6.2411764705882362</v>
      </c>
      <c r="CR10" s="137">
        <f t="shared" si="71"/>
        <v>2.2352941176470589</v>
      </c>
      <c r="CS10" s="244" t="str">
        <f t="shared" si="72"/>
        <v>2.24</v>
      </c>
      <c r="CT10" s="135" t="str">
        <f t="shared" si="73"/>
        <v>Lên lớp</v>
      </c>
      <c r="CU10" s="135" t="s">
        <v>648</v>
      </c>
      <c r="CV10" s="19">
        <v>7.1</v>
      </c>
      <c r="CW10" s="22">
        <v>8</v>
      </c>
      <c r="CX10" s="23"/>
      <c r="CY10" s="25">
        <f t="shared" si="74"/>
        <v>7.6</v>
      </c>
      <c r="CZ10" s="26">
        <f t="shared" si="75"/>
        <v>7.6</v>
      </c>
      <c r="DA10" s="26" t="str">
        <f t="shared" si="76"/>
        <v>7.6</v>
      </c>
      <c r="DB10" s="30" t="str">
        <f t="shared" si="77"/>
        <v>B</v>
      </c>
      <c r="DC10" s="56">
        <f t="shared" si="78"/>
        <v>3</v>
      </c>
      <c r="DD10" s="35" t="str">
        <f t="shared" si="79"/>
        <v>3.0</v>
      </c>
      <c r="DE10" s="53">
        <v>3</v>
      </c>
      <c r="DF10" s="63">
        <v>3</v>
      </c>
      <c r="DG10" s="19">
        <v>6</v>
      </c>
      <c r="DH10" s="22">
        <v>7</v>
      </c>
      <c r="DI10" s="23"/>
      <c r="DJ10" s="25">
        <f t="shared" si="80"/>
        <v>6.6</v>
      </c>
      <c r="DK10" s="26">
        <f t="shared" si="81"/>
        <v>6.6</v>
      </c>
      <c r="DL10" s="26" t="str">
        <f t="shared" si="82"/>
        <v>6.6</v>
      </c>
      <c r="DM10" s="30" t="str">
        <f t="shared" si="83"/>
        <v>C+</v>
      </c>
      <c r="DN10" s="56">
        <f t="shared" si="84"/>
        <v>2.5</v>
      </c>
      <c r="DO10" s="35" t="str">
        <f t="shared" si="85"/>
        <v>2.5</v>
      </c>
      <c r="DP10" s="53">
        <v>3</v>
      </c>
      <c r="DQ10" s="63">
        <v>3</v>
      </c>
      <c r="DR10" s="19">
        <v>6.1</v>
      </c>
      <c r="DS10" s="22">
        <v>7</v>
      </c>
      <c r="DT10" s="23"/>
      <c r="DU10" s="25">
        <f t="shared" si="86"/>
        <v>6.6</v>
      </c>
      <c r="DV10" s="26">
        <f t="shared" si="87"/>
        <v>6.6</v>
      </c>
      <c r="DW10" s="26" t="str">
        <f t="shared" si="88"/>
        <v>6.6</v>
      </c>
      <c r="DX10" s="30" t="str">
        <f t="shared" si="89"/>
        <v>C+</v>
      </c>
      <c r="DY10" s="28">
        <f t="shared" si="90"/>
        <v>2.5</v>
      </c>
      <c r="DZ10" s="35" t="str">
        <f t="shared" si="91"/>
        <v>2.5</v>
      </c>
      <c r="EA10" s="53">
        <v>3</v>
      </c>
      <c r="EB10" s="63">
        <v>3</v>
      </c>
      <c r="EC10" s="19">
        <v>7.3</v>
      </c>
      <c r="ED10" s="22">
        <v>5</v>
      </c>
      <c r="EE10" s="23"/>
      <c r="EF10" s="25">
        <f t="shared" si="92"/>
        <v>5.9</v>
      </c>
      <c r="EG10" s="26">
        <f t="shared" si="93"/>
        <v>5.9</v>
      </c>
      <c r="EH10" s="26" t="str">
        <f t="shared" si="94"/>
        <v>5.9</v>
      </c>
      <c r="EI10" s="30" t="str">
        <f t="shared" si="95"/>
        <v>C</v>
      </c>
      <c r="EJ10" s="28">
        <f t="shared" si="96"/>
        <v>2</v>
      </c>
      <c r="EK10" s="35" t="str">
        <f t="shared" si="97"/>
        <v>2.0</v>
      </c>
      <c r="EL10" s="53">
        <v>2</v>
      </c>
      <c r="EM10" s="63">
        <v>2</v>
      </c>
      <c r="EN10" s="19">
        <v>7.4</v>
      </c>
      <c r="EO10" s="22">
        <v>8</v>
      </c>
      <c r="EP10" s="23"/>
      <c r="EQ10" s="25">
        <f t="shared" si="98"/>
        <v>7.8</v>
      </c>
      <c r="ER10" s="26">
        <f t="shared" si="99"/>
        <v>7.8</v>
      </c>
      <c r="ES10" s="26" t="str">
        <f t="shared" si="100"/>
        <v>7.8</v>
      </c>
      <c r="ET10" s="30" t="str">
        <f t="shared" si="101"/>
        <v>B</v>
      </c>
      <c r="EU10" s="28">
        <f t="shared" si="102"/>
        <v>3</v>
      </c>
      <c r="EV10" s="35" t="str">
        <f t="shared" si="103"/>
        <v>3.0</v>
      </c>
      <c r="EW10" s="53">
        <v>2</v>
      </c>
      <c r="EX10" s="63">
        <v>2</v>
      </c>
      <c r="EY10" s="19">
        <v>7.8</v>
      </c>
      <c r="EZ10" s="22">
        <v>6</v>
      </c>
      <c r="FA10" s="23"/>
      <c r="FB10" s="25">
        <f t="shared" si="104"/>
        <v>6.7</v>
      </c>
      <c r="FC10" s="26">
        <f t="shared" si="105"/>
        <v>6.7</v>
      </c>
      <c r="FD10" s="26" t="str">
        <f t="shared" si="106"/>
        <v>6.7</v>
      </c>
      <c r="FE10" s="30" t="str">
        <f t="shared" si="107"/>
        <v>C+</v>
      </c>
      <c r="FF10" s="28">
        <f t="shared" si="108"/>
        <v>2.5</v>
      </c>
      <c r="FG10" s="35" t="str">
        <f t="shared" si="109"/>
        <v>2.5</v>
      </c>
      <c r="FH10" s="53">
        <v>3</v>
      </c>
      <c r="FI10" s="63">
        <v>3</v>
      </c>
      <c r="FJ10" s="19">
        <v>8.6999999999999993</v>
      </c>
      <c r="FK10" s="22">
        <v>8</v>
      </c>
      <c r="FL10" s="23"/>
      <c r="FM10" s="25">
        <f t="shared" si="110"/>
        <v>8.3000000000000007</v>
      </c>
      <c r="FN10" s="26">
        <f t="shared" si="111"/>
        <v>8.3000000000000007</v>
      </c>
      <c r="FO10" s="26" t="str">
        <f t="shared" si="112"/>
        <v>8.3</v>
      </c>
      <c r="FP10" s="30" t="str">
        <f t="shared" si="113"/>
        <v>B+</v>
      </c>
      <c r="FQ10" s="28">
        <f t="shared" si="114"/>
        <v>3.5</v>
      </c>
      <c r="FR10" s="35" t="str">
        <f t="shared" si="115"/>
        <v>3.5</v>
      </c>
      <c r="FS10" s="53">
        <v>2</v>
      </c>
      <c r="FT10" s="63">
        <v>2</v>
      </c>
      <c r="FU10" s="19">
        <v>8</v>
      </c>
      <c r="FV10" s="22">
        <v>6</v>
      </c>
      <c r="FW10" s="23"/>
      <c r="FX10" s="25">
        <f t="shared" si="116"/>
        <v>6.8</v>
      </c>
      <c r="FY10" s="26">
        <f t="shared" si="117"/>
        <v>6.8</v>
      </c>
      <c r="FZ10" s="26" t="str">
        <f t="shared" si="118"/>
        <v>6.8</v>
      </c>
      <c r="GA10" s="30" t="str">
        <f t="shared" si="119"/>
        <v>C+</v>
      </c>
      <c r="GB10" s="28">
        <f t="shared" si="120"/>
        <v>2.5</v>
      </c>
      <c r="GC10" s="35" t="str">
        <f t="shared" si="121"/>
        <v>2.5</v>
      </c>
      <c r="GD10" s="53">
        <v>2</v>
      </c>
      <c r="GE10" s="63">
        <v>2</v>
      </c>
      <c r="GF10" s="181">
        <f t="shared" si="122"/>
        <v>20</v>
      </c>
      <c r="GG10" s="217">
        <f t="shared" si="123"/>
        <v>7.0049999999999981</v>
      </c>
      <c r="GH10" s="182">
        <f t="shared" si="124"/>
        <v>2.6749999999999998</v>
      </c>
      <c r="GI10" s="183" t="str">
        <f t="shared" si="125"/>
        <v>2.68</v>
      </c>
      <c r="GJ10" s="135" t="str">
        <f t="shared" si="126"/>
        <v>Lên lớp</v>
      </c>
      <c r="GK10" s="136">
        <f t="shared" si="127"/>
        <v>20</v>
      </c>
      <c r="GL10" s="239">
        <f t="shared" si="128"/>
        <v>7.0049999999999981</v>
      </c>
      <c r="GM10" s="137">
        <f t="shared" si="129"/>
        <v>2.6749999999999998</v>
      </c>
      <c r="GN10" s="192">
        <f t="shared" si="130"/>
        <v>37</v>
      </c>
      <c r="GO10" s="193">
        <f t="shared" si="131"/>
        <v>37</v>
      </c>
      <c r="GP10" s="183">
        <f t="shared" si="132"/>
        <v>6.654054054054054</v>
      </c>
      <c r="GQ10" s="182">
        <f t="shared" si="133"/>
        <v>2.4729729729729728</v>
      </c>
      <c r="GR10" s="183" t="str">
        <f t="shared" si="134"/>
        <v>2.47</v>
      </c>
      <c r="GS10" s="135" t="str">
        <f t="shared" si="135"/>
        <v>Lên lớp</v>
      </c>
      <c r="GT10" s="135" t="s">
        <v>648</v>
      </c>
      <c r="GU10" s="19">
        <v>7.3</v>
      </c>
      <c r="GV10" s="22">
        <v>5</v>
      </c>
      <c r="GW10" s="23"/>
      <c r="GX10" s="25">
        <f t="shared" si="136"/>
        <v>5.9</v>
      </c>
      <c r="GY10" s="26">
        <f t="shared" si="137"/>
        <v>5.9</v>
      </c>
      <c r="GZ10" s="26" t="str">
        <f t="shared" si="138"/>
        <v>5.9</v>
      </c>
      <c r="HA10" s="30" t="str">
        <f t="shared" si="139"/>
        <v>C</v>
      </c>
      <c r="HB10" s="28">
        <f t="shared" si="140"/>
        <v>2</v>
      </c>
      <c r="HC10" s="35" t="str">
        <f t="shared" si="141"/>
        <v>2.0</v>
      </c>
      <c r="HD10" s="53">
        <v>3</v>
      </c>
      <c r="HE10" s="63">
        <v>3</v>
      </c>
      <c r="HF10" s="19">
        <v>5.4</v>
      </c>
      <c r="HG10" s="22">
        <v>9</v>
      </c>
      <c r="HH10" s="23"/>
      <c r="HI10" s="25">
        <f t="shared" si="142"/>
        <v>7.6</v>
      </c>
      <c r="HJ10" s="26">
        <f t="shared" si="143"/>
        <v>7.6</v>
      </c>
      <c r="HK10" s="26" t="str">
        <f t="shared" si="144"/>
        <v>7.6</v>
      </c>
      <c r="HL10" s="30" t="str">
        <f t="shared" si="145"/>
        <v>B</v>
      </c>
      <c r="HM10" s="28">
        <f t="shared" si="146"/>
        <v>3</v>
      </c>
      <c r="HN10" s="35" t="str">
        <f t="shared" si="147"/>
        <v>3.0</v>
      </c>
      <c r="HO10" s="53">
        <v>2</v>
      </c>
      <c r="HP10" s="63">
        <v>2</v>
      </c>
      <c r="HQ10" s="19">
        <v>6</v>
      </c>
      <c r="HR10" s="22">
        <v>1</v>
      </c>
      <c r="HS10" s="23">
        <v>4</v>
      </c>
      <c r="HT10" s="25">
        <f t="shared" si="148"/>
        <v>3</v>
      </c>
      <c r="HU10" s="147">
        <f t="shared" si="149"/>
        <v>4.8</v>
      </c>
      <c r="HV10" s="26" t="str">
        <f t="shared" si="233"/>
        <v>4.8</v>
      </c>
      <c r="HW10" s="218" t="str">
        <f t="shared" si="150"/>
        <v>D</v>
      </c>
      <c r="HX10" s="149">
        <f t="shared" si="151"/>
        <v>1</v>
      </c>
      <c r="HY10" s="40" t="str">
        <f t="shared" si="152"/>
        <v>1.0</v>
      </c>
      <c r="HZ10" s="53">
        <v>3</v>
      </c>
      <c r="IA10" s="63">
        <v>3</v>
      </c>
      <c r="IB10" s="19">
        <v>6.7</v>
      </c>
      <c r="IC10" s="22">
        <v>1</v>
      </c>
      <c r="ID10" s="23">
        <v>4</v>
      </c>
      <c r="IE10" s="25">
        <f t="shared" si="153"/>
        <v>3.3</v>
      </c>
      <c r="IF10" s="147">
        <f t="shared" si="154"/>
        <v>5.0999999999999996</v>
      </c>
      <c r="IG10" s="26" t="str">
        <f t="shared" si="234"/>
        <v>5.1</v>
      </c>
      <c r="IH10" s="218" t="str">
        <f t="shared" si="155"/>
        <v>D+</v>
      </c>
      <c r="II10" s="149">
        <f t="shared" si="156"/>
        <v>1.5</v>
      </c>
      <c r="IJ10" s="40" t="str">
        <f t="shared" si="157"/>
        <v>1.5</v>
      </c>
      <c r="IK10" s="53">
        <v>1</v>
      </c>
      <c r="IL10" s="63">
        <v>1</v>
      </c>
      <c r="IM10" s="19">
        <v>6.6</v>
      </c>
      <c r="IN10" s="22">
        <v>9</v>
      </c>
      <c r="IO10" s="23"/>
      <c r="IP10" s="25">
        <f t="shared" si="158"/>
        <v>8</v>
      </c>
      <c r="IQ10" s="26">
        <f t="shared" si="159"/>
        <v>8</v>
      </c>
      <c r="IR10" s="26" t="str">
        <f t="shared" si="160"/>
        <v>8.0</v>
      </c>
      <c r="IS10" s="30" t="str">
        <f t="shared" si="161"/>
        <v>B+</v>
      </c>
      <c r="IT10" s="28">
        <f t="shared" si="162"/>
        <v>3.5</v>
      </c>
      <c r="IU10" s="35" t="str">
        <f t="shared" si="163"/>
        <v>3.5</v>
      </c>
      <c r="IV10" s="53">
        <v>2</v>
      </c>
      <c r="IW10" s="63">
        <v>2</v>
      </c>
      <c r="IX10" s="19">
        <v>6.2</v>
      </c>
      <c r="IY10" s="22">
        <v>6</v>
      </c>
      <c r="IZ10" s="23"/>
      <c r="JA10" s="25">
        <f t="shared" si="164"/>
        <v>6.1</v>
      </c>
      <c r="JB10" s="26">
        <f t="shared" si="165"/>
        <v>6.1</v>
      </c>
      <c r="JC10" s="26" t="str">
        <f t="shared" si="166"/>
        <v>6.1</v>
      </c>
      <c r="JD10" s="30" t="str">
        <f t="shared" si="167"/>
        <v>C</v>
      </c>
      <c r="JE10" s="28">
        <f t="shared" si="168"/>
        <v>2</v>
      </c>
      <c r="JF10" s="35" t="str">
        <f t="shared" si="169"/>
        <v>2.0</v>
      </c>
      <c r="JG10" s="53">
        <v>2</v>
      </c>
      <c r="JH10" s="63">
        <v>2</v>
      </c>
      <c r="JI10" s="19">
        <v>6.8</v>
      </c>
      <c r="JJ10" s="22">
        <v>5</v>
      </c>
      <c r="JK10" s="23"/>
      <c r="JL10" s="25">
        <f t="shared" si="170"/>
        <v>5.7</v>
      </c>
      <c r="JM10" s="26">
        <f t="shared" si="171"/>
        <v>5.7</v>
      </c>
      <c r="JN10" s="26" t="str">
        <f t="shared" si="172"/>
        <v>5.7</v>
      </c>
      <c r="JO10" s="30" t="str">
        <f t="shared" si="173"/>
        <v>C</v>
      </c>
      <c r="JP10" s="28">
        <f t="shared" si="174"/>
        <v>2</v>
      </c>
      <c r="JQ10" s="35" t="str">
        <f t="shared" si="175"/>
        <v>2.0</v>
      </c>
      <c r="JR10" s="53">
        <v>2</v>
      </c>
      <c r="JS10" s="63">
        <v>2</v>
      </c>
      <c r="JT10" s="19">
        <v>6.6</v>
      </c>
      <c r="JU10" s="22">
        <v>4</v>
      </c>
      <c r="JV10" s="23"/>
      <c r="JW10" s="25">
        <f t="shared" si="176"/>
        <v>5</v>
      </c>
      <c r="JX10" s="26">
        <f t="shared" si="177"/>
        <v>5</v>
      </c>
      <c r="JY10" s="26" t="str">
        <f t="shared" si="178"/>
        <v>5.0</v>
      </c>
      <c r="JZ10" s="30" t="str">
        <f t="shared" si="179"/>
        <v>D+</v>
      </c>
      <c r="KA10" s="28">
        <f t="shared" si="180"/>
        <v>1.5</v>
      </c>
      <c r="KB10" s="35" t="str">
        <f t="shared" si="181"/>
        <v>1.5</v>
      </c>
      <c r="KC10" s="53">
        <v>1</v>
      </c>
      <c r="KD10" s="63">
        <v>1</v>
      </c>
      <c r="KE10" s="19">
        <v>7</v>
      </c>
      <c r="KF10" s="22">
        <v>6</v>
      </c>
      <c r="KG10" s="23"/>
      <c r="KH10" s="25">
        <f t="shared" si="182"/>
        <v>6.4</v>
      </c>
      <c r="KI10" s="26">
        <f t="shared" si="183"/>
        <v>6.4</v>
      </c>
      <c r="KJ10" s="26" t="str">
        <f t="shared" si="184"/>
        <v>6.4</v>
      </c>
      <c r="KK10" s="30" t="str">
        <f t="shared" si="185"/>
        <v>C</v>
      </c>
      <c r="KL10" s="28">
        <f t="shared" si="186"/>
        <v>2</v>
      </c>
      <c r="KM10" s="35" t="str">
        <f t="shared" si="187"/>
        <v>2.0</v>
      </c>
      <c r="KN10" s="53">
        <v>2</v>
      </c>
      <c r="KO10" s="63">
        <v>2</v>
      </c>
      <c r="KP10" s="181">
        <f t="shared" si="188"/>
        <v>18</v>
      </c>
      <c r="KQ10" s="217">
        <f t="shared" si="189"/>
        <v>6.1000000000000005</v>
      </c>
      <c r="KR10" s="182">
        <f t="shared" si="190"/>
        <v>2.0555555555555554</v>
      </c>
      <c r="KS10" s="183" t="str">
        <f t="shared" si="191"/>
        <v>2.06</v>
      </c>
      <c r="KT10" s="135" t="str">
        <f t="shared" si="192"/>
        <v>Lên lớp</v>
      </c>
      <c r="KU10" s="136">
        <f t="shared" si="193"/>
        <v>18</v>
      </c>
      <c r="KV10" s="217">
        <f t="shared" si="194"/>
        <v>6.1000000000000005</v>
      </c>
      <c r="KW10" s="236">
        <f t="shared" si="195"/>
        <v>2.0555555555555554</v>
      </c>
      <c r="KX10" s="192">
        <f t="shared" si="196"/>
        <v>55</v>
      </c>
      <c r="KY10" s="193">
        <f t="shared" si="197"/>
        <v>55</v>
      </c>
      <c r="KZ10" s="183">
        <f t="shared" si="198"/>
        <v>6.4727272727272727</v>
      </c>
      <c r="LA10" s="182">
        <f t="shared" si="199"/>
        <v>2.3363636363636364</v>
      </c>
      <c r="LB10" s="183" t="str">
        <f t="shared" si="200"/>
        <v>2.34</v>
      </c>
      <c r="LC10" s="135" t="str">
        <f t="shared" si="201"/>
        <v>Lên lớp</v>
      </c>
      <c r="LD10" s="135" t="s">
        <v>648</v>
      </c>
      <c r="LE10" s="57">
        <v>7.6</v>
      </c>
      <c r="LF10" s="22">
        <v>6</v>
      </c>
      <c r="LG10" s="23"/>
      <c r="LH10" s="25">
        <f t="shared" si="202"/>
        <v>6.6</v>
      </c>
      <c r="LI10" s="147">
        <f t="shared" si="203"/>
        <v>6.6</v>
      </c>
      <c r="LJ10" s="26" t="str">
        <f t="shared" si="204"/>
        <v>6.6</v>
      </c>
      <c r="LK10" s="148" t="str">
        <f t="shared" si="205"/>
        <v>C+</v>
      </c>
      <c r="LL10" s="149">
        <f t="shared" si="206"/>
        <v>2.5</v>
      </c>
      <c r="LM10" s="40" t="str">
        <f t="shared" si="207"/>
        <v>2.5</v>
      </c>
      <c r="LN10" s="53">
        <v>2</v>
      </c>
      <c r="LO10" s="63">
        <v>2</v>
      </c>
      <c r="LP10" s="19">
        <v>6</v>
      </c>
      <c r="LQ10" s="22">
        <v>6</v>
      </c>
      <c r="LR10" s="23"/>
      <c r="LS10" s="25">
        <f t="shared" si="208"/>
        <v>6</v>
      </c>
      <c r="LT10" s="147">
        <f t="shared" si="209"/>
        <v>6</v>
      </c>
      <c r="LU10" s="26" t="str">
        <f t="shared" si="210"/>
        <v>6.0</v>
      </c>
      <c r="LV10" s="148" t="str">
        <f t="shared" si="211"/>
        <v>C</v>
      </c>
      <c r="LW10" s="149">
        <f t="shared" si="212"/>
        <v>2</v>
      </c>
      <c r="LX10" s="40" t="str">
        <f t="shared" si="213"/>
        <v>2.0</v>
      </c>
      <c r="LY10" s="53">
        <v>1</v>
      </c>
      <c r="LZ10" s="63">
        <v>1</v>
      </c>
      <c r="MA10" s="19">
        <v>5.8</v>
      </c>
      <c r="MB10" s="22">
        <v>4</v>
      </c>
      <c r="MC10" s="23"/>
      <c r="MD10" s="25">
        <f t="shared" si="214"/>
        <v>4.7</v>
      </c>
      <c r="ME10" s="147">
        <f t="shared" si="215"/>
        <v>4.7</v>
      </c>
      <c r="MF10" s="26" t="str">
        <f t="shared" si="216"/>
        <v>4.7</v>
      </c>
      <c r="MG10" s="148" t="str">
        <f t="shared" si="217"/>
        <v>D</v>
      </c>
      <c r="MH10" s="149">
        <f t="shared" si="218"/>
        <v>1</v>
      </c>
      <c r="MI10" s="40" t="str">
        <f t="shared" si="219"/>
        <v>1.0</v>
      </c>
      <c r="MJ10" s="53">
        <v>3</v>
      </c>
      <c r="MK10" s="63">
        <v>3</v>
      </c>
      <c r="ML10" s="19">
        <v>7</v>
      </c>
      <c r="MM10" s="22">
        <v>2</v>
      </c>
      <c r="MN10" s="23"/>
      <c r="MO10" s="25">
        <f t="shared" si="220"/>
        <v>4</v>
      </c>
      <c r="MP10" s="147">
        <f t="shared" si="221"/>
        <v>4</v>
      </c>
      <c r="MQ10" s="26" t="str">
        <f t="shared" si="222"/>
        <v>4.0</v>
      </c>
      <c r="MR10" s="148" t="str">
        <f t="shared" si="223"/>
        <v>D</v>
      </c>
      <c r="MS10" s="149">
        <f t="shared" si="224"/>
        <v>1</v>
      </c>
      <c r="MT10" s="40" t="str">
        <f t="shared" si="225"/>
        <v>1.0</v>
      </c>
      <c r="MU10" s="53">
        <v>2</v>
      </c>
      <c r="MV10" s="63">
        <v>2</v>
      </c>
      <c r="MW10" s="19">
        <v>7.4</v>
      </c>
      <c r="MX10" s="22">
        <v>2</v>
      </c>
      <c r="MY10" s="23"/>
      <c r="MZ10" s="25">
        <f t="shared" si="226"/>
        <v>4.2</v>
      </c>
      <c r="NA10" s="147">
        <f t="shared" si="227"/>
        <v>4.2</v>
      </c>
      <c r="NB10" s="26" t="str">
        <f t="shared" si="228"/>
        <v>4.2</v>
      </c>
      <c r="NC10" s="148" t="str">
        <f t="shared" si="229"/>
        <v>D</v>
      </c>
      <c r="ND10" s="149">
        <f t="shared" si="230"/>
        <v>1</v>
      </c>
      <c r="NE10" s="40" t="str">
        <f t="shared" si="231"/>
        <v>1.0</v>
      </c>
      <c r="NF10" s="53">
        <v>4</v>
      </c>
      <c r="NG10" s="63">
        <v>4</v>
      </c>
      <c r="NH10" s="264">
        <f t="shared" si="19"/>
        <v>12</v>
      </c>
      <c r="NI10" s="217">
        <f t="shared" si="20"/>
        <v>4.8416666666666659</v>
      </c>
      <c r="NJ10" s="182">
        <f t="shared" si="21"/>
        <v>1.3333333333333333</v>
      </c>
      <c r="NK10" s="183" t="str">
        <f t="shared" si="22"/>
        <v>1.33</v>
      </c>
      <c r="NL10" s="135" t="str">
        <f t="shared" si="23"/>
        <v>Lên lớp</v>
      </c>
      <c r="NM10" s="136">
        <f t="shared" si="24"/>
        <v>12</v>
      </c>
      <c r="NN10" s="217">
        <f t="shared" si="25"/>
        <v>4.8416666666666659</v>
      </c>
      <c r="NO10" s="236">
        <f t="shared" si="26"/>
        <v>1.3333333333333333</v>
      </c>
      <c r="NP10" s="192">
        <f t="shared" si="27"/>
        <v>67</v>
      </c>
      <c r="NQ10" s="193">
        <f t="shared" si="28"/>
        <v>67</v>
      </c>
      <c r="NR10" s="183">
        <f t="shared" si="29"/>
        <v>6.1805970149253735</v>
      </c>
      <c r="NS10" s="182">
        <f t="shared" si="30"/>
        <v>2.1567164179104479</v>
      </c>
      <c r="NT10" s="183" t="str">
        <f t="shared" si="31"/>
        <v>2.16</v>
      </c>
      <c r="NU10" s="135" t="str">
        <f t="shared" si="32"/>
        <v>Lên lớp</v>
      </c>
      <c r="NV10" s="135" t="s">
        <v>648</v>
      </c>
      <c r="NW10" s="57">
        <v>8</v>
      </c>
      <c r="NX10" s="51">
        <v>8.5</v>
      </c>
      <c r="NY10" s="23"/>
      <c r="NZ10" s="25">
        <f t="shared" si="273"/>
        <v>8.3000000000000007</v>
      </c>
      <c r="OA10" s="26">
        <f t="shared" si="274"/>
        <v>8.3000000000000007</v>
      </c>
      <c r="OB10" s="26" t="str">
        <f t="shared" si="275"/>
        <v>8.3</v>
      </c>
      <c r="OC10" s="30" t="str">
        <f t="shared" si="276"/>
        <v>B+</v>
      </c>
      <c r="OD10" s="28">
        <f t="shared" si="277"/>
        <v>3.5</v>
      </c>
      <c r="OE10" s="35" t="str">
        <f t="shared" si="278"/>
        <v>3.5</v>
      </c>
      <c r="OF10" s="53">
        <v>6</v>
      </c>
      <c r="OG10" s="70">
        <v>6</v>
      </c>
      <c r="OH10" s="19">
        <v>7.5</v>
      </c>
      <c r="OI10" s="22">
        <v>6</v>
      </c>
      <c r="OJ10" s="23"/>
      <c r="OK10" s="25">
        <f t="shared" si="263"/>
        <v>6.6</v>
      </c>
      <c r="OL10" s="26">
        <f t="shared" si="264"/>
        <v>6.6</v>
      </c>
      <c r="OM10" s="26" t="str">
        <f t="shared" si="265"/>
        <v>6.6</v>
      </c>
      <c r="ON10" s="30" t="str">
        <f t="shared" si="266"/>
        <v>C+</v>
      </c>
      <c r="OO10" s="28">
        <f t="shared" si="267"/>
        <v>2.5</v>
      </c>
      <c r="OP10" s="35" t="str">
        <f t="shared" si="268"/>
        <v>2.5</v>
      </c>
      <c r="OQ10" s="53">
        <v>6</v>
      </c>
      <c r="OR10" s="63">
        <v>6</v>
      </c>
      <c r="OS10" s="258">
        <v>7.4</v>
      </c>
      <c r="OT10" s="25">
        <v>8</v>
      </c>
      <c r="OU10" s="25">
        <v>6.6</v>
      </c>
      <c r="OV10" s="129">
        <f t="shared" si="269"/>
        <v>7.3</v>
      </c>
      <c r="OW10" s="26" t="str">
        <f t="shared" si="34"/>
        <v>7.3</v>
      </c>
      <c r="OX10" s="30" t="str">
        <f t="shared" si="270"/>
        <v>B</v>
      </c>
      <c r="OY10" s="28">
        <f t="shared" si="271"/>
        <v>3</v>
      </c>
      <c r="OZ10" s="35" t="str">
        <f t="shared" si="272"/>
        <v>3.0</v>
      </c>
      <c r="PA10" s="260">
        <v>5</v>
      </c>
      <c r="PB10" s="261">
        <v>5</v>
      </c>
      <c r="PC10" s="262">
        <f t="shared" si="232"/>
        <v>17</v>
      </c>
      <c r="PD10" s="217">
        <f t="shared" si="35"/>
        <v>7.4058823529411768</v>
      </c>
      <c r="PE10" s="182">
        <f t="shared" si="36"/>
        <v>3</v>
      </c>
      <c r="PF10" s="183" t="str">
        <f t="shared" si="37"/>
        <v>3.00</v>
      </c>
      <c r="PG10" s="135" t="str">
        <f t="shared" si="38"/>
        <v>Lên lớp</v>
      </c>
    </row>
    <row r="11" spans="1:423" ht="18">
      <c r="A11" s="10">
        <v>8</v>
      </c>
      <c r="B11" s="10">
        <v>10</v>
      </c>
      <c r="C11" s="90" t="s">
        <v>187</v>
      </c>
      <c r="D11" s="91" t="s">
        <v>211</v>
      </c>
      <c r="E11" s="93" t="s">
        <v>61</v>
      </c>
      <c r="F11" s="131" t="s">
        <v>212</v>
      </c>
      <c r="G11" s="42"/>
      <c r="H11" s="100" t="s">
        <v>463</v>
      </c>
      <c r="I11" s="42" t="s">
        <v>18</v>
      </c>
      <c r="J11" s="98" t="s">
        <v>496</v>
      </c>
      <c r="K11" s="12">
        <v>6.3</v>
      </c>
      <c r="L11" s="26" t="str">
        <f t="shared" si="39"/>
        <v>6.3</v>
      </c>
      <c r="M11" s="30" t="str">
        <f t="shared" si="235"/>
        <v>C</v>
      </c>
      <c r="N11" s="37">
        <f t="shared" si="236"/>
        <v>2</v>
      </c>
      <c r="O11" s="35" t="str">
        <f t="shared" si="237"/>
        <v>2.0</v>
      </c>
      <c r="P11" s="11">
        <v>2</v>
      </c>
      <c r="Q11" s="14">
        <v>6.6</v>
      </c>
      <c r="R11" s="26" t="str">
        <f t="shared" si="40"/>
        <v>6.6</v>
      </c>
      <c r="S11" s="30" t="str">
        <f t="shared" si="238"/>
        <v>C+</v>
      </c>
      <c r="T11" s="37">
        <f t="shared" si="239"/>
        <v>2.5</v>
      </c>
      <c r="U11" s="35" t="str">
        <f t="shared" si="240"/>
        <v>2.5</v>
      </c>
      <c r="V11" s="11">
        <v>3</v>
      </c>
      <c r="W11" s="19">
        <v>7</v>
      </c>
      <c r="X11" s="22">
        <v>8</v>
      </c>
      <c r="Y11" s="23"/>
      <c r="Z11" s="25">
        <f t="shared" si="41"/>
        <v>7.6</v>
      </c>
      <c r="AA11" s="26">
        <f t="shared" si="42"/>
        <v>7.6</v>
      </c>
      <c r="AB11" s="26" t="str">
        <f t="shared" si="43"/>
        <v>7.6</v>
      </c>
      <c r="AC11" s="30" t="str">
        <f t="shared" si="44"/>
        <v>B</v>
      </c>
      <c r="AD11" s="28">
        <f t="shared" si="45"/>
        <v>3</v>
      </c>
      <c r="AE11" s="35" t="str">
        <f t="shared" si="46"/>
        <v>3.0</v>
      </c>
      <c r="AF11" s="53">
        <v>4</v>
      </c>
      <c r="AG11" s="63">
        <v>4</v>
      </c>
      <c r="AH11" s="19">
        <v>6.3</v>
      </c>
      <c r="AI11" s="22">
        <v>8</v>
      </c>
      <c r="AJ11" s="23"/>
      <c r="AK11" s="25">
        <f t="shared" si="241"/>
        <v>7.3</v>
      </c>
      <c r="AL11" s="26">
        <f t="shared" si="242"/>
        <v>7.3</v>
      </c>
      <c r="AM11" s="26" t="str">
        <f t="shared" si="48"/>
        <v>7.3</v>
      </c>
      <c r="AN11" s="30" t="str">
        <f t="shared" si="243"/>
        <v>B</v>
      </c>
      <c r="AO11" s="28">
        <f t="shared" si="244"/>
        <v>3</v>
      </c>
      <c r="AP11" s="35" t="str">
        <f t="shared" si="245"/>
        <v>3.0</v>
      </c>
      <c r="AQ11" s="66">
        <v>2</v>
      </c>
      <c r="AR11" s="68">
        <v>2</v>
      </c>
      <c r="AS11" s="19">
        <v>5.2</v>
      </c>
      <c r="AT11" s="22">
        <v>4</v>
      </c>
      <c r="AU11" s="23"/>
      <c r="AV11" s="25">
        <f t="shared" si="246"/>
        <v>4.5</v>
      </c>
      <c r="AW11" s="26">
        <f t="shared" si="247"/>
        <v>4.5</v>
      </c>
      <c r="AX11" s="26" t="str">
        <f t="shared" si="51"/>
        <v>4.5</v>
      </c>
      <c r="AY11" s="30" t="str">
        <f t="shared" si="248"/>
        <v>D</v>
      </c>
      <c r="AZ11" s="28">
        <f t="shared" si="249"/>
        <v>1</v>
      </c>
      <c r="BA11" s="35" t="str">
        <f t="shared" si="250"/>
        <v>1.0</v>
      </c>
      <c r="BB11" s="53">
        <v>3</v>
      </c>
      <c r="BC11" s="63">
        <v>3</v>
      </c>
      <c r="BD11" s="19">
        <v>6.2</v>
      </c>
      <c r="BE11" s="22">
        <v>7</v>
      </c>
      <c r="BF11" s="23"/>
      <c r="BG11" s="25">
        <f t="shared" si="52"/>
        <v>6.7</v>
      </c>
      <c r="BH11" s="26">
        <f t="shared" si="53"/>
        <v>6.7</v>
      </c>
      <c r="BI11" s="26" t="str">
        <f t="shared" si="54"/>
        <v>6.7</v>
      </c>
      <c r="BJ11" s="30" t="str">
        <f t="shared" si="251"/>
        <v>C+</v>
      </c>
      <c r="BK11" s="28">
        <f t="shared" si="252"/>
        <v>2.5</v>
      </c>
      <c r="BL11" s="35" t="str">
        <f t="shared" si="253"/>
        <v>2.5</v>
      </c>
      <c r="BM11" s="53">
        <v>3</v>
      </c>
      <c r="BN11" s="63">
        <v>3</v>
      </c>
      <c r="BO11" s="19">
        <v>5.9</v>
      </c>
      <c r="BP11" s="22">
        <v>6</v>
      </c>
      <c r="BQ11" s="23"/>
      <c r="BR11" s="25">
        <f t="shared" si="55"/>
        <v>6</v>
      </c>
      <c r="BS11" s="26">
        <f t="shared" si="56"/>
        <v>6</v>
      </c>
      <c r="BT11" s="26" t="str">
        <f t="shared" si="57"/>
        <v>6.0</v>
      </c>
      <c r="BU11" s="30" t="str">
        <f t="shared" si="58"/>
        <v>C</v>
      </c>
      <c r="BV11" s="56">
        <f t="shared" si="59"/>
        <v>2</v>
      </c>
      <c r="BW11" s="35" t="str">
        <f t="shared" si="60"/>
        <v>2.0</v>
      </c>
      <c r="BX11" s="53">
        <v>2</v>
      </c>
      <c r="BY11" s="70">
        <v>2</v>
      </c>
      <c r="BZ11" s="19">
        <v>6.8</v>
      </c>
      <c r="CA11" s="22">
        <v>4</v>
      </c>
      <c r="CB11" s="23"/>
      <c r="CC11" s="25">
        <f t="shared" si="61"/>
        <v>5.0999999999999996</v>
      </c>
      <c r="CD11" s="26">
        <f t="shared" si="62"/>
        <v>5.0999999999999996</v>
      </c>
      <c r="CE11" s="26" t="str">
        <f t="shared" si="63"/>
        <v>5.1</v>
      </c>
      <c r="CF11" s="30" t="str">
        <f t="shared" si="254"/>
        <v>D+</v>
      </c>
      <c r="CG11" s="28">
        <f t="shared" si="255"/>
        <v>1.5</v>
      </c>
      <c r="CH11" s="35" t="str">
        <f t="shared" si="256"/>
        <v>1.5</v>
      </c>
      <c r="CI11" s="53">
        <v>3</v>
      </c>
      <c r="CJ11" s="63">
        <v>3</v>
      </c>
      <c r="CK11" s="193">
        <f t="shared" si="64"/>
        <v>17</v>
      </c>
      <c r="CL11" s="217">
        <f t="shared" si="65"/>
        <v>6.2294117647058815</v>
      </c>
      <c r="CM11" s="182">
        <f t="shared" si="66"/>
        <v>2.1764705882352939</v>
      </c>
      <c r="CN11" s="183" t="str">
        <f t="shared" si="67"/>
        <v>2.18</v>
      </c>
      <c r="CO11" s="135" t="str">
        <f t="shared" si="68"/>
        <v>Lên lớp</v>
      </c>
      <c r="CP11" s="136">
        <f t="shared" si="69"/>
        <v>17</v>
      </c>
      <c r="CQ11" s="239">
        <f t="shared" si="70"/>
        <v>6.2294117647058815</v>
      </c>
      <c r="CR11" s="137">
        <f t="shared" si="71"/>
        <v>2.1764705882352939</v>
      </c>
      <c r="CS11" s="244" t="str">
        <f t="shared" si="72"/>
        <v>2.18</v>
      </c>
      <c r="CT11" s="135" t="str">
        <f t="shared" si="73"/>
        <v>Lên lớp</v>
      </c>
      <c r="CU11" s="135" t="s">
        <v>648</v>
      </c>
      <c r="CV11" s="19">
        <v>7.3</v>
      </c>
      <c r="CW11" s="22">
        <v>7</v>
      </c>
      <c r="CX11" s="23"/>
      <c r="CY11" s="25">
        <f t="shared" si="74"/>
        <v>7.1</v>
      </c>
      <c r="CZ11" s="26">
        <f t="shared" si="75"/>
        <v>7.1</v>
      </c>
      <c r="DA11" s="26" t="str">
        <f t="shared" si="76"/>
        <v>7.1</v>
      </c>
      <c r="DB11" s="30" t="str">
        <f t="shared" si="77"/>
        <v>B</v>
      </c>
      <c r="DC11" s="56">
        <f t="shared" si="78"/>
        <v>3</v>
      </c>
      <c r="DD11" s="35" t="str">
        <f t="shared" si="79"/>
        <v>3.0</v>
      </c>
      <c r="DE11" s="53">
        <v>3</v>
      </c>
      <c r="DF11" s="63">
        <v>3</v>
      </c>
      <c r="DG11" s="19">
        <v>5.9</v>
      </c>
      <c r="DH11" s="22">
        <v>3</v>
      </c>
      <c r="DI11" s="23"/>
      <c r="DJ11" s="25">
        <f t="shared" si="80"/>
        <v>4.2</v>
      </c>
      <c r="DK11" s="26">
        <f t="shared" si="81"/>
        <v>4.2</v>
      </c>
      <c r="DL11" s="26" t="str">
        <f t="shared" si="82"/>
        <v>4.2</v>
      </c>
      <c r="DM11" s="30" t="str">
        <f t="shared" si="83"/>
        <v>D</v>
      </c>
      <c r="DN11" s="56">
        <f t="shared" si="84"/>
        <v>1</v>
      </c>
      <c r="DO11" s="35" t="str">
        <f t="shared" si="85"/>
        <v>1.0</v>
      </c>
      <c r="DP11" s="53">
        <v>3</v>
      </c>
      <c r="DQ11" s="63">
        <v>3</v>
      </c>
      <c r="DR11" s="19">
        <v>5</v>
      </c>
      <c r="DS11" s="22">
        <v>7</v>
      </c>
      <c r="DT11" s="23"/>
      <c r="DU11" s="25">
        <f t="shared" si="86"/>
        <v>6.2</v>
      </c>
      <c r="DV11" s="26">
        <f t="shared" si="87"/>
        <v>6.2</v>
      </c>
      <c r="DW11" s="26" t="str">
        <f t="shared" si="88"/>
        <v>6.2</v>
      </c>
      <c r="DX11" s="30" t="str">
        <f t="shared" si="89"/>
        <v>C</v>
      </c>
      <c r="DY11" s="28">
        <f t="shared" si="90"/>
        <v>2</v>
      </c>
      <c r="DZ11" s="35" t="str">
        <f t="shared" si="91"/>
        <v>2.0</v>
      </c>
      <c r="EA11" s="53">
        <v>3</v>
      </c>
      <c r="EB11" s="63">
        <v>3</v>
      </c>
      <c r="EC11" s="19">
        <v>7.3</v>
      </c>
      <c r="ED11" s="22">
        <v>9</v>
      </c>
      <c r="EE11" s="23"/>
      <c r="EF11" s="25">
        <f t="shared" si="92"/>
        <v>8.3000000000000007</v>
      </c>
      <c r="EG11" s="26">
        <f t="shared" si="93"/>
        <v>8.3000000000000007</v>
      </c>
      <c r="EH11" s="26" t="str">
        <f t="shared" si="94"/>
        <v>8.3</v>
      </c>
      <c r="EI11" s="30" t="str">
        <f t="shared" si="95"/>
        <v>B+</v>
      </c>
      <c r="EJ11" s="28">
        <f t="shared" si="96"/>
        <v>3.5</v>
      </c>
      <c r="EK11" s="35" t="str">
        <f t="shared" si="97"/>
        <v>3.5</v>
      </c>
      <c r="EL11" s="53">
        <v>2</v>
      </c>
      <c r="EM11" s="63">
        <v>2</v>
      </c>
      <c r="EN11" s="19">
        <v>6.1</v>
      </c>
      <c r="EO11" s="22">
        <v>6</v>
      </c>
      <c r="EP11" s="23"/>
      <c r="EQ11" s="25">
        <f t="shared" si="98"/>
        <v>6</v>
      </c>
      <c r="ER11" s="26">
        <f t="shared" si="99"/>
        <v>6</v>
      </c>
      <c r="ES11" s="26" t="str">
        <f t="shared" si="100"/>
        <v>6.0</v>
      </c>
      <c r="ET11" s="30" t="str">
        <f t="shared" si="101"/>
        <v>C</v>
      </c>
      <c r="EU11" s="28">
        <f t="shared" si="102"/>
        <v>2</v>
      </c>
      <c r="EV11" s="35" t="str">
        <f t="shared" si="103"/>
        <v>2.0</v>
      </c>
      <c r="EW11" s="53">
        <v>2</v>
      </c>
      <c r="EX11" s="63">
        <v>2</v>
      </c>
      <c r="EY11" s="19">
        <v>7.7</v>
      </c>
      <c r="EZ11" s="22">
        <v>6</v>
      </c>
      <c r="FA11" s="23"/>
      <c r="FB11" s="25">
        <f t="shared" si="104"/>
        <v>6.7</v>
      </c>
      <c r="FC11" s="26">
        <f t="shared" si="105"/>
        <v>6.7</v>
      </c>
      <c r="FD11" s="26" t="str">
        <f t="shared" si="106"/>
        <v>6.7</v>
      </c>
      <c r="FE11" s="30" t="str">
        <f t="shared" si="107"/>
        <v>C+</v>
      </c>
      <c r="FF11" s="28">
        <f t="shared" si="108"/>
        <v>2.5</v>
      </c>
      <c r="FG11" s="35" t="str">
        <f t="shared" si="109"/>
        <v>2.5</v>
      </c>
      <c r="FH11" s="53">
        <v>3</v>
      </c>
      <c r="FI11" s="63">
        <v>3</v>
      </c>
      <c r="FJ11" s="19">
        <v>7.7</v>
      </c>
      <c r="FK11" s="22">
        <v>9</v>
      </c>
      <c r="FL11" s="23"/>
      <c r="FM11" s="25">
        <f t="shared" si="110"/>
        <v>8.5</v>
      </c>
      <c r="FN11" s="26">
        <f t="shared" si="111"/>
        <v>8.5</v>
      </c>
      <c r="FO11" s="26" t="str">
        <f t="shared" si="112"/>
        <v>8.5</v>
      </c>
      <c r="FP11" s="30" t="str">
        <f t="shared" si="113"/>
        <v>A</v>
      </c>
      <c r="FQ11" s="28">
        <f t="shared" si="114"/>
        <v>4</v>
      </c>
      <c r="FR11" s="35" t="str">
        <f t="shared" si="115"/>
        <v>4.0</v>
      </c>
      <c r="FS11" s="53">
        <v>2</v>
      </c>
      <c r="FT11" s="63">
        <v>2</v>
      </c>
      <c r="FU11" s="19">
        <v>6.7</v>
      </c>
      <c r="FV11" s="22">
        <v>3</v>
      </c>
      <c r="FW11" s="23"/>
      <c r="FX11" s="25">
        <f t="shared" si="116"/>
        <v>4.5</v>
      </c>
      <c r="FY11" s="26">
        <f t="shared" si="117"/>
        <v>4.5</v>
      </c>
      <c r="FZ11" s="26" t="str">
        <f t="shared" si="118"/>
        <v>4.5</v>
      </c>
      <c r="GA11" s="30" t="str">
        <f t="shared" si="119"/>
        <v>D</v>
      </c>
      <c r="GB11" s="28">
        <f t="shared" si="120"/>
        <v>1</v>
      </c>
      <c r="GC11" s="35" t="str">
        <f t="shared" si="121"/>
        <v>1.0</v>
      </c>
      <c r="GD11" s="53">
        <v>2</v>
      </c>
      <c r="GE11" s="63">
        <v>2</v>
      </c>
      <c r="GF11" s="181">
        <f t="shared" si="122"/>
        <v>20</v>
      </c>
      <c r="GG11" s="217">
        <f t="shared" si="123"/>
        <v>6.3599999999999994</v>
      </c>
      <c r="GH11" s="182">
        <f t="shared" si="124"/>
        <v>2.3250000000000002</v>
      </c>
      <c r="GI11" s="183" t="str">
        <f t="shared" si="125"/>
        <v>2.33</v>
      </c>
      <c r="GJ11" s="135" t="str">
        <f t="shared" si="126"/>
        <v>Lên lớp</v>
      </c>
      <c r="GK11" s="136">
        <f t="shared" si="127"/>
        <v>20</v>
      </c>
      <c r="GL11" s="239">
        <f t="shared" si="128"/>
        <v>6.3599999999999994</v>
      </c>
      <c r="GM11" s="137">
        <f t="shared" si="129"/>
        <v>2.3250000000000002</v>
      </c>
      <c r="GN11" s="192">
        <f t="shared" si="130"/>
        <v>37</v>
      </c>
      <c r="GO11" s="193">
        <f t="shared" si="131"/>
        <v>37</v>
      </c>
      <c r="GP11" s="183">
        <f t="shared" si="132"/>
        <v>6.2999999999999989</v>
      </c>
      <c r="GQ11" s="182">
        <f t="shared" si="133"/>
        <v>2.2567567567567566</v>
      </c>
      <c r="GR11" s="183" t="str">
        <f t="shared" si="134"/>
        <v>2.26</v>
      </c>
      <c r="GS11" s="135" t="str">
        <f t="shared" si="135"/>
        <v>Lên lớp</v>
      </c>
      <c r="GT11" s="135" t="s">
        <v>648</v>
      </c>
      <c r="GU11" s="19">
        <v>6.7</v>
      </c>
      <c r="GV11" s="22">
        <v>7</v>
      </c>
      <c r="GW11" s="23"/>
      <c r="GX11" s="25">
        <f t="shared" si="136"/>
        <v>6.9</v>
      </c>
      <c r="GY11" s="26">
        <f t="shared" si="137"/>
        <v>6.9</v>
      </c>
      <c r="GZ11" s="26" t="str">
        <f t="shared" si="138"/>
        <v>6.9</v>
      </c>
      <c r="HA11" s="30" t="str">
        <f t="shared" si="139"/>
        <v>C+</v>
      </c>
      <c r="HB11" s="28">
        <f t="shared" si="140"/>
        <v>2.5</v>
      </c>
      <c r="HC11" s="35" t="str">
        <f t="shared" si="141"/>
        <v>2.5</v>
      </c>
      <c r="HD11" s="53">
        <v>3</v>
      </c>
      <c r="HE11" s="63">
        <v>3</v>
      </c>
      <c r="HF11" s="19">
        <v>6.6</v>
      </c>
      <c r="HG11" s="22">
        <v>9</v>
      </c>
      <c r="HH11" s="23"/>
      <c r="HI11" s="25">
        <f t="shared" si="142"/>
        <v>8</v>
      </c>
      <c r="HJ11" s="26">
        <f t="shared" si="143"/>
        <v>8</v>
      </c>
      <c r="HK11" s="26" t="str">
        <f t="shared" si="144"/>
        <v>8.0</v>
      </c>
      <c r="HL11" s="30" t="str">
        <f t="shared" si="145"/>
        <v>B+</v>
      </c>
      <c r="HM11" s="28">
        <f t="shared" si="146"/>
        <v>3.5</v>
      </c>
      <c r="HN11" s="35" t="str">
        <f t="shared" si="147"/>
        <v>3.5</v>
      </c>
      <c r="HO11" s="53">
        <v>2</v>
      </c>
      <c r="HP11" s="63">
        <v>2</v>
      </c>
      <c r="HQ11" s="19">
        <v>6.3</v>
      </c>
      <c r="HR11" s="22">
        <v>5</v>
      </c>
      <c r="HS11" s="23"/>
      <c r="HT11" s="25">
        <f t="shared" si="148"/>
        <v>5.5</v>
      </c>
      <c r="HU11" s="147">
        <f t="shared" si="149"/>
        <v>5.5</v>
      </c>
      <c r="HV11" s="26" t="str">
        <f t="shared" si="233"/>
        <v>5.5</v>
      </c>
      <c r="HW11" s="218" t="str">
        <f t="shared" si="150"/>
        <v>C</v>
      </c>
      <c r="HX11" s="149">
        <f t="shared" si="151"/>
        <v>2</v>
      </c>
      <c r="HY11" s="40" t="str">
        <f t="shared" si="152"/>
        <v>2.0</v>
      </c>
      <c r="HZ11" s="53">
        <v>3</v>
      </c>
      <c r="IA11" s="63">
        <v>3</v>
      </c>
      <c r="IB11" s="19">
        <v>8</v>
      </c>
      <c r="IC11" s="22">
        <v>6</v>
      </c>
      <c r="ID11" s="23"/>
      <c r="IE11" s="25">
        <f t="shared" si="153"/>
        <v>6.8</v>
      </c>
      <c r="IF11" s="147">
        <f t="shared" si="154"/>
        <v>6.8</v>
      </c>
      <c r="IG11" s="26" t="str">
        <f t="shared" si="234"/>
        <v>6.8</v>
      </c>
      <c r="IH11" s="218" t="str">
        <f t="shared" si="155"/>
        <v>C+</v>
      </c>
      <c r="II11" s="149">
        <f t="shared" si="156"/>
        <v>2.5</v>
      </c>
      <c r="IJ11" s="40" t="str">
        <f t="shared" si="157"/>
        <v>2.5</v>
      </c>
      <c r="IK11" s="53">
        <v>1</v>
      </c>
      <c r="IL11" s="63">
        <v>1</v>
      </c>
      <c r="IM11" s="19">
        <v>5</v>
      </c>
      <c r="IN11" s="22">
        <v>8</v>
      </c>
      <c r="IO11" s="23"/>
      <c r="IP11" s="25">
        <f t="shared" si="158"/>
        <v>6.8</v>
      </c>
      <c r="IQ11" s="26">
        <f t="shared" si="159"/>
        <v>6.8</v>
      </c>
      <c r="IR11" s="26" t="str">
        <f t="shared" si="160"/>
        <v>6.8</v>
      </c>
      <c r="IS11" s="30" t="str">
        <f t="shared" si="161"/>
        <v>C+</v>
      </c>
      <c r="IT11" s="28">
        <f t="shared" si="162"/>
        <v>2.5</v>
      </c>
      <c r="IU11" s="35" t="str">
        <f t="shared" si="163"/>
        <v>2.5</v>
      </c>
      <c r="IV11" s="53">
        <v>2</v>
      </c>
      <c r="IW11" s="63">
        <v>2</v>
      </c>
      <c r="IX11" s="19">
        <v>8</v>
      </c>
      <c r="IY11" s="22">
        <v>7</v>
      </c>
      <c r="IZ11" s="23"/>
      <c r="JA11" s="25">
        <f t="shared" si="164"/>
        <v>7.4</v>
      </c>
      <c r="JB11" s="26">
        <f t="shared" si="165"/>
        <v>7.4</v>
      </c>
      <c r="JC11" s="26" t="str">
        <f t="shared" si="166"/>
        <v>7.4</v>
      </c>
      <c r="JD11" s="30" t="str">
        <f t="shared" si="167"/>
        <v>B</v>
      </c>
      <c r="JE11" s="28">
        <f t="shared" si="168"/>
        <v>3</v>
      </c>
      <c r="JF11" s="35" t="str">
        <f t="shared" si="169"/>
        <v>3.0</v>
      </c>
      <c r="JG11" s="53">
        <v>2</v>
      </c>
      <c r="JH11" s="63">
        <v>2</v>
      </c>
      <c r="JI11" s="19">
        <v>7</v>
      </c>
      <c r="JJ11" s="22">
        <v>6</v>
      </c>
      <c r="JK11" s="23"/>
      <c r="JL11" s="25">
        <f t="shared" si="170"/>
        <v>6.4</v>
      </c>
      <c r="JM11" s="26">
        <f t="shared" si="171"/>
        <v>6.4</v>
      </c>
      <c r="JN11" s="26" t="str">
        <f t="shared" si="172"/>
        <v>6.4</v>
      </c>
      <c r="JO11" s="30" t="str">
        <f t="shared" si="173"/>
        <v>C</v>
      </c>
      <c r="JP11" s="28">
        <f t="shared" si="174"/>
        <v>2</v>
      </c>
      <c r="JQ11" s="35" t="str">
        <f t="shared" si="175"/>
        <v>2.0</v>
      </c>
      <c r="JR11" s="53">
        <v>2</v>
      </c>
      <c r="JS11" s="63">
        <v>2</v>
      </c>
      <c r="JT11" s="19">
        <v>7</v>
      </c>
      <c r="JU11" s="22">
        <v>5</v>
      </c>
      <c r="JV11" s="23"/>
      <c r="JW11" s="25">
        <f t="shared" si="176"/>
        <v>5.8</v>
      </c>
      <c r="JX11" s="26">
        <f t="shared" si="177"/>
        <v>5.8</v>
      </c>
      <c r="JY11" s="26" t="str">
        <f t="shared" si="178"/>
        <v>5.8</v>
      </c>
      <c r="JZ11" s="30" t="str">
        <f t="shared" si="179"/>
        <v>C</v>
      </c>
      <c r="KA11" s="28">
        <f t="shared" si="180"/>
        <v>2</v>
      </c>
      <c r="KB11" s="35" t="str">
        <f t="shared" si="181"/>
        <v>2.0</v>
      </c>
      <c r="KC11" s="53">
        <v>1</v>
      </c>
      <c r="KD11" s="63">
        <v>1</v>
      </c>
      <c r="KE11" s="19">
        <v>6.3</v>
      </c>
      <c r="KF11" s="22">
        <v>5</v>
      </c>
      <c r="KG11" s="23"/>
      <c r="KH11" s="25">
        <f t="shared" si="182"/>
        <v>5.5</v>
      </c>
      <c r="KI11" s="26">
        <f t="shared" si="183"/>
        <v>5.5</v>
      </c>
      <c r="KJ11" s="26" t="str">
        <f t="shared" si="184"/>
        <v>5.5</v>
      </c>
      <c r="KK11" s="30" t="str">
        <f t="shared" si="185"/>
        <v>C</v>
      </c>
      <c r="KL11" s="28">
        <f t="shared" si="186"/>
        <v>2</v>
      </c>
      <c r="KM11" s="35" t="str">
        <f t="shared" si="187"/>
        <v>2.0</v>
      </c>
      <c r="KN11" s="53">
        <v>2</v>
      </c>
      <c r="KO11" s="63">
        <v>2</v>
      </c>
      <c r="KP11" s="181">
        <f t="shared" si="188"/>
        <v>18</v>
      </c>
      <c r="KQ11" s="217">
        <f t="shared" si="189"/>
        <v>6.5555555555555545</v>
      </c>
      <c r="KR11" s="182">
        <f t="shared" si="190"/>
        <v>2.4444444444444446</v>
      </c>
      <c r="KS11" s="183" t="str">
        <f t="shared" si="191"/>
        <v>2.44</v>
      </c>
      <c r="KT11" s="135" t="str">
        <f t="shared" si="192"/>
        <v>Lên lớp</v>
      </c>
      <c r="KU11" s="136">
        <f t="shared" si="193"/>
        <v>18</v>
      </c>
      <c r="KV11" s="217">
        <f t="shared" si="194"/>
        <v>6.5555555555555545</v>
      </c>
      <c r="KW11" s="236">
        <f t="shared" si="195"/>
        <v>2.4444444444444446</v>
      </c>
      <c r="KX11" s="192">
        <f t="shared" si="196"/>
        <v>55</v>
      </c>
      <c r="KY11" s="193">
        <f t="shared" si="197"/>
        <v>55</v>
      </c>
      <c r="KZ11" s="183">
        <f t="shared" si="198"/>
        <v>6.3836363636363629</v>
      </c>
      <c r="LA11" s="182">
        <f t="shared" si="199"/>
        <v>2.3181818181818183</v>
      </c>
      <c r="LB11" s="183" t="str">
        <f t="shared" si="200"/>
        <v>2.32</v>
      </c>
      <c r="LC11" s="135" t="str">
        <f t="shared" si="201"/>
        <v>Lên lớp</v>
      </c>
      <c r="LD11" s="135" t="s">
        <v>648</v>
      </c>
      <c r="LE11" s="57">
        <v>7.6</v>
      </c>
      <c r="LF11" s="22">
        <v>7</v>
      </c>
      <c r="LG11" s="23"/>
      <c r="LH11" s="25">
        <f t="shared" si="202"/>
        <v>7.2</v>
      </c>
      <c r="LI11" s="147">
        <f t="shared" si="203"/>
        <v>7.2</v>
      </c>
      <c r="LJ11" s="26" t="str">
        <f t="shared" si="204"/>
        <v>7.2</v>
      </c>
      <c r="LK11" s="148" t="str">
        <f t="shared" si="205"/>
        <v>B</v>
      </c>
      <c r="LL11" s="149">
        <f t="shared" si="206"/>
        <v>3</v>
      </c>
      <c r="LM11" s="40" t="str">
        <f t="shared" si="207"/>
        <v>3.0</v>
      </c>
      <c r="LN11" s="53">
        <v>2</v>
      </c>
      <c r="LO11" s="63">
        <v>2</v>
      </c>
      <c r="LP11" s="19">
        <v>6.4</v>
      </c>
      <c r="LQ11" s="22">
        <v>1</v>
      </c>
      <c r="LR11" s="23">
        <v>6</v>
      </c>
      <c r="LS11" s="25">
        <f t="shared" si="208"/>
        <v>3.2</v>
      </c>
      <c r="LT11" s="147">
        <f t="shared" si="209"/>
        <v>6.2</v>
      </c>
      <c r="LU11" s="26" t="str">
        <f t="shared" si="210"/>
        <v>6.2</v>
      </c>
      <c r="LV11" s="148" t="str">
        <f t="shared" si="211"/>
        <v>C</v>
      </c>
      <c r="LW11" s="149">
        <f t="shared" si="212"/>
        <v>2</v>
      </c>
      <c r="LX11" s="40" t="str">
        <f t="shared" si="213"/>
        <v>2.0</v>
      </c>
      <c r="LY11" s="53">
        <v>1</v>
      </c>
      <c r="LZ11" s="63">
        <v>1</v>
      </c>
      <c r="MA11" s="19">
        <v>7.6</v>
      </c>
      <c r="MB11" s="51">
        <v>7.5</v>
      </c>
      <c r="MC11" s="23"/>
      <c r="MD11" s="25">
        <f t="shared" si="214"/>
        <v>7.5</v>
      </c>
      <c r="ME11" s="147">
        <f t="shared" si="215"/>
        <v>7.5</v>
      </c>
      <c r="MF11" s="26" t="str">
        <f t="shared" si="216"/>
        <v>7.5</v>
      </c>
      <c r="MG11" s="148" t="str">
        <f t="shared" si="217"/>
        <v>B</v>
      </c>
      <c r="MH11" s="149">
        <f t="shared" si="218"/>
        <v>3</v>
      </c>
      <c r="MI11" s="40" t="str">
        <f t="shared" si="219"/>
        <v>3.0</v>
      </c>
      <c r="MJ11" s="53">
        <v>3</v>
      </c>
      <c r="MK11" s="63">
        <v>3</v>
      </c>
      <c r="ML11" s="19">
        <v>7</v>
      </c>
      <c r="MM11" s="22">
        <v>6</v>
      </c>
      <c r="MN11" s="23"/>
      <c r="MO11" s="25">
        <f t="shared" si="220"/>
        <v>6.4</v>
      </c>
      <c r="MP11" s="147">
        <f t="shared" si="221"/>
        <v>6.4</v>
      </c>
      <c r="MQ11" s="26" t="str">
        <f t="shared" si="222"/>
        <v>6.4</v>
      </c>
      <c r="MR11" s="148" t="str">
        <f t="shared" si="223"/>
        <v>C</v>
      </c>
      <c r="MS11" s="149">
        <f t="shared" si="224"/>
        <v>2</v>
      </c>
      <c r="MT11" s="40" t="str">
        <f t="shared" si="225"/>
        <v>2.0</v>
      </c>
      <c r="MU11" s="53">
        <v>2</v>
      </c>
      <c r="MV11" s="63">
        <v>2</v>
      </c>
      <c r="MW11" s="19">
        <v>6.8</v>
      </c>
      <c r="MX11" s="22">
        <v>1</v>
      </c>
      <c r="MY11" s="23">
        <v>6</v>
      </c>
      <c r="MZ11" s="25">
        <f t="shared" si="226"/>
        <v>3.3</v>
      </c>
      <c r="NA11" s="147">
        <f t="shared" si="227"/>
        <v>6.3</v>
      </c>
      <c r="NB11" s="26" t="str">
        <f t="shared" si="228"/>
        <v>6.3</v>
      </c>
      <c r="NC11" s="148" t="str">
        <f t="shared" si="229"/>
        <v>C</v>
      </c>
      <c r="ND11" s="149">
        <f t="shared" si="230"/>
        <v>2</v>
      </c>
      <c r="NE11" s="40" t="str">
        <f t="shared" si="231"/>
        <v>2.0</v>
      </c>
      <c r="NF11" s="53">
        <v>4</v>
      </c>
      <c r="NG11" s="63">
        <v>4</v>
      </c>
      <c r="NH11" s="264">
        <f t="shared" si="19"/>
        <v>12</v>
      </c>
      <c r="NI11" s="217">
        <f t="shared" si="20"/>
        <v>6.7583333333333337</v>
      </c>
      <c r="NJ11" s="182">
        <f t="shared" si="21"/>
        <v>2.4166666666666665</v>
      </c>
      <c r="NK11" s="183" t="str">
        <f t="shared" si="22"/>
        <v>2.42</v>
      </c>
      <c r="NL11" s="135" t="str">
        <f t="shared" si="23"/>
        <v>Lên lớp</v>
      </c>
      <c r="NM11" s="136">
        <f t="shared" si="24"/>
        <v>12</v>
      </c>
      <c r="NN11" s="217">
        <f t="shared" si="25"/>
        <v>6.7583333333333337</v>
      </c>
      <c r="NO11" s="236">
        <f t="shared" si="26"/>
        <v>2.4166666666666665</v>
      </c>
      <c r="NP11" s="192">
        <f t="shared" si="27"/>
        <v>67</v>
      </c>
      <c r="NQ11" s="193">
        <f t="shared" si="28"/>
        <v>67</v>
      </c>
      <c r="NR11" s="183">
        <f t="shared" si="29"/>
        <v>6.4507462686567161</v>
      </c>
      <c r="NS11" s="182">
        <f t="shared" si="30"/>
        <v>2.3358208955223883</v>
      </c>
      <c r="NT11" s="183" t="str">
        <f t="shared" si="31"/>
        <v>2.34</v>
      </c>
      <c r="NU11" s="135" t="str">
        <f t="shared" si="32"/>
        <v>Lên lớp</v>
      </c>
      <c r="NV11" s="135" t="s">
        <v>648</v>
      </c>
      <c r="NW11" s="57">
        <v>7.5</v>
      </c>
      <c r="NX11" s="51">
        <v>6</v>
      </c>
      <c r="NY11" s="23"/>
      <c r="NZ11" s="25">
        <f t="shared" si="273"/>
        <v>6.6</v>
      </c>
      <c r="OA11" s="26">
        <f t="shared" si="274"/>
        <v>6.6</v>
      </c>
      <c r="OB11" s="26" t="str">
        <f t="shared" si="275"/>
        <v>6.6</v>
      </c>
      <c r="OC11" s="30" t="str">
        <f t="shared" si="276"/>
        <v>C+</v>
      </c>
      <c r="OD11" s="28">
        <f t="shared" si="277"/>
        <v>2.5</v>
      </c>
      <c r="OE11" s="35" t="str">
        <f t="shared" si="278"/>
        <v>2.5</v>
      </c>
      <c r="OF11" s="53">
        <v>6</v>
      </c>
      <c r="OG11" s="70">
        <v>6</v>
      </c>
      <c r="OH11" s="19">
        <v>8</v>
      </c>
      <c r="OI11" s="22">
        <v>6</v>
      </c>
      <c r="OJ11" s="23"/>
      <c r="OK11" s="25">
        <f t="shared" si="263"/>
        <v>6.8</v>
      </c>
      <c r="OL11" s="26">
        <f t="shared" si="264"/>
        <v>6.8</v>
      </c>
      <c r="OM11" s="26" t="str">
        <f t="shared" si="265"/>
        <v>6.8</v>
      </c>
      <c r="ON11" s="30" t="str">
        <f t="shared" si="266"/>
        <v>C+</v>
      </c>
      <c r="OO11" s="28">
        <f t="shared" si="267"/>
        <v>2.5</v>
      </c>
      <c r="OP11" s="35" t="str">
        <f t="shared" si="268"/>
        <v>2.5</v>
      </c>
      <c r="OQ11" s="53">
        <v>6</v>
      </c>
      <c r="OR11" s="63">
        <v>6</v>
      </c>
      <c r="OS11" s="258">
        <v>7.6</v>
      </c>
      <c r="OT11" s="25">
        <v>6.8</v>
      </c>
      <c r="OU11" s="25">
        <v>7.5</v>
      </c>
      <c r="OV11" s="129">
        <f t="shared" si="269"/>
        <v>7.3</v>
      </c>
      <c r="OW11" s="26" t="str">
        <f t="shared" si="34"/>
        <v>7.3</v>
      </c>
      <c r="OX11" s="30" t="str">
        <f t="shared" si="270"/>
        <v>B</v>
      </c>
      <c r="OY11" s="28">
        <f t="shared" si="271"/>
        <v>3</v>
      </c>
      <c r="OZ11" s="35" t="str">
        <f t="shared" si="272"/>
        <v>3.0</v>
      </c>
      <c r="PA11" s="260">
        <v>5</v>
      </c>
      <c r="PB11" s="261">
        <v>5</v>
      </c>
      <c r="PC11" s="262">
        <f t="shared" si="232"/>
        <v>17</v>
      </c>
      <c r="PD11" s="217">
        <f t="shared" si="35"/>
        <v>6.8764705882352937</v>
      </c>
      <c r="PE11" s="182">
        <f t="shared" si="36"/>
        <v>2.6470588235294117</v>
      </c>
      <c r="PF11" s="183" t="str">
        <f t="shared" si="37"/>
        <v>2.65</v>
      </c>
      <c r="PG11" s="135" t="str">
        <f t="shared" si="38"/>
        <v>Lên lớp</v>
      </c>
    </row>
    <row r="12" spans="1:423" ht="18">
      <c r="A12" s="10">
        <v>9</v>
      </c>
      <c r="B12" s="10">
        <v>11</v>
      </c>
      <c r="C12" s="90" t="s">
        <v>187</v>
      </c>
      <c r="D12" s="91" t="s">
        <v>213</v>
      </c>
      <c r="E12" s="93" t="s">
        <v>214</v>
      </c>
      <c r="F12" s="131" t="s">
        <v>215</v>
      </c>
      <c r="G12" s="42"/>
      <c r="H12" s="100" t="s">
        <v>464</v>
      </c>
      <c r="I12" s="42" t="s">
        <v>18</v>
      </c>
      <c r="J12" s="98" t="s">
        <v>497</v>
      </c>
      <c r="K12" s="12">
        <v>6.3</v>
      </c>
      <c r="L12" s="26" t="str">
        <f t="shared" si="39"/>
        <v>6.3</v>
      </c>
      <c r="M12" s="30" t="str">
        <f t="shared" si="235"/>
        <v>C</v>
      </c>
      <c r="N12" s="37">
        <f t="shared" si="236"/>
        <v>2</v>
      </c>
      <c r="O12" s="35" t="str">
        <f t="shared" si="237"/>
        <v>2.0</v>
      </c>
      <c r="P12" s="11">
        <v>2</v>
      </c>
      <c r="Q12" s="14">
        <v>7.5</v>
      </c>
      <c r="R12" s="26" t="str">
        <f t="shared" si="40"/>
        <v>7.5</v>
      </c>
      <c r="S12" s="30" t="str">
        <f t="shared" si="238"/>
        <v>B</v>
      </c>
      <c r="T12" s="37">
        <f t="shared" si="239"/>
        <v>3</v>
      </c>
      <c r="U12" s="35" t="str">
        <f t="shared" si="240"/>
        <v>3.0</v>
      </c>
      <c r="V12" s="11">
        <v>3</v>
      </c>
      <c r="W12" s="19">
        <v>7.5</v>
      </c>
      <c r="X12" s="22">
        <v>7</v>
      </c>
      <c r="Y12" s="23"/>
      <c r="Z12" s="25">
        <f t="shared" si="41"/>
        <v>7.2</v>
      </c>
      <c r="AA12" s="26">
        <f t="shared" si="42"/>
        <v>7.2</v>
      </c>
      <c r="AB12" s="26" t="str">
        <f t="shared" si="43"/>
        <v>7.2</v>
      </c>
      <c r="AC12" s="30" t="str">
        <f t="shared" si="44"/>
        <v>B</v>
      </c>
      <c r="AD12" s="28">
        <f t="shared" si="45"/>
        <v>3</v>
      </c>
      <c r="AE12" s="35" t="str">
        <f t="shared" si="46"/>
        <v>3.0</v>
      </c>
      <c r="AF12" s="53">
        <v>4</v>
      </c>
      <c r="AG12" s="63">
        <v>4</v>
      </c>
      <c r="AH12" s="19">
        <v>6.7</v>
      </c>
      <c r="AI12" s="22">
        <v>8</v>
      </c>
      <c r="AJ12" s="23"/>
      <c r="AK12" s="25">
        <f t="shared" si="241"/>
        <v>7.5</v>
      </c>
      <c r="AL12" s="26">
        <f t="shared" si="242"/>
        <v>7.5</v>
      </c>
      <c r="AM12" s="26" t="str">
        <f t="shared" si="48"/>
        <v>7.5</v>
      </c>
      <c r="AN12" s="30" t="str">
        <f t="shared" si="243"/>
        <v>B</v>
      </c>
      <c r="AO12" s="28">
        <f t="shared" si="244"/>
        <v>3</v>
      </c>
      <c r="AP12" s="35" t="str">
        <f t="shared" si="245"/>
        <v>3.0</v>
      </c>
      <c r="AQ12" s="66">
        <v>2</v>
      </c>
      <c r="AR12" s="68">
        <v>2</v>
      </c>
      <c r="AS12" s="19">
        <v>5.8</v>
      </c>
      <c r="AT12" s="22">
        <v>6</v>
      </c>
      <c r="AU12" s="23"/>
      <c r="AV12" s="25">
        <f t="shared" si="246"/>
        <v>5.9</v>
      </c>
      <c r="AW12" s="26">
        <f t="shared" si="247"/>
        <v>5.9</v>
      </c>
      <c r="AX12" s="26" t="str">
        <f t="shared" si="51"/>
        <v>5.9</v>
      </c>
      <c r="AY12" s="30" t="str">
        <f t="shared" si="248"/>
        <v>C</v>
      </c>
      <c r="AZ12" s="28">
        <f t="shared" si="249"/>
        <v>2</v>
      </c>
      <c r="BA12" s="35" t="str">
        <f t="shared" si="250"/>
        <v>2.0</v>
      </c>
      <c r="BB12" s="53">
        <v>3</v>
      </c>
      <c r="BC12" s="63">
        <v>3</v>
      </c>
      <c r="BD12" s="19">
        <v>7.6</v>
      </c>
      <c r="BE12" s="22">
        <v>10</v>
      </c>
      <c r="BF12" s="23"/>
      <c r="BG12" s="25">
        <f t="shared" si="52"/>
        <v>9</v>
      </c>
      <c r="BH12" s="26">
        <f t="shared" si="53"/>
        <v>9</v>
      </c>
      <c r="BI12" s="26" t="str">
        <f t="shared" si="54"/>
        <v>9.0</v>
      </c>
      <c r="BJ12" s="30" t="str">
        <f t="shared" si="251"/>
        <v>A</v>
      </c>
      <c r="BK12" s="28">
        <f t="shared" si="252"/>
        <v>4</v>
      </c>
      <c r="BL12" s="35" t="str">
        <f t="shared" si="253"/>
        <v>4.0</v>
      </c>
      <c r="BM12" s="53">
        <v>3</v>
      </c>
      <c r="BN12" s="63">
        <v>3</v>
      </c>
      <c r="BO12" s="19">
        <v>7.6</v>
      </c>
      <c r="BP12" s="22">
        <v>5</v>
      </c>
      <c r="BQ12" s="23"/>
      <c r="BR12" s="25">
        <f t="shared" si="55"/>
        <v>6</v>
      </c>
      <c r="BS12" s="26">
        <f t="shared" si="56"/>
        <v>6</v>
      </c>
      <c r="BT12" s="26" t="str">
        <f t="shared" si="57"/>
        <v>6.0</v>
      </c>
      <c r="BU12" s="30" t="str">
        <f t="shared" si="58"/>
        <v>C</v>
      </c>
      <c r="BV12" s="56">
        <f t="shared" si="59"/>
        <v>2</v>
      </c>
      <c r="BW12" s="35" t="str">
        <f t="shared" si="60"/>
        <v>2.0</v>
      </c>
      <c r="BX12" s="53">
        <v>2</v>
      </c>
      <c r="BY12" s="70">
        <v>2</v>
      </c>
      <c r="BZ12" s="19">
        <v>7</v>
      </c>
      <c r="CA12" s="22">
        <v>5</v>
      </c>
      <c r="CB12" s="23"/>
      <c r="CC12" s="25">
        <f t="shared" si="61"/>
        <v>5.8</v>
      </c>
      <c r="CD12" s="26">
        <f t="shared" si="62"/>
        <v>5.8</v>
      </c>
      <c r="CE12" s="26" t="str">
        <f t="shared" si="63"/>
        <v>5.8</v>
      </c>
      <c r="CF12" s="30" t="str">
        <f t="shared" si="254"/>
        <v>C</v>
      </c>
      <c r="CG12" s="28">
        <f t="shared" si="255"/>
        <v>2</v>
      </c>
      <c r="CH12" s="35" t="str">
        <f t="shared" si="256"/>
        <v>2.0</v>
      </c>
      <c r="CI12" s="53">
        <v>3</v>
      </c>
      <c r="CJ12" s="63">
        <v>3</v>
      </c>
      <c r="CK12" s="193">
        <f t="shared" si="64"/>
        <v>17</v>
      </c>
      <c r="CL12" s="217">
        <f t="shared" si="65"/>
        <v>6.9352941176470591</v>
      </c>
      <c r="CM12" s="182">
        <f t="shared" si="66"/>
        <v>2.7058823529411766</v>
      </c>
      <c r="CN12" s="183" t="str">
        <f t="shared" si="67"/>
        <v>2.71</v>
      </c>
      <c r="CO12" s="135" t="str">
        <f t="shared" si="68"/>
        <v>Lên lớp</v>
      </c>
      <c r="CP12" s="136">
        <f t="shared" si="69"/>
        <v>17</v>
      </c>
      <c r="CQ12" s="239">
        <f t="shared" si="70"/>
        <v>6.9352941176470591</v>
      </c>
      <c r="CR12" s="137">
        <f t="shared" si="71"/>
        <v>2.7058823529411766</v>
      </c>
      <c r="CS12" s="244" t="str">
        <f t="shared" si="72"/>
        <v>2.71</v>
      </c>
      <c r="CT12" s="135" t="str">
        <f t="shared" si="73"/>
        <v>Lên lớp</v>
      </c>
      <c r="CU12" s="135" t="s">
        <v>648</v>
      </c>
      <c r="CV12" s="19">
        <v>7</v>
      </c>
      <c r="CW12" s="22">
        <v>8</v>
      </c>
      <c r="CX12" s="23"/>
      <c r="CY12" s="25">
        <f t="shared" si="74"/>
        <v>7.6</v>
      </c>
      <c r="CZ12" s="26">
        <f t="shared" si="75"/>
        <v>7.6</v>
      </c>
      <c r="DA12" s="26" t="str">
        <f t="shared" si="76"/>
        <v>7.6</v>
      </c>
      <c r="DB12" s="30" t="str">
        <f t="shared" si="77"/>
        <v>B</v>
      </c>
      <c r="DC12" s="56">
        <f t="shared" si="78"/>
        <v>3</v>
      </c>
      <c r="DD12" s="35" t="str">
        <f t="shared" si="79"/>
        <v>3.0</v>
      </c>
      <c r="DE12" s="53">
        <v>3</v>
      </c>
      <c r="DF12" s="63">
        <v>3</v>
      </c>
      <c r="DG12" s="19">
        <v>5.7</v>
      </c>
      <c r="DH12" s="22">
        <v>5</v>
      </c>
      <c r="DI12" s="23"/>
      <c r="DJ12" s="25">
        <f t="shared" si="80"/>
        <v>5.3</v>
      </c>
      <c r="DK12" s="26">
        <f t="shared" si="81"/>
        <v>5.3</v>
      </c>
      <c r="DL12" s="26" t="str">
        <f t="shared" si="82"/>
        <v>5.3</v>
      </c>
      <c r="DM12" s="30" t="str">
        <f t="shared" si="83"/>
        <v>D+</v>
      </c>
      <c r="DN12" s="56">
        <f t="shared" si="84"/>
        <v>1.5</v>
      </c>
      <c r="DO12" s="35" t="str">
        <f t="shared" si="85"/>
        <v>1.5</v>
      </c>
      <c r="DP12" s="53">
        <v>3</v>
      </c>
      <c r="DQ12" s="63">
        <v>3</v>
      </c>
      <c r="DR12" s="19">
        <v>6.9</v>
      </c>
      <c r="DS12" s="22">
        <v>6</v>
      </c>
      <c r="DT12" s="23"/>
      <c r="DU12" s="25">
        <f t="shared" si="86"/>
        <v>6.4</v>
      </c>
      <c r="DV12" s="26">
        <f t="shared" si="87"/>
        <v>6.4</v>
      </c>
      <c r="DW12" s="26" t="str">
        <f t="shared" si="88"/>
        <v>6.4</v>
      </c>
      <c r="DX12" s="30" t="str">
        <f t="shared" si="89"/>
        <v>C</v>
      </c>
      <c r="DY12" s="28">
        <f t="shared" si="90"/>
        <v>2</v>
      </c>
      <c r="DZ12" s="35" t="str">
        <f t="shared" si="91"/>
        <v>2.0</v>
      </c>
      <c r="EA12" s="53">
        <v>3</v>
      </c>
      <c r="EB12" s="63">
        <v>3</v>
      </c>
      <c r="EC12" s="19">
        <v>7.7</v>
      </c>
      <c r="ED12" s="22">
        <v>8</v>
      </c>
      <c r="EE12" s="23"/>
      <c r="EF12" s="25">
        <f t="shared" si="92"/>
        <v>7.9</v>
      </c>
      <c r="EG12" s="26">
        <f t="shared" si="93"/>
        <v>7.9</v>
      </c>
      <c r="EH12" s="26" t="str">
        <f t="shared" si="94"/>
        <v>7.9</v>
      </c>
      <c r="EI12" s="30" t="str">
        <f t="shared" si="95"/>
        <v>B</v>
      </c>
      <c r="EJ12" s="28">
        <f t="shared" si="96"/>
        <v>3</v>
      </c>
      <c r="EK12" s="35" t="str">
        <f t="shared" si="97"/>
        <v>3.0</v>
      </c>
      <c r="EL12" s="53">
        <v>2</v>
      </c>
      <c r="EM12" s="63">
        <v>2</v>
      </c>
      <c r="EN12" s="19">
        <v>8.6</v>
      </c>
      <c r="EO12" s="22">
        <v>6</v>
      </c>
      <c r="EP12" s="23"/>
      <c r="EQ12" s="25">
        <f t="shared" si="98"/>
        <v>7</v>
      </c>
      <c r="ER12" s="26">
        <f t="shared" si="99"/>
        <v>7</v>
      </c>
      <c r="ES12" s="26" t="str">
        <f t="shared" si="100"/>
        <v>7.0</v>
      </c>
      <c r="ET12" s="30" t="str">
        <f t="shared" si="101"/>
        <v>B</v>
      </c>
      <c r="EU12" s="28">
        <f t="shared" si="102"/>
        <v>3</v>
      </c>
      <c r="EV12" s="35" t="str">
        <f t="shared" si="103"/>
        <v>3.0</v>
      </c>
      <c r="EW12" s="53">
        <v>2</v>
      </c>
      <c r="EX12" s="63">
        <v>2</v>
      </c>
      <c r="EY12" s="19">
        <v>7.7</v>
      </c>
      <c r="EZ12" s="22">
        <v>7</v>
      </c>
      <c r="FA12" s="23"/>
      <c r="FB12" s="25">
        <f t="shared" si="104"/>
        <v>7.3</v>
      </c>
      <c r="FC12" s="26">
        <f t="shared" si="105"/>
        <v>7.3</v>
      </c>
      <c r="FD12" s="26" t="str">
        <f t="shared" si="106"/>
        <v>7.3</v>
      </c>
      <c r="FE12" s="30" t="str">
        <f t="shared" si="107"/>
        <v>B</v>
      </c>
      <c r="FF12" s="28">
        <f t="shared" si="108"/>
        <v>3</v>
      </c>
      <c r="FG12" s="35" t="str">
        <f t="shared" si="109"/>
        <v>3.0</v>
      </c>
      <c r="FH12" s="53">
        <v>3</v>
      </c>
      <c r="FI12" s="63">
        <v>3</v>
      </c>
      <c r="FJ12" s="19">
        <v>7.7</v>
      </c>
      <c r="FK12" s="22">
        <v>8</v>
      </c>
      <c r="FL12" s="23"/>
      <c r="FM12" s="25">
        <f t="shared" si="110"/>
        <v>7.9</v>
      </c>
      <c r="FN12" s="26">
        <f t="shared" si="111"/>
        <v>7.9</v>
      </c>
      <c r="FO12" s="26" t="str">
        <f t="shared" si="112"/>
        <v>7.9</v>
      </c>
      <c r="FP12" s="30" t="str">
        <f t="shared" si="113"/>
        <v>B</v>
      </c>
      <c r="FQ12" s="28">
        <f t="shared" si="114"/>
        <v>3</v>
      </c>
      <c r="FR12" s="35" t="str">
        <f t="shared" si="115"/>
        <v>3.0</v>
      </c>
      <c r="FS12" s="53">
        <v>2</v>
      </c>
      <c r="FT12" s="63">
        <v>2</v>
      </c>
      <c r="FU12" s="19">
        <v>7.3</v>
      </c>
      <c r="FV12" s="22">
        <v>7</v>
      </c>
      <c r="FW12" s="23"/>
      <c r="FX12" s="25">
        <f t="shared" si="116"/>
        <v>7.1</v>
      </c>
      <c r="FY12" s="26">
        <f t="shared" si="117"/>
        <v>7.1</v>
      </c>
      <c r="FZ12" s="26" t="str">
        <f t="shared" si="118"/>
        <v>7.1</v>
      </c>
      <c r="GA12" s="30" t="str">
        <f t="shared" si="119"/>
        <v>B</v>
      </c>
      <c r="GB12" s="28">
        <f t="shared" si="120"/>
        <v>3</v>
      </c>
      <c r="GC12" s="35" t="str">
        <f t="shared" si="121"/>
        <v>3.0</v>
      </c>
      <c r="GD12" s="53">
        <v>2</v>
      </c>
      <c r="GE12" s="63">
        <v>2</v>
      </c>
      <c r="GF12" s="181">
        <f t="shared" si="122"/>
        <v>20</v>
      </c>
      <c r="GG12" s="217">
        <f t="shared" si="123"/>
        <v>6.9799999999999995</v>
      </c>
      <c r="GH12" s="182">
        <f t="shared" si="124"/>
        <v>2.625</v>
      </c>
      <c r="GI12" s="183" t="str">
        <f t="shared" si="125"/>
        <v>2.63</v>
      </c>
      <c r="GJ12" s="135" t="str">
        <f t="shared" si="126"/>
        <v>Lên lớp</v>
      </c>
      <c r="GK12" s="136">
        <f t="shared" si="127"/>
        <v>20</v>
      </c>
      <c r="GL12" s="239">
        <f t="shared" si="128"/>
        <v>6.9799999999999995</v>
      </c>
      <c r="GM12" s="137">
        <f t="shared" si="129"/>
        <v>2.625</v>
      </c>
      <c r="GN12" s="192">
        <f t="shared" si="130"/>
        <v>37</v>
      </c>
      <c r="GO12" s="193">
        <f t="shared" si="131"/>
        <v>37</v>
      </c>
      <c r="GP12" s="183">
        <f t="shared" si="132"/>
        <v>6.9594594594594597</v>
      </c>
      <c r="GQ12" s="182">
        <f t="shared" si="133"/>
        <v>2.6621621621621623</v>
      </c>
      <c r="GR12" s="183" t="str">
        <f t="shared" si="134"/>
        <v>2.66</v>
      </c>
      <c r="GS12" s="135" t="str">
        <f t="shared" si="135"/>
        <v>Lên lớp</v>
      </c>
      <c r="GT12" s="135" t="s">
        <v>648</v>
      </c>
      <c r="GU12" s="19">
        <v>7.6</v>
      </c>
      <c r="GV12" s="22">
        <v>6</v>
      </c>
      <c r="GW12" s="23"/>
      <c r="GX12" s="25">
        <f t="shared" si="136"/>
        <v>6.6</v>
      </c>
      <c r="GY12" s="26">
        <f t="shared" si="137"/>
        <v>6.6</v>
      </c>
      <c r="GZ12" s="26" t="str">
        <f t="shared" si="138"/>
        <v>6.6</v>
      </c>
      <c r="HA12" s="30" t="str">
        <f t="shared" si="139"/>
        <v>C+</v>
      </c>
      <c r="HB12" s="28">
        <f t="shared" si="140"/>
        <v>2.5</v>
      </c>
      <c r="HC12" s="35" t="str">
        <f t="shared" si="141"/>
        <v>2.5</v>
      </c>
      <c r="HD12" s="53">
        <v>3</v>
      </c>
      <c r="HE12" s="63">
        <v>3</v>
      </c>
      <c r="HF12" s="19">
        <v>7.6</v>
      </c>
      <c r="HG12" s="22">
        <v>9</v>
      </c>
      <c r="HH12" s="23"/>
      <c r="HI12" s="25">
        <f t="shared" si="142"/>
        <v>8.4</v>
      </c>
      <c r="HJ12" s="26">
        <f t="shared" si="143"/>
        <v>8.4</v>
      </c>
      <c r="HK12" s="26" t="str">
        <f t="shared" si="144"/>
        <v>8.4</v>
      </c>
      <c r="HL12" s="30" t="str">
        <f t="shared" si="145"/>
        <v>B+</v>
      </c>
      <c r="HM12" s="28">
        <f t="shared" si="146"/>
        <v>3.5</v>
      </c>
      <c r="HN12" s="35" t="str">
        <f t="shared" si="147"/>
        <v>3.5</v>
      </c>
      <c r="HO12" s="53">
        <v>2</v>
      </c>
      <c r="HP12" s="63">
        <v>2</v>
      </c>
      <c r="HQ12" s="19">
        <v>6.6</v>
      </c>
      <c r="HR12" s="22">
        <v>7</v>
      </c>
      <c r="HS12" s="23"/>
      <c r="HT12" s="25">
        <f t="shared" si="148"/>
        <v>6.8</v>
      </c>
      <c r="HU12" s="147">
        <f t="shared" si="149"/>
        <v>6.8</v>
      </c>
      <c r="HV12" s="26" t="str">
        <f t="shared" si="233"/>
        <v>6.8</v>
      </c>
      <c r="HW12" s="218" t="str">
        <f t="shared" si="150"/>
        <v>C+</v>
      </c>
      <c r="HX12" s="149">
        <f t="shared" si="151"/>
        <v>2.5</v>
      </c>
      <c r="HY12" s="40" t="str">
        <f t="shared" si="152"/>
        <v>2.5</v>
      </c>
      <c r="HZ12" s="53">
        <v>3</v>
      </c>
      <c r="IA12" s="63">
        <v>3</v>
      </c>
      <c r="IB12" s="19">
        <v>6.7</v>
      </c>
      <c r="IC12" s="22">
        <v>2</v>
      </c>
      <c r="ID12" s="23">
        <v>5</v>
      </c>
      <c r="IE12" s="25">
        <f t="shared" si="153"/>
        <v>3.9</v>
      </c>
      <c r="IF12" s="147">
        <f t="shared" si="154"/>
        <v>5.7</v>
      </c>
      <c r="IG12" s="26" t="str">
        <f t="shared" si="234"/>
        <v>5.7</v>
      </c>
      <c r="IH12" s="218" t="str">
        <f t="shared" si="155"/>
        <v>C</v>
      </c>
      <c r="II12" s="149">
        <f t="shared" si="156"/>
        <v>2</v>
      </c>
      <c r="IJ12" s="40" t="str">
        <f t="shared" si="157"/>
        <v>2.0</v>
      </c>
      <c r="IK12" s="53">
        <v>1</v>
      </c>
      <c r="IL12" s="63">
        <v>1</v>
      </c>
      <c r="IM12" s="19">
        <v>7</v>
      </c>
      <c r="IN12" s="22">
        <v>9</v>
      </c>
      <c r="IO12" s="23"/>
      <c r="IP12" s="25">
        <f t="shared" si="158"/>
        <v>8.1999999999999993</v>
      </c>
      <c r="IQ12" s="26">
        <f t="shared" si="159"/>
        <v>8.1999999999999993</v>
      </c>
      <c r="IR12" s="26" t="str">
        <f t="shared" si="160"/>
        <v>8.2</v>
      </c>
      <c r="IS12" s="30" t="str">
        <f t="shared" si="161"/>
        <v>B+</v>
      </c>
      <c r="IT12" s="28">
        <f t="shared" si="162"/>
        <v>3.5</v>
      </c>
      <c r="IU12" s="35" t="str">
        <f t="shared" si="163"/>
        <v>3.5</v>
      </c>
      <c r="IV12" s="53">
        <v>2</v>
      </c>
      <c r="IW12" s="63">
        <v>2</v>
      </c>
      <c r="IX12" s="19">
        <v>8.8000000000000007</v>
      </c>
      <c r="IY12" s="22">
        <v>7</v>
      </c>
      <c r="IZ12" s="23"/>
      <c r="JA12" s="25">
        <f t="shared" si="164"/>
        <v>7.7</v>
      </c>
      <c r="JB12" s="26">
        <f t="shared" si="165"/>
        <v>7.7</v>
      </c>
      <c r="JC12" s="26" t="str">
        <f t="shared" si="166"/>
        <v>7.7</v>
      </c>
      <c r="JD12" s="30" t="str">
        <f t="shared" si="167"/>
        <v>B</v>
      </c>
      <c r="JE12" s="28">
        <f t="shared" si="168"/>
        <v>3</v>
      </c>
      <c r="JF12" s="35" t="str">
        <f t="shared" si="169"/>
        <v>3.0</v>
      </c>
      <c r="JG12" s="53">
        <v>2</v>
      </c>
      <c r="JH12" s="63">
        <v>2</v>
      </c>
      <c r="JI12" s="19">
        <v>7.8</v>
      </c>
      <c r="JJ12" s="22">
        <v>7</v>
      </c>
      <c r="JK12" s="23"/>
      <c r="JL12" s="25">
        <f t="shared" si="170"/>
        <v>7.3</v>
      </c>
      <c r="JM12" s="26">
        <f t="shared" si="171"/>
        <v>7.3</v>
      </c>
      <c r="JN12" s="26" t="str">
        <f t="shared" si="172"/>
        <v>7.3</v>
      </c>
      <c r="JO12" s="30" t="str">
        <f t="shared" si="173"/>
        <v>B</v>
      </c>
      <c r="JP12" s="28">
        <f t="shared" si="174"/>
        <v>3</v>
      </c>
      <c r="JQ12" s="35" t="str">
        <f t="shared" si="175"/>
        <v>3.0</v>
      </c>
      <c r="JR12" s="53">
        <v>2</v>
      </c>
      <c r="JS12" s="63">
        <v>2</v>
      </c>
      <c r="JT12" s="19">
        <v>7.6</v>
      </c>
      <c r="JU12" s="22">
        <v>4</v>
      </c>
      <c r="JV12" s="23"/>
      <c r="JW12" s="25">
        <f t="shared" si="176"/>
        <v>5.4</v>
      </c>
      <c r="JX12" s="26">
        <f t="shared" si="177"/>
        <v>5.4</v>
      </c>
      <c r="JY12" s="26" t="str">
        <f t="shared" si="178"/>
        <v>5.4</v>
      </c>
      <c r="JZ12" s="30" t="str">
        <f t="shared" si="179"/>
        <v>D+</v>
      </c>
      <c r="KA12" s="28">
        <f t="shared" si="180"/>
        <v>1.5</v>
      </c>
      <c r="KB12" s="35" t="str">
        <f t="shared" si="181"/>
        <v>1.5</v>
      </c>
      <c r="KC12" s="53">
        <v>1</v>
      </c>
      <c r="KD12" s="63">
        <v>1</v>
      </c>
      <c r="KE12" s="19">
        <v>7</v>
      </c>
      <c r="KF12" s="22">
        <v>7</v>
      </c>
      <c r="KG12" s="23"/>
      <c r="KH12" s="25">
        <f t="shared" si="182"/>
        <v>7</v>
      </c>
      <c r="KI12" s="26">
        <f t="shared" si="183"/>
        <v>7</v>
      </c>
      <c r="KJ12" s="26" t="str">
        <f t="shared" si="184"/>
        <v>7.0</v>
      </c>
      <c r="KK12" s="30" t="str">
        <f t="shared" si="185"/>
        <v>B</v>
      </c>
      <c r="KL12" s="28">
        <f t="shared" si="186"/>
        <v>3</v>
      </c>
      <c r="KM12" s="35" t="str">
        <f t="shared" si="187"/>
        <v>3.0</v>
      </c>
      <c r="KN12" s="53">
        <v>2</v>
      </c>
      <c r="KO12" s="63">
        <v>2</v>
      </c>
      <c r="KP12" s="181">
        <f t="shared" si="188"/>
        <v>18</v>
      </c>
      <c r="KQ12" s="217">
        <f t="shared" si="189"/>
        <v>7.1388888888888893</v>
      </c>
      <c r="KR12" s="182">
        <f t="shared" si="190"/>
        <v>2.8055555555555554</v>
      </c>
      <c r="KS12" s="183" t="str">
        <f t="shared" si="191"/>
        <v>2.81</v>
      </c>
      <c r="KT12" s="135" t="str">
        <f t="shared" si="192"/>
        <v>Lên lớp</v>
      </c>
      <c r="KU12" s="136">
        <f t="shared" si="193"/>
        <v>18</v>
      </c>
      <c r="KV12" s="217">
        <f t="shared" si="194"/>
        <v>7.1388888888888893</v>
      </c>
      <c r="KW12" s="236">
        <f t="shared" si="195"/>
        <v>2.8055555555555554</v>
      </c>
      <c r="KX12" s="192">
        <f t="shared" si="196"/>
        <v>55</v>
      </c>
      <c r="KY12" s="193">
        <f t="shared" si="197"/>
        <v>55</v>
      </c>
      <c r="KZ12" s="183">
        <f t="shared" si="198"/>
        <v>7.0181818181818185</v>
      </c>
      <c r="LA12" s="182">
        <f t="shared" si="199"/>
        <v>2.709090909090909</v>
      </c>
      <c r="LB12" s="183" t="str">
        <f t="shared" si="200"/>
        <v>2.71</v>
      </c>
      <c r="LC12" s="135" t="str">
        <f t="shared" si="201"/>
        <v>Lên lớp</v>
      </c>
      <c r="LD12" s="135" t="s">
        <v>648</v>
      </c>
      <c r="LE12" s="57">
        <v>8.3000000000000007</v>
      </c>
      <c r="LF12" s="22">
        <v>7</v>
      </c>
      <c r="LG12" s="23"/>
      <c r="LH12" s="25">
        <f t="shared" si="202"/>
        <v>7.5</v>
      </c>
      <c r="LI12" s="147">
        <f t="shared" si="203"/>
        <v>7.5</v>
      </c>
      <c r="LJ12" s="26" t="str">
        <f t="shared" si="204"/>
        <v>7.5</v>
      </c>
      <c r="LK12" s="148" t="str">
        <f t="shared" si="205"/>
        <v>B</v>
      </c>
      <c r="LL12" s="149">
        <f t="shared" si="206"/>
        <v>3</v>
      </c>
      <c r="LM12" s="40" t="str">
        <f t="shared" si="207"/>
        <v>3.0</v>
      </c>
      <c r="LN12" s="53">
        <v>2</v>
      </c>
      <c r="LO12" s="63">
        <v>2</v>
      </c>
      <c r="LP12" s="19">
        <v>7.4</v>
      </c>
      <c r="LQ12" s="22">
        <v>1</v>
      </c>
      <c r="LR12" s="23">
        <v>5</v>
      </c>
      <c r="LS12" s="25">
        <f t="shared" si="208"/>
        <v>3.6</v>
      </c>
      <c r="LT12" s="147">
        <f t="shared" si="209"/>
        <v>6</v>
      </c>
      <c r="LU12" s="26" t="str">
        <f t="shared" si="210"/>
        <v>6.0</v>
      </c>
      <c r="LV12" s="148" t="str">
        <f t="shared" si="211"/>
        <v>C</v>
      </c>
      <c r="LW12" s="149">
        <f t="shared" si="212"/>
        <v>2</v>
      </c>
      <c r="LX12" s="40" t="str">
        <f t="shared" si="213"/>
        <v>2.0</v>
      </c>
      <c r="LY12" s="53">
        <v>1</v>
      </c>
      <c r="LZ12" s="63">
        <v>1</v>
      </c>
      <c r="MA12" s="19">
        <v>7.4</v>
      </c>
      <c r="MB12" s="22">
        <v>7</v>
      </c>
      <c r="MC12" s="23"/>
      <c r="MD12" s="25">
        <f t="shared" si="214"/>
        <v>7.2</v>
      </c>
      <c r="ME12" s="147">
        <f t="shared" si="215"/>
        <v>7.2</v>
      </c>
      <c r="MF12" s="26" t="str">
        <f t="shared" si="216"/>
        <v>7.2</v>
      </c>
      <c r="MG12" s="148" t="str">
        <f t="shared" si="217"/>
        <v>B</v>
      </c>
      <c r="MH12" s="149">
        <f t="shared" si="218"/>
        <v>3</v>
      </c>
      <c r="MI12" s="40" t="str">
        <f t="shared" si="219"/>
        <v>3.0</v>
      </c>
      <c r="MJ12" s="53">
        <v>3</v>
      </c>
      <c r="MK12" s="63">
        <v>3</v>
      </c>
      <c r="ML12" s="19">
        <v>7</v>
      </c>
      <c r="MM12" s="22">
        <v>6</v>
      </c>
      <c r="MN12" s="23"/>
      <c r="MO12" s="25">
        <f t="shared" si="220"/>
        <v>6.4</v>
      </c>
      <c r="MP12" s="147">
        <f t="shared" si="221"/>
        <v>6.4</v>
      </c>
      <c r="MQ12" s="26" t="str">
        <f t="shared" si="222"/>
        <v>6.4</v>
      </c>
      <c r="MR12" s="148" t="str">
        <f t="shared" si="223"/>
        <v>C</v>
      </c>
      <c r="MS12" s="149">
        <f t="shared" si="224"/>
        <v>2</v>
      </c>
      <c r="MT12" s="40" t="str">
        <f t="shared" si="225"/>
        <v>2.0</v>
      </c>
      <c r="MU12" s="53">
        <v>2</v>
      </c>
      <c r="MV12" s="63">
        <v>2</v>
      </c>
      <c r="MW12" s="19">
        <v>8</v>
      </c>
      <c r="MX12" s="22">
        <v>7</v>
      </c>
      <c r="MY12" s="23"/>
      <c r="MZ12" s="25">
        <f t="shared" si="226"/>
        <v>7.4</v>
      </c>
      <c r="NA12" s="147">
        <f t="shared" si="227"/>
        <v>7.4</v>
      </c>
      <c r="NB12" s="26" t="str">
        <f t="shared" si="228"/>
        <v>7.4</v>
      </c>
      <c r="NC12" s="148" t="str">
        <f t="shared" si="229"/>
        <v>B</v>
      </c>
      <c r="ND12" s="149">
        <f t="shared" si="230"/>
        <v>3</v>
      </c>
      <c r="NE12" s="40" t="str">
        <f t="shared" si="231"/>
        <v>3.0</v>
      </c>
      <c r="NF12" s="53">
        <v>4</v>
      </c>
      <c r="NG12" s="63">
        <v>4</v>
      </c>
      <c r="NH12" s="264">
        <f t="shared" si="19"/>
        <v>12</v>
      </c>
      <c r="NI12" s="217">
        <f t="shared" si="20"/>
        <v>7.083333333333333</v>
      </c>
      <c r="NJ12" s="182">
        <f t="shared" si="21"/>
        <v>2.75</v>
      </c>
      <c r="NK12" s="183" t="str">
        <f t="shared" si="22"/>
        <v>2.75</v>
      </c>
      <c r="NL12" s="135" t="str">
        <f t="shared" si="23"/>
        <v>Lên lớp</v>
      </c>
      <c r="NM12" s="136">
        <f t="shared" si="24"/>
        <v>12</v>
      </c>
      <c r="NN12" s="217">
        <f t="shared" si="25"/>
        <v>7.083333333333333</v>
      </c>
      <c r="NO12" s="236">
        <f t="shared" si="26"/>
        <v>2.75</v>
      </c>
      <c r="NP12" s="192">
        <f t="shared" si="27"/>
        <v>67</v>
      </c>
      <c r="NQ12" s="193">
        <f t="shared" si="28"/>
        <v>67</v>
      </c>
      <c r="NR12" s="183">
        <f t="shared" si="29"/>
        <v>7.0298507462686564</v>
      </c>
      <c r="NS12" s="182">
        <f t="shared" si="30"/>
        <v>2.716417910447761</v>
      </c>
      <c r="NT12" s="183" t="str">
        <f t="shared" si="31"/>
        <v>2.72</v>
      </c>
      <c r="NU12" s="135" t="str">
        <f t="shared" si="32"/>
        <v>Lên lớp</v>
      </c>
      <c r="NV12" s="135" t="s">
        <v>648</v>
      </c>
      <c r="NW12" s="57">
        <v>5.5</v>
      </c>
      <c r="NX12" s="51">
        <v>5.5</v>
      </c>
      <c r="NY12" s="23"/>
      <c r="NZ12" s="25">
        <f t="shared" si="273"/>
        <v>5.5</v>
      </c>
      <c r="OA12" s="26">
        <f t="shared" si="274"/>
        <v>5.5</v>
      </c>
      <c r="OB12" s="26" t="str">
        <f t="shared" si="275"/>
        <v>5.5</v>
      </c>
      <c r="OC12" s="30" t="str">
        <f t="shared" si="276"/>
        <v>C</v>
      </c>
      <c r="OD12" s="28">
        <f t="shared" si="277"/>
        <v>2</v>
      </c>
      <c r="OE12" s="35" t="str">
        <f t="shared" si="278"/>
        <v>2.0</v>
      </c>
      <c r="OF12" s="53">
        <v>6</v>
      </c>
      <c r="OG12" s="70">
        <v>6</v>
      </c>
      <c r="OH12" s="19">
        <v>6.7</v>
      </c>
      <c r="OI12" s="22">
        <v>5</v>
      </c>
      <c r="OJ12" s="23"/>
      <c r="OK12" s="25">
        <f t="shared" si="263"/>
        <v>5.7</v>
      </c>
      <c r="OL12" s="26">
        <f t="shared" si="264"/>
        <v>5.7</v>
      </c>
      <c r="OM12" s="26" t="str">
        <f t="shared" si="265"/>
        <v>5.7</v>
      </c>
      <c r="ON12" s="30" t="str">
        <f t="shared" si="266"/>
        <v>C</v>
      </c>
      <c r="OO12" s="28">
        <f t="shared" si="267"/>
        <v>2</v>
      </c>
      <c r="OP12" s="35" t="str">
        <f t="shared" si="268"/>
        <v>2.0</v>
      </c>
      <c r="OQ12" s="53">
        <v>6</v>
      </c>
      <c r="OR12" s="63">
        <v>6</v>
      </c>
      <c r="OS12" s="258">
        <v>6.4</v>
      </c>
      <c r="OT12" s="25">
        <v>7.4</v>
      </c>
      <c r="OU12" s="25">
        <v>7.1</v>
      </c>
      <c r="OV12" s="129">
        <f t="shared" si="269"/>
        <v>7</v>
      </c>
      <c r="OW12" s="26" t="str">
        <f t="shared" si="34"/>
        <v>7.0</v>
      </c>
      <c r="OX12" s="30" t="str">
        <f t="shared" si="270"/>
        <v>B</v>
      </c>
      <c r="OY12" s="28">
        <f t="shared" si="271"/>
        <v>3</v>
      </c>
      <c r="OZ12" s="35" t="str">
        <f t="shared" si="272"/>
        <v>3.0</v>
      </c>
      <c r="PA12" s="260">
        <v>5</v>
      </c>
      <c r="PB12" s="261">
        <v>5</v>
      </c>
      <c r="PC12" s="262">
        <f t="shared" si="232"/>
        <v>17</v>
      </c>
      <c r="PD12" s="217">
        <f t="shared" si="35"/>
        <v>6.0117647058823529</v>
      </c>
      <c r="PE12" s="182">
        <f t="shared" si="36"/>
        <v>2.2941176470588234</v>
      </c>
      <c r="PF12" s="183" t="str">
        <f t="shared" si="37"/>
        <v>2.29</v>
      </c>
      <c r="PG12" s="135" t="str">
        <f t="shared" si="38"/>
        <v>Lên lớp</v>
      </c>
    </row>
    <row r="13" spans="1:423" ht="18">
      <c r="A13" s="10">
        <v>10</v>
      </c>
      <c r="B13" s="10">
        <v>12</v>
      </c>
      <c r="C13" s="90" t="s">
        <v>187</v>
      </c>
      <c r="D13" s="91" t="s">
        <v>222</v>
      </c>
      <c r="E13" s="93" t="s">
        <v>223</v>
      </c>
      <c r="F13" s="131" t="s">
        <v>168</v>
      </c>
      <c r="G13" s="42"/>
      <c r="H13" s="100" t="s">
        <v>468</v>
      </c>
      <c r="I13" s="42" t="s">
        <v>18</v>
      </c>
      <c r="J13" s="98" t="s">
        <v>576</v>
      </c>
      <c r="K13" s="12">
        <v>6</v>
      </c>
      <c r="L13" s="26" t="str">
        <f t="shared" si="39"/>
        <v>6.0</v>
      </c>
      <c r="M13" s="30" t="str">
        <f t="shared" si="235"/>
        <v>C</v>
      </c>
      <c r="N13" s="37">
        <f t="shared" si="236"/>
        <v>2</v>
      </c>
      <c r="O13" s="35" t="str">
        <f t="shared" si="237"/>
        <v>2.0</v>
      </c>
      <c r="P13" s="11">
        <v>2</v>
      </c>
      <c r="Q13" s="14">
        <v>6.7</v>
      </c>
      <c r="R13" s="26" t="str">
        <f t="shared" si="40"/>
        <v>6.7</v>
      </c>
      <c r="S13" s="30" t="str">
        <f t="shared" si="238"/>
        <v>C+</v>
      </c>
      <c r="T13" s="37">
        <f t="shared" si="239"/>
        <v>2.5</v>
      </c>
      <c r="U13" s="35" t="str">
        <f t="shared" si="240"/>
        <v>2.5</v>
      </c>
      <c r="V13" s="11">
        <v>3</v>
      </c>
      <c r="W13" s="19">
        <v>7.7</v>
      </c>
      <c r="X13" s="22">
        <v>8</v>
      </c>
      <c r="Y13" s="23"/>
      <c r="Z13" s="25">
        <f t="shared" si="41"/>
        <v>7.9</v>
      </c>
      <c r="AA13" s="26">
        <f t="shared" si="42"/>
        <v>7.9</v>
      </c>
      <c r="AB13" s="26" t="str">
        <f t="shared" si="43"/>
        <v>7.9</v>
      </c>
      <c r="AC13" s="30" t="str">
        <f t="shared" si="44"/>
        <v>B</v>
      </c>
      <c r="AD13" s="28">
        <f t="shared" si="45"/>
        <v>3</v>
      </c>
      <c r="AE13" s="35" t="str">
        <f t="shared" si="46"/>
        <v>3.0</v>
      </c>
      <c r="AF13" s="53">
        <v>4</v>
      </c>
      <c r="AG13" s="63">
        <v>4</v>
      </c>
      <c r="AH13" s="19">
        <v>7.3</v>
      </c>
      <c r="AI13" s="22">
        <v>9</v>
      </c>
      <c r="AJ13" s="23"/>
      <c r="AK13" s="25">
        <f t="shared" si="241"/>
        <v>8.3000000000000007</v>
      </c>
      <c r="AL13" s="26">
        <f t="shared" si="242"/>
        <v>8.3000000000000007</v>
      </c>
      <c r="AM13" s="26" t="str">
        <f t="shared" si="48"/>
        <v>8.3</v>
      </c>
      <c r="AN13" s="30" t="str">
        <f t="shared" si="243"/>
        <v>B+</v>
      </c>
      <c r="AO13" s="28">
        <f t="shared" si="244"/>
        <v>3.5</v>
      </c>
      <c r="AP13" s="35" t="str">
        <f t="shared" si="245"/>
        <v>3.5</v>
      </c>
      <c r="AQ13" s="66">
        <v>2</v>
      </c>
      <c r="AR13" s="68">
        <v>2</v>
      </c>
      <c r="AS13" s="19">
        <v>7</v>
      </c>
      <c r="AT13" s="22">
        <v>7</v>
      </c>
      <c r="AU13" s="23"/>
      <c r="AV13" s="25">
        <f t="shared" si="246"/>
        <v>7</v>
      </c>
      <c r="AW13" s="26">
        <f t="shared" si="247"/>
        <v>7</v>
      </c>
      <c r="AX13" s="26" t="str">
        <f t="shared" si="51"/>
        <v>7.0</v>
      </c>
      <c r="AY13" s="30" t="str">
        <f t="shared" si="248"/>
        <v>B</v>
      </c>
      <c r="AZ13" s="28">
        <f t="shared" si="249"/>
        <v>3</v>
      </c>
      <c r="BA13" s="35" t="str">
        <f t="shared" si="250"/>
        <v>3.0</v>
      </c>
      <c r="BB13" s="53">
        <v>3</v>
      </c>
      <c r="BC13" s="63">
        <v>3</v>
      </c>
      <c r="BD13" s="19">
        <v>5.4</v>
      </c>
      <c r="BE13" s="22">
        <v>6</v>
      </c>
      <c r="BF13" s="23"/>
      <c r="BG13" s="25">
        <f t="shared" si="52"/>
        <v>5.8</v>
      </c>
      <c r="BH13" s="26">
        <f t="shared" si="53"/>
        <v>5.8</v>
      </c>
      <c r="BI13" s="26" t="str">
        <f t="shared" si="54"/>
        <v>5.8</v>
      </c>
      <c r="BJ13" s="30" t="str">
        <f t="shared" si="251"/>
        <v>C</v>
      </c>
      <c r="BK13" s="28">
        <f t="shared" si="252"/>
        <v>2</v>
      </c>
      <c r="BL13" s="35" t="str">
        <f t="shared" si="253"/>
        <v>2.0</v>
      </c>
      <c r="BM13" s="53">
        <v>3</v>
      </c>
      <c r="BN13" s="63">
        <v>3</v>
      </c>
      <c r="BO13" s="19">
        <v>6</v>
      </c>
      <c r="BP13" s="22">
        <v>5</v>
      </c>
      <c r="BQ13" s="23"/>
      <c r="BR13" s="25">
        <f t="shared" si="55"/>
        <v>5.4</v>
      </c>
      <c r="BS13" s="26">
        <f t="shared" si="56"/>
        <v>5.4</v>
      </c>
      <c r="BT13" s="26" t="str">
        <f t="shared" si="57"/>
        <v>5.4</v>
      </c>
      <c r="BU13" s="30" t="str">
        <f t="shared" si="58"/>
        <v>D+</v>
      </c>
      <c r="BV13" s="56">
        <f t="shared" si="59"/>
        <v>1.5</v>
      </c>
      <c r="BW13" s="35" t="str">
        <f t="shared" si="60"/>
        <v>1.5</v>
      </c>
      <c r="BX13" s="53">
        <v>2</v>
      </c>
      <c r="BY13" s="70">
        <v>2</v>
      </c>
      <c r="BZ13" s="19">
        <v>6.8</v>
      </c>
      <c r="CA13" s="22">
        <v>5</v>
      </c>
      <c r="CB13" s="23"/>
      <c r="CC13" s="25">
        <f t="shared" si="61"/>
        <v>5.7</v>
      </c>
      <c r="CD13" s="26">
        <f t="shared" si="62"/>
        <v>5.7</v>
      </c>
      <c r="CE13" s="26" t="str">
        <f t="shared" si="63"/>
        <v>5.7</v>
      </c>
      <c r="CF13" s="30" t="str">
        <f t="shared" si="254"/>
        <v>C</v>
      </c>
      <c r="CG13" s="28">
        <f t="shared" si="255"/>
        <v>2</v>
      </c>
      <c r="CH13" s="35" t="str">
        <f t="shared" si="256"/>
        <v>2.0</v>
      </c>
      <c r="CI13" s="53">
        <v>3</v>
      </c>
      <c r="CJ13" s="63">
        <v>3</v>
      </c>
      <c r="CK13" s="193">
        <f t="shared" si="64"/>
        <v>17</v>
      </c>
      <c r="CL13" s="217">
        <f t="shared" si="65"/>
        <v>6.7352941176470589</v>
      </c>
      <c r="CM13" s="182">
        <f t="shared" si="66"/>
        <v>2.5294117647058822</v>
      </c>
      <c r="CN13" s="183" t="str">
        <f t="shared" si="67"/>
        <v>2.53</v>
      </c>
      <c r="CO13" s="135" t="str">
        <f t="shared" si="68"/>
        <v>Lên lớp</v>
      </c>
      <c r="CP13" s="136">
        <f t="shared" si="69"/>
        <v>17</v>
      </c>
      <c r="CQ13" s="239">
        <f t="shared" si="70"/>
        <v>6.7352941176470589</v>
      </c>
      <c r="CR13" s="137">
        <f t="shared" si="71"/>
        <v>2.5294117647058822</v>
      </c>
      <c r="CS13" s="244" t="str">
        <f t="shared" si="72"/>
        <v>2.53</v>
      </c>
      <c r="CT13" s="135" t="str">
        <f t="shared" si="73"/>
        <v>Lên lớp</v>
      </c>
      <c r="CU13" s="135" t="s">
        <v>648</v>
      </c>
      <c r="CV13" s="19">
        <v>7.1</v>
      </c>
      <c r="CW13" s="22">
        <v>5</v>
      </c>
      <c r="CX13" s="23"/>
      <c r="CY13" s="25">
        <f t="shared" si="74"/>
        <v>5.8</v>
      </c>
      <c r="CZ13" s="26">
        <f t="shared" si="75"/>
        <v>5.8</v>
      </c>
      <c r="DA13" s="26" t="str">
        <f t="shared" si="76"/>
        <v>5.8</v>
      </c>
      <c r="DB13" s="30" t="str">
        <f t="shared" si="77"/>
        <v>C</v>
      </c>
      <c r="DC13" s="56">
        <f t="shared" si="78"/>
        <v>2</v>
      </c>
      <c r="DD13" s="35" t="str">
        <f t="shared" si="79"/>
        <v>2.0</v>
      </c>
      <c r="DE13" s="53">
        <v>3</v>
      </c>
      <c r="DF13" s="63">
        <v>3</v>
      </c>
      <c r="DG13" s="19">
        <v>5.7</v>
      </c>
      <c r="DH13" s="22">
        <v>6</v>
      </c>
      <c r="DI13" s="23"/>
      <c r="DJ13" s="25">
        <f t="shared" si="80"/>
        <v>5.9</v>
      </c>
      <c r="DK13" s="26">
        <f t="shared" si="81"/>
        <v>5.9</v>
      </c>
      <c r="DL13" s="26" t="str">
        <f t="shared" si="82"/>
        <v>5.9</v>
      </c>
      <c r="DM13" s="30" t="str">
        <f t="shared" si="83"/>
        <v>C</v>
      </c>
      <c r="DN13" s="56">
        <f t="shared" si="84"/>
        <v>2</v>
      </c>
      <c r="DO13" s="35" t="str">
        <f t="shared" si="85"/>
        <v>2.0</v>
      </c>
      <c r="DP13" s="53">
        <v>3</v>
      </c>
      <c r="DQ13" s="63">
        <v>3</v>
      </c>
      <c r="DR13" s="19">
        <v>6.7</v>
      </c>
      <c r="DS13" s="22">
        <v>2</v>
      </c>
      <c r="DT13" s="23">
        <v>5</v>
      </c>
      <c r="DU13" s="25">
        <f t="shared" si="86"/>
        <v>3.9</v>
      </c>
      <c r="DV13" s="26">
        <f t="shared" si="87"/>
        <v>5.7</v>
      </c>
      <c r="DW13" s="26" t="str">
        <f t="shared" si="88"/>
        <v>5.7</v>
      </c>
      <c r="DX13" s="30" t="str">
        <f t="shared" si="89"/>
        <v>C</v>
      </c>
      <c r="DY13" s="28">
        <f t="shared" si="90"/>
        <v>2</v>
      </c>
      <c r="DZ13" s="35" t="str">
        <f t="shared" si="91"/>
        <v>2.0</v>
      </c>
      <c r="EA13" s="53">
        <v>3</v>
      </c>
      <c r="EB13" s="63">
        <v>3</v>
      </c>
      <c r="EC13" s="19">
        <v>7</v>
      </c>
      <c r="ED13" s="22">
        <v>9</v>
      </c>
      <c r="EE13" s="23"/>
      <c r="EF13" s="25">
        <f t="shared" si="92"/>
        <v>8.1999999999999993</v>
      </c>
      <c r="EG13" s="26">
        <f t="shared" si="93"/>
        <v>8.1999999999999993</v>
      </c>
      <c r="EH13" s="26" t="str">
        <f t="shared" si="94"/>
        <v>8.2</v>
      </c>
      <c r="EI13" s="30" t="str">
        <f t="shared" si="95"/>
        <v>B+</v>
      </c>
      <c r="EJ13" s="28">
        <f t="shared" si="96"/>
        <v>3.5</v>
      </c>
      <c r="EK13" s="35" t="str">
        <f t="shared" si="97"/>
        <v>3.5</v>
      </c>
      <c r="EL13" s="53">
        <v>2</v>
      </c>
      <c r="EM13" s="63">
        <v>2</v>
      </c>
      <c r="EN13" s="19">
        <v>6.6</v>
      </c>
      <c r="EO13" s="22">
        <v>6</v>
      </c>
      <c r="EP13" s="23"/>
      <c r="EQ13" s="25">
        <f t="shared" si="98"/>
        <v>6.2</v>
      </c>
      <c r="ER13" s="26">
        <f t="shared" si="99"/>
        <v>6.2</v>
      </c>
      <c r="ES13" s="26" t="str">
        <f t="shared" si="100"/>
        <v>6.2</v>
      </c>
      <c r="ET13" s="30" t="str">
        <f t="shared" si="101"/>
        <v>C</v>
      </c>
      <c r="EU13" s="28">
        <f t="shared" si="102"/>
        <v>2</v>
      </c>
      <c r="EV13" s="35" t="str">
        <f t="shared" si="103"/>
        <v>2.0</v>
      </c>
      <c r="EW13" s="53">
        <v>2</v>
      </c>
      <c r="EX13" s="63">
        <v>2</v>
      </c>
      <c r="EY13" s="19">
        <v>8.1</v>
      </c>
      <c r="EZ13" s="22">
        <v>5</v>
      </c>
      <c r="FA13" s="23"/>
      <c r="FB13" s="25">
        <f t="shared" si="104"/>
        <v>6.2</v>
      </c>
      <c r="FC13" s="26">
        <f t="shared" si="105"/>
        <v>6.2</v>
      </c>
      <c r="FD13" s="26" t="str">
        <f t="shared" si="106"/>
        <v>6.2</v>
      </c>
      <c r="FE13" s="30" t="str">
        <f t="shared" si="107"/>
        <v>C</v>
      </c>
      <c r="FF13" s="28">
        <f t="shared" si="108"/>
        <v>2</v>
      </c>
      <c r="FG13" s="35" t="str">
        <f t="shared" si="109"/>
        <v>2.0</v>
      </c>
      <c r="FH13" s="53">
        <v>3</v>
      </c>
      <c r="FI13" s="63">
        <v>3</v>
      </c>
      <c r="FJ13" s="19">
        <v>7.7</v>
      </c>
      <c r="FK13" s="22">
        <v>9</v>
      </c>
      <c r="FL13" s="23"/>
      <c r="FM13" s="25">
        <f t="shared" si="110"/>
        <v>8.5</v>
      </c>
      <c r="FN13" s="26">
        <f t="shared" si="111"/>
        <v>8.5</v>
      </c>
      <c r="FO13" s="26" t="str">
        <f t="shared" si="112"/>
        <v>8.5</v>
      </c>
      <c r="FP13" s="30" t="str">
        <f t="shared" si="113"/>
        <v>A</v>
      </c>
      <c r="FQ13" s="28">
        <f t="shared" si="114"/>
        <v>4</v>
      </c>
      <c r="FR13" s="35" t="str">
        <f t="shared" si="115"/>
        <v>4.0</v>
      </c>
      <c r="FS13" s="53">
        <v>2</v>
      </c>
      <c r="FT13" s="63">
        <v>2</v>
      </c>
      <c r="FU13" s="19">
        <v>8</v>
      </c>
      <c r="FV13" s="22">
        <v>8</v>
      </c>
      <c r="FW13" s="23"/>
      <c r="FX13" s="25">
        <f t="shared" si="116"/>
        <v>8</v>
      </c>
      <c r="FY13" s="26">
        <f t="shared" si="117"/>
        <v>8</v>
      </c>
      <c r="FZ13" s="26" t="str">
        <f t="shared" si="118"/>
        <v>8.0</v>
      </c>
      <c r="GA13" s="30" t="str">
        <f t="shared" si="119"/>
        <v>B+</v>
      </c>
      <c r="GB13" s="28">
        <f t="shared" si="120"/>
        <v>3.5</v>
      </c>
      <c r="GC13" s="35" t="str">
        <f t="shared" si="121"/>
        <v>3.5</v>
      </c>
      <c r="GD13" s="53">
        <v>2</v>
      </c>
      <c r="GE13" s="63">
        <v>2</v>
      </c>
      <c r="GF13" s="181">
        <f t="shared" si="122"/>
        <v>20</v>
      </c>
      <c r="GG13" s="217">
        <f t="shared" si="123"/>
        <v>6.63</v>
      </c>
      <c r="GH13" s="182">
        <f t="shared" si="124"/>
        <v>2.5</v>
      </c>
      <c r="GI13" s="183" t="str">
        <f t="shared" si="125"/>
        <v>2.50</v>
      </c>
      <c r="GJ13" s="135" t="str">
        <f t="shared" si="126"/>
        <v>Lên lớp</v>
      </c>
      <c r="GK13" s="136">
        <f t="shared" si="127"/>
        <v>20</v>
      </c>
      <c r="GL13" s="239">
        <f t="shared" si="128"/>
        <v>6.63</v>
      </c>
      <c r="GM13" s="137">
        <f t="shared" si="129"/>
        <v>2.5</v>
      </c>
      <c r="GN13" s="192">
        <f t="shared" si="130"/>
        <v>37</v>
      </c>
      <c r="GO13" s="193">
        <f t="shared" si="131"/>
        <v>37</v>
      </c>
      <c r="GP13" s="183">
        <f t="shared" si="132"/>
        <v>6.6783783783783779</v>
      </c>
      <c r="GQ13" s="182">
        <f t="shared" si="133"/>
        <v>2.5135135135135136</v>
      </c>
      <c r="GR13" s="183" t="str">
        <f t="shared" si="134"/>
        <v>2.51</v>
      </c>
      <c r="GS13" s="135" t="str">
        <f t="shared" si="135"/>
        <v>Lên lớp</v>
      </c>
      <c r="GT13" s="135" t="s">
        <v>648</v>
      </c>
      <c r="GU13" s="19">
        <v>7.4</v>
      </c>
      <c r="GV13" s="22">
        <v>5</v>
      </c>
      <c r="GW13" s="23"/>
      <c r="GX13" s="25">
        <f t="shared" si="136"/>
        <v>6</v>
      </c>
      <c r="GY13" s="26">
        <f t="shared" si="137"/>
        <v>6</v>
      </c>
      <c r="GZ13" s="26" t="str">
        <f t="shared" si="138"/>
        <v>6.0</v>
      </c>
      <c r="HA13" s="30" t="str">
        <f t="shared" si="139"/>
        <v>C</v>
      </c>
      <c r="HB13" s="28">
        <f t="shared" si="140"/>
        <v>2</v>
      </c>
      <c r="HC13" s="35" t="str">
        <f t="shared" si="141"/>
        <v>2.0</v>
      </c>
      <c r="HD13" s="53">
        <v>3</v>
      </c>
      <c r="HE13" s="63">
        <v>3</v>
      </c>
      <c r="HF13" s="19">
        <v>6</v>
      </c>
      <c r="HG13" s="22">
        <v>6</v>
      </c>
      <c r="HH13" s="23"/>
      <c r="HI13" s="25">
        <f t="shared" si="142"/>
        <v>6</v>
      </c>
      <c r="HJ13" s="26">
        <f t="shared" si="143"/>
        <v>6</v>
      </c>
      <c r="HK13" s="26" t="str">
        <f t="shared" si="144"/>
        <v>6.0</v>
      </c>
      <c r="HL13" s="30" t="str">
        <f t="shared" si="145"/>
        <v>C</v>
      </c>
      <c r="HM13" s="28">
        <f t="shared" si="146"/>
        <v>2</v>
      </c>
      <c r="HN13" s="35" t="str">
        <f t="shared" si="147"/>
        <v>2.0</v>
      </c>
      <c r="HO13" s="53">
        <v>2</v>
      </c>
      <c r="HP13" s="63">
        <v>2</v>
      </c>
      <c r="HQ13" s="19">
        <v>5.6</v>
      </c>
      <c r="HR13" s="22">
        <v>3</v>
      </c>
      <c r="HS13" s="23"/>
      <c r="HT13" s="25">
        <f t="shared" si="148"/>
        <v>4</v>
      </c>
      <c r="HU13" s="147">
        <f t="shared" si="149"/>
        <v>4</v>
      </c>
      <c r="HV13" s="26" t="str">
        <f t="shared" si="233"/>
        <v>4.0</v>
      </c>
      <c r="HW13" s="218" t="str">
        <f t="shared" si="150"/>
        <v>D</v>
      </c>
      <c r="HX13" s="149">
        <f t="shared" si="151"/>
        <v>1</v>
      </c>
      <c r="HY13" s="40" t="str">
        <f t="shared" si="152"/>
        <v>1.0</v>
      </c>
      <c r="HZ13" s="53">
        <v>3</v>
      </c>
      <c r="IA13" s="63">
        <v>3</v>
      </c>
      <c r="IB13" s="19">
        <v>7</v>
      </c>
      <c r="IC13" s="22">
        <v>6</v>
      </c>
      <c r="ID13" s="23"/>
      <c r="IE13" s="25">
        <f t="shared" si="153"/>
        <v>6.4</v>
      </c>
      <c r="IF13" s="147">
        <f t="shared" si="154"/>
        <v>6.4</v>
      </c>
      <c r="IG13" s="26" t="str">
        <f t="shared" si="234"/>
        <v>6.4</v>
      </c>
      <c r="IH13" s="218" t="str">
        <f t="shared" si="155"/>
        <v>C</v>
      </c>
      <c r="II13" s="149">
        <f t="shared" si="156"/>
        <v>2</v>
      </c>
      <c r="IJ13" s="40" t="str">
        <f t="shared" si="157"/>
        <v>2.0</v>
      </c>
      <c r="IK13" s="53">
        <v>1</v>
      </c>
      <c r="IL13" s="63">
        <v>1</v>
      </c>
      <c r="IM13" s="19">
        <v>7.4</v>
      </c>
      <c r="IN13" s="22">
        <v>6</v>
      </c>
      <c r="IO13" s="23"/>
      <c r="IP13" s="25">
        <f t="shared" si="158"/>
        <v>6.6</v>
      </c>
      <c r="IQ13" s="26">
        <f t="shared" si="159"/>
        <v>6.6</v>
      </c>
      <c r="IR13" s="26" t="str">
        <f t="shared" si="160"/>
        <v>6.6</v>
      </c>
      <c r="IS13" s="30" t="str">
        <f t="shared" si="161"/>
        <v>C+</v>
      </c>
      <c r="IT13" s="28">
        <f t="shared" si="162"/>
        <v>2.5</v>
      </c>
      <c r="IU13" s="35" t="str">
        <f t="shared" si="163"/>
        <v>2.5</v>
      </c>
      <c r="IV13" s="53">
        <v>2</v>
      </c>
      <c r="IW13" s="63">
        <v>2</v>
      </c>
      <c r="IX13" s="19">
        <v>7.8</v>
      </c>
      <c r="IY13" s="22">
        <v>9</v>
      </c>
      <c r="IZ13" s="23"/>
      <c r="JA13" s="25">
        <f t="shared" si="164"/>
        <v>8.5</v>
      </c>
      <c r="JB13" s="26">
        <f t="shared" si="165"/>
        <v>8.5</v>
      </c>
      <c r="JC13" s="26" t="str">
        <f t="shared" si="166"/>
        <v>8.5</v>
      </c>
      <c r="JD13" s="30" t="str">
        <f t="shared" si="167"/>
        <v>A</v>
      </c>
      <c r="JE13" s="28">
        <f t="shared" si="168"/>
        <v>4</v>
      </c>
      <c r="JF13" s="35" t="str">
        <f t="shared" si="169"/>
        <v>4.0</v>
      </c>
      <c r="JG13" s="53">
        <v>2</v>
      </c>
      <c r="JH13" s="63">
        <v>2</v>
      </c>
      <c r="JI13" s="19">
        <v>7.8</v>
      </c>
      <c r="JJ13" s="22">
        <v>4</v>
      </c>
      <c r="JK13" s="23"/>
      <c r="JL13" s="25">
        <f t="shared" si="170"/>
        <v>5.5</v>
      </c>
      <c r="JM13" s="26">
        <f t="shared" si="171"/>
        <v>5.5</v>
      </c>
      <c r="JN13" s="26" t="str">
        <f t="shared" si="172"/>
        <v>5.5</v>
      </c>
      <c r="JO13" s="30" t="str">
        <f t="shared" si="173"/>
        <v>C</v>
      </c>
      <c r="JP13" s="28">
        <f t="shared" si="174"/>
        <v>2</v>
      </c>
      <c r="JQ13" s="35" t="str">
        <f t="shared" si="175"/>
        <v>2.0</v>
      </c>
      <c r="JR13" s="53">
        <v>2</v>
      </c>
      <c r="JS13" s="63">
        <v>2</v>
      </c>
      <c r="JT13" s="19">
        <v>7.2</v>
      </c>
      <c r="JU13" s="22">
        <v>5</v>
      </c>
      <c r="JV13" s="23"/>
      <c r="JW13" s="25">
        <f t="shared" si="176"/>
        <v>5.9</v>
      </c>
      <c r="JX13" s="26">
        <f t="shared" si="177"/>
        <v>5.9</v>
      </c>
      <c r="JY13" s="26" t="str">
        <f t="shared" si="178"/>
        <v>5.9</v>
      </c>
      <c r="JZ13" s="30" t="str">
        <f t="shared" si="179"/>
        <v>C</v>
      </c>
      <c r="KA13" s="28">
        <f t="shared" si="180"/>
        <v>2</v>
      </c>
      <c r="KB13" s="35" t="str">
        <f t="shared" si="181"/>
        <v>2.0</v>
      </c>
      <c r="KC13" s="53">
        <v>1</v>
      </c>
      <c r="KD13" s="63">
        <v>1</v>
      </c>
      <c r="KE13" s="19">
        <v>8</v>
      </c>
      <c r="KF13" s="22">
        <v>9</v>
      </c>
      <c r="KG13" s="23"/>
      <c r="KH13" s="25">
        <f t="shared" si="182"/>
        <v>8.6</v>
      </c>
      <c r="KI13" s="26">
        <f t="shared" si="183"/>
        <v>8.6</v>
      </c>
      <c r="KJ13" s="26" t="str">
        <f t="shared" si="184"/>
        <v>8.6</v>
      </c>
      <c r="KK13" s="30" t="str">
        <f t="shared" si="185"/>
        <v>A</v>
      </c>
      <c r="KL13" s="28">
        <f t="shared" si="186"/>
        <v>4</v>
      </c>
      <c r="KM13" s="35" t="str">
        <f t="shared" si="187"/>
        <v>4.0</v>
      </c>
      <c r="KN13" s="53">
        <v>2</v>
      </c>
      <c r="KO13" s="63">
        <v>2</v>
      </c>
      <c r="KP13" s="181">
        <f t="shared" si="188"/>
        <v>18</v>
      </c>
      <c r="KQ13" s="217">
        <f t="shared" si="189"/>
        <v>6.2611111111111111</v>
      </c>
      <c r="KR13" s="182">
        <f t="shared" si="190"/>
        <v>2.3333333333333335</v>
      </c>
      <c r="KS13" s="183" t="str">
        <f t="shared" si="191"/>
        <v>2.33</v>
      </c>
      <c r="KT13" s="135" t="str">
        <f t="shared" si="192"/>
        <v>Lên lớp</v>
      </c>
      <c r="KU13" s="136">
        <f t="shared" si="193"/>
        <v>18</v>
      </c>
      <c r="KV13" s="217">
        <f t="shared" si="194"/>
        <v>6.2611111111111111</v>
      </c>
      <c r="KW13" s="236">
        <f t="shared" si="195"/>
        <v>2.3333333333333335</v>
      </c>
      <c r="KX13" s="192">
        <f t="shared" si="196"/>
        <v>55</v>
      </c>
      <c r="KY13" s="193">
        <f t="shared" si="197"/>
        <v>55</v>
      </c>
      <c r="KZ13" s="183">
        <f t="shared" si="198"/>
        <v>6.541818181818182</v>
      </c>
      <c r="LA13" s="182">
        <f t="shared" si="199"/>
        <v>2.4545454545454546</v>
      </c>
      <c r="LB13" s="183" t="str">
        <f t="shared" si="200"/>
        <v>2.45</v>
      </c>
      <c r="LC13" s="135" t="str">
        <f t="shared" si="201"/>
        <v>Lên lớp</v>
      </c>
      <c r="LD13" s="135" t="s">
        <v>648</v>
      </c>
      <c r="LE13" s="57">
        <v>7.5</v>
      </c>
      <c r="LF13" s="22">
        <v>7</v>
      </c>
      <c r="LG13" s="23"/>
      <c r="LH13" s="25">
        <f t="shared" si="202"/>
        <v>7.2</v>
      </c>
      <c r="LI13" s="147">
        <f t="shared" si="203"/>
        <v>7.2</v>
      </c>
      <c r="LJ13" s="26" t="str">
        <f t="shared" si="204"/>
        <v>7.2</v>
      </c>
      <c r="LK13" s="148" t="str">
        <f t="shared" si="205"/>
        <v>B</v>
      </c>
      <c r="LL13" s="149">
        <f t="shared" si="206"/>
        <v>3</v>
      </c>
      <c r="LM13" s="40" t="str">
        <f t="shared" si="207"/>
        <v>3.0</v>
      </c>
      <c r="LN13" s="53">
        <v>2</v>
      </c>
      <c r="LO13" s="63">
        <v>2</v>
      </c>
      <c r="LP13" s="19">
        <v>8</v>
      </c>
      <c r="LQ13" s="22">
        <v>6</v>
      </c>
      <c r="LR13" s="23"/>
      <c r="LS13" s="25">
        <f t="shared" si="208"/>
        <v>6.8</v>
      </c>
      <c r="LT13" s="147">
        <f t="shared" si="209"/>
        <v>6.8</v>
      </c>
      <c r="LU13" s="26" t="str">
        <f t="shared" si="210"/>
        <v>6.8</v>
      </c>
      <c r="LV13" s="148" t="str">
        <f t="shared" si="211"/>
        <v>C+</v>
      </c>
      <c r="LW13" s="149">
        <f t="shared" si="212"/>
        <v>2.5</v>
      </c>
      <c r="LX13" s="40" t="str">
        <f t="shared" si="213"/>
        <v>2.5</v>
      </c>
      <c r="LY13" s="53">
        <v>1</v>
      </c>
      <c r="LZ13" s="63">
        <v>1</v>
      </c>
      <c r="MA13" s="19">
        <v>6</v>
      </c>
      <c r="MB13" s="22">
        <v>4</v>
      </c>
      <c r="MC13" s="23"/>
      <c r="MD13" s="25">
        <f t="shared" si="214"/>
        <v>4.8</v>
      </c>
      <c r="ME13" s="147">
        <f t="shared" si="215"/>
        <v>4.8</v>
      </c>
      <c r="MF13" s="26" t="str">
        <f t="shared" si="216"/>
        <v>4.8</v>
      </c>
      <c r="MG13" s="148" t="str">
        <f t="shared" si="217"/>
        <v>D</v>
      </c>
      <c r="MH13" s="149">
        <f t="shared" si="218"/>
        <v>1</v>
      </c>
      <c r="MI13" s="40" t="str">
        <f t="shared" si="219"/>
        <v>1.0</v>
      </c>
      <c r="MJ13" s="53">
        <v>3</v>
      </c>
      <c r="MK13" s="63">
        <v>3</v>
      </c>
      <c r="ML13" s="19">
        <v>7.3</v>
      </c>
      <c r="MM13" s="22">
        <v>2</v>
      </c>
      <c r="MN13" s="23"/>
      <c r="MO13" s="25">
        <f t="shared" si="220"/>
        <v>4.0999999999999996</v>
      </c>
      <c r="MP13" s="147">
        <f t="shared" si="221"/>
        <v>4.0999999999999996</v>
      </c>
      <c r="MQ13" s="26" t="str">
        <f t="shared" si="222"/>
        <v>4.1</v>
      </c>
      <c r="MR13" s="148" t="str">
        <f t="shared" si="223"/>
        <v>D</v>
      </c>
      <c r="MS13" s="149">
        <f t="shared" si="224"/>
        <v>1</v>
      </c>
      <c r="MT13" s="40" t="str">
        <f t="shared" si="225"/>
        <v>1.0</v>
      </c>
      <c r="MU13" s="53">
        <v>2</v>
      </c>
      <c r="MV13" s="63">
        <v>2</v>
      </c>
      <c r="MW13" s="19">
        <v>7.4</v>
      </c>
      <c r="MX13" s="22">
        <v>8</v>
      </c>
      <c r="MY13" s="23"/>
      <c r="MZ13" s="25">
        <f t="shared" si="226"/>
        <v>7.8</v>
      </c>
      <c r="NA13" s="147">
        <f t="shared" si="227"/>
        <v>7.8</v>
      </c>
      <c r="NB13" s="26" t="str">
        <f t="shared" si="228"/>
        <v>7.8</v>
      </c>
      <c r="NC13" s="148" t="str">
        <f t="shared" si="229"/>
        <v>B</v>
      </c>
      <c r="ND13" s="149">
        <f t="shared" si="230"/>
        <v>3</v>
      </c>
      <c r="NE13" s="40" t="str">
        <f t="shared" si="231"/>
        <v>3.0</v>
      </c>
      <c r="NF13" s="53">
        <v>4</v>
      </c>
      <c r="NG13" s="63">
        <v>4</v>
      </c>
      <c r="NH13" s="264">
        <f t="shared" si="19"/>
        <v>12</v>
      </c>
      <c r="NI13" s="217">
        <f t="shared" si="20"/>
        <v>6.25</v>
      </c>
      <c r="NJ13" s="182">
        <f t="shared" si="21"/>
        <v>2.125</v>
      </c>
      <c r="NK13" s="183" t="str">
        <f t="shared" si="22"/>
        <v>2.13</v>
      </c>
      <c r="NL13" s="135" t="str">
        <f t="shared" si="23"/>
        <v>Lên lớp</v>
      </c>
      <c r="NM13" s="136">
        <f t="shared" si="24"/>
        <v>12</v>
      </c>
      <c r="NN13" s="217">
        <f t="shared" si="25"/>
        <v>6.25</v>
      </c>
      <c r="NO13" s="236">
        <f t="shared" si="26"/>
        <v>2.125</v>
      </c>
      <c r="NP13" s="192">
        <f t="shared" si="27"/>
        <v>67</v>
      </c>
      <c r="NQ13" s="193">
        <f t="shared" si="28"/>
        <v>67</v>
      </c>
      <c r="NR13" s="183">
        <f t="shared" si="29"/>
        <v>6.4895522388059703</v>
      </c>
      <c r="NS13" s="182">
        <f t="shared" si="30"/>
        <v>2.3955223880597014</v>
      </c>
      <c r="NT13" s="183" t="str">
        <f t="shared" si="31"/>
        <v>2.40</v>
      </c>
      <c r="NU13" s="135" t="str">
        <f t="shared" si="32"/>
        <v>Lên lớp</v>
      </c>
      <c r="NV13" s="135" t="s">
        <v>648</v>
      </c>
      <c r="NW13" s="57">
        <v>6.5</v>
      </c>
      <c r="NX13" s="51">
        <v>6</v>
      </c>
      <c r="NY13" s="23"/>
      <c r="NZ13" s="25">
        <f t="shared" si="273"/>
        <v>6.2</v>
      </c>
      <c r="OA13" s="26">
        <f t="shared" si="274"/>
        <v>6.2</v>
      </c>
      <c r="OB13" s="26" t="str">
        <f t="shared" si="275"/>
        <v>6.2</v>
      </c>
      <c r="OC13" s="30" t="str">
        <f t="shared" si="276"/>
        <v>C</v>
      </c>
      <c r="OD13" s="28">
        <f t="shared" si="277"/>
        <v>2</v>
      </c>
      <c r="OE13" s="35" t="str">
        <f t="shared" si="278"/>
        <v>2.0</v>
      </c>
      <c r="OF13" s="53">
        <v>6</v>
      </c>
      <c r="OG13" s="70">
        <v>6</v>
      </c>
      <c r="OH13" s="19">
        <v>7.5</v>
      </c>
      <c r="OI13" s="22">
        <v>1</v>
      </c>
      <c r="OJ13" s="23">
        <v>6</v>
      </c>
      <c r="OK13" s="25">
        <f t="shared" si="263"/>
        <v>3.6</v>
      </c>
      <c r="OL13" s="26">
        <f t="shared" si="264"/>
        <v>6.6</v>
      </c>
      <c r="OM13" s="26" t="str">
        <f t="shared" si="265"/>
        <v>6.6</v>
      </c>
      <c r="ON13" s="30" t="str">
        <f t="shared" si="266"/>
        <v>C+</v>
      </c>
      <c r="OO13" s="28">
        <f t="shared" si="267"/>
        <v>2.5</v>
      </c>
      <c r="OP13" s="35" t="str">
        <f t="shared" si="268"/>
        <v>2.5</v>
      </c>
      <c r="OQ13" s="53">
        <v>6</v>
      </c>
      <c r="OR13" s="63">
        <v>6</v>
      </c>
      <c r="OS13" s="258">
        <v>6.8</v>
      </c>
      <c r="OT13" s="25">
        <v>7.4</v>
      </c>
      <c r="OU13" s="25">
        <v>6.5</v>
      </c>
      <c r="OV13" s="129">
        <f t="shared" si="269"/>
        <v>6.9</v>
      </c>
      <c r="OW13" s="26" t="str">
        <f t="shared" si="34"/>
        <v>6.9</v>
      </c>
      <c r="OX13" s="30" t="str">
        <f t="shared" si="270"/>
        <v>C+</v>
      </c>
      <c r="OY13" s="28">
        <f t="shared" si="271"/>
        <v>2.5</v>
      </c>
      <c r="OZ13" s="35" t="str">
        <f t="shared" si="272"/>
        <v>2.5</v>
      </c>
      <c r="PA13" s="260">
        <v>5</v>
      </c>
      <c r="PB13" s="261">
        <v>5</v>
      </c>
      <c r="PC13" s="262">
        <f t="shared" si="232"/>
        <v>17</v>
      </c>
      <c r="PD13" s="217">
        <f t="shared" si="35"/>
        <v>6.5470588235294116</v>
      </c>
      <c r="PE13" s="182">
        <f t="shared" si="36"/>
        <v>2.3235294117647061</v>
      </c>
      <c r="PF13" s="183" t="str">
        <f t="shared" si="37"/>
        <v>2.32</v>
      </c>
      <c r="PG13" s="135" t="str">
        <f t="shared" si="38"/>
        <v>Lên lớp</v>
      </c>
    </row>
    <row r="14" spans="1:423" ht="18">
      <c r="A14" s="10">
        <v>11</v>
      </c>
      <c r="B14" s="10">
        <v>13</v>
      </c>
      <c r="C14" s="90" t="s">
        <v>187</v>
      </c>
      <c r="D14" s="91" t="s">
        <v>224</v>
      </c>
      <c r="E14" s="93" t="s">
        <v>225</v>
      </c>
      <c r="F14" s="307" t="s">
        <v>169</v>
      </c>
      <c r="G14" s="42"/>
      <c r="H14" s="100" t="s">
        <v>469</v>
      </c>
      <c r="I14" s="42" t="s">
        <v>18</v>
      </c>
      <c r="J14" s="98" t="s">
        <v>609</v>
      </c>
      <c r="K14" s="12">
        <v>5.5</v>
      </c>
      <c r="L14" s="26" t="str">
        <f t="shared" si="39"/>
        <v>5.5</v>
      </c>
      <c r="M14" s="30" t="str">
        <f t="shared" si="235"/>
        <v>C</v>
      </c>
      <c r="N14" s="37">
        <f t="shared" si="236"/>
        <v>2</v>
      </c>
      <c r="O14" s="35" t="str">
        <f t="shared" si="237"/>
        <v>2.0</v>
      </c>
      <c r="P14" s="11">
        <v>2</v>
      </c>
      <c r="Q14" s="14">
        <v>6.3</v>
      </c>
      <c r="R14" s="26" t="str">
        <f t="shared" si="40"/>
        <v>6.3</v>
      </c>
      <c r="S14" s="30" t="str">
        <f t="shared" si="238"/>
        <v>C</v>
      </c>
      <c r="T14" s="37">
        <f t="shared" si="239"/>
        <v>2</v>
      </c>
      <c r="U14" s="35" t="str">
        <f t="shared" si="240"/>
        <v>2.0</v>
      </c>
      <c r="V14" s="11">
        <v>3</v>
      </c>
      <c r="W14" s="19">
        <v>8.5</v>
      </c>
      <c r="X14" s="22">
        <v>8</v>
      </c>
      <c r="Y14" s="23"/>
      <c r="Z14" s="25">
        <f t="shared" si="41"/>
        <v>8.1999999999999993</v>
      </c>
      <c r="AA14" s="26">
        <f t="shared" si="42"/>
        <v>8.1999999999999993</v>
      </c>
      <c r="AB14" s="26" t="str">
        <f t="shared" si="43"/>
        <v>8.2</v>
      </c>
      <c r="AC14" s="30" t="str">
        <f t="shared" si="44"/>
        <v>B+</v>
      </c>
      <c r="AD14" s="28">
        <f t="shared" si="45"/>
        <v>3.5</v>
      </c>
      <c r="AE14" s="35" t="str">
        <f t="shared" si="46"/>
        <v>3.5</v>
      </c>
      <c r="AF14" s="53">
        <v>4</v>
      </c>
      <c r="AG14" s="63">
        <v>4</v>
      </c>
      <c r="AH14" s="19">
        <v>7</v>
      </c>
      <c r="AI14" s="22">
        <v>7</v>
      </c>
      <c r="AJ14" s="23"/>
      <c r="AK14" s="25">
        <f t="shared" si="241"/>
        <v>7</v>
      </c>
      <c r="AL14" s="26">
        <f t="shared" si="242"/>
        <v>7</v>
      </c>
      <c r="AM14" s="26" t="str">
        <f t="shared" si="48"/>
        <v>7.0</v>
      </c>
      <c r="AN14" s="30" t="str">
        <f t="shared" si="243"/>
        <v>B</v>
      </c>
      <c r="AO14" s="28">
        <f t="shared" si="244"/>
        <v>3</v>
      </c>
      <c r="AP14" s="35" t="str">
        <f t="shared" si="245"/>
        <v>3.0</v>
      </c>
      <c r="AQ14" s="66">
        <v>2</v>
      </c>
      <c r="AR14" s="68">
        <v>2</v>
      </c>
      <c r="AS14" s="19">
        <v>6.3</v>
      </c>
      <c r="AT14" s="22">
        <v>3</v>
      </c>
      <c r="AU14" s="23"/>
      <c r="AV14" s="25">
        <f t="shared" si="246"/>
        <v>4.3</v>
      </c>
      <c r="AW14" s="26">
        <f t="shared" si="247"/>
        <v>4.3</v>
      </c>
      <c r="AX14" s="26" t="str">
        <f t="shared" si="51"/>
        <v>4.3</v>
      </c>
      <c r="AY14" s="30" t="str">
        <f t="shared" si="248"/>
        <v>D</v>
      </c>
      <c r="AZ14" s="28">
        <f t="shared" si="249"/>
        <v>1</v>
      </c>
      <c r="BA14" s="35" t="str">
        <f t="shared" si="250"/>
        <v>1.0</v>
      </c>
      <c r="BB14" s="53">
        <v>3</v>
      </c>
      <c r="BC14" s="63">
        <v>3</v>
      </c>
      <c r="BD14" s="19">
        <v>5.5</v>
      </c>
      <c r="BE14" s="22">
        <v>4</v>
      </c>
      <c r="BF14" s="23"/>
      <c r="BG14" s="25">
        <f t="shared" si="52"/>
        <v>4.5999999999999996</v>
      </c>
      <c r="BH14" s="26">
        <f t="shared" si="53"/>
        <v>4.5999999999999996</v>
      </c>
      <c r="BI14" s="26" t="str">
        <f t="shared" si="54"/>
        <v>4.6</v>
      </c>
      <c r="BJ14" s="30" t="str">
        <f t="shared" si="251"/>
        <v>D</v>
      </c>
      <c r="BK14" s="28">
        <f t="shared" si="252"/>
        <v>1</v>
      </c>
      <c r="BL14" s="35" t="str">
        <f t="shared" si="253"/>
        <v>1.0</v>
      </c>
      <c r="BM14" s="53">
        <v>3</v>
      </c>
      <c r="BN14" s="63">
        <v>3</v>
      </c>
      <c r="BO14" s="19">
        <v>5.5</v>
      </c>
      <c r="BP14" s="22">
        <v>4</v>
      </c>
      <c r="BQ14" s="23"/>
      <c r="BR14" s="25">
        <f t="shared" si="55"/>
        <v>4.5999999999999996</v>
      </c>
      <c r="BS14" s="26">
        <f t="shared" si="56"/>
        <v>4.5999999999999996</v>
      </c>
      <c r="BT14" s="26" t="str">
        <f t="shared" si="57"/>
        <v>4.6</v>
      </c>
      <c r="BU14" s="30" t="str">
        <f t="shared" si="58"/>
        <v>D</v>
      </c>
      <c r="BV14" s="56">
        <f t="shared" si="59"/>
        <v>1</v>
      </c>
      <c r="BW14" s="35" t="str">
        <f t="shared" si="60"/>
        <v>1.0</v>
      </c>
      <c r="BX14" s="53">
        <v>2</v>
      </c>
      <c r="BY14" s="70">
        <v>2</v>
      </c>
      <c r="BZ14" s="19">
        <v>7.3</v>
      </c>
      <c r="CA14" s="22">
        <v>4</v>
      </c>
      <c r="CB14" s="23"/>
      <c r="CC14" s="25">
        <f t="shared" si="61"/>
        <v>5.3</v>
      </c>
      <c r="CD14" s="26">
        <f t="shared" si="62"/>
        <v>5.3</v>
      </c>
      <c r="CE14" s="26" t="str">
        <f t="shared" si="63"/>
        <v>5.3</v>
      </c>
      <c r="CF14" s="30" t="str">
        <f t="shared" si="254"/>
        <v>D+</v>
      </c>
      <c r="CG14" s="28">
        <f t="shared" si="255"/>
        <v>1.5</v>
      </c>
      <c r="CH14" s="35" t="str">
        <f t="shared" si="256"/>
        <v>1.5</v>
      </c>
      <c r="CI14" s="53">
        <v>3</v>
      </c>
      <c r="CJ14" s="63">
        <v>3</v>
      </c>
      <c r="CK14" s="193">
        <f t="shared" si="64"/>
        <v>17</v>
      </c>
      <c r="CL14" s="217">
        <f t="shared" si="65"/>
        <v>5.8</v>
      </c>
      <c r="CM14" s="182">
        <f t="shared" si="66"/>
        <v>1.911764705882353</v>
      </c>
      <c r="CN14" s="183" t="str">
        <f t="shared" si="67"/>
        <v>1.91</v>
      </c>
      <c r="CO14" s="135" t="str">
        <f t="shared" si="68"/>
        <v>Lên lớp</v>
      </c>
      <c r="CP14" s="136">
        <f t="shared" si="69"/>
        <v>17</v>
      </c>
      <c r="CQ14" s="239">
        <f t="shared" si="70"/>
        <v>5.8</v>
      </c>
      <c r="CR14" s="137">
        <f t="shared" si="71"/>
        <v>1.911764705882353</v>
      </c>
      <c r="CS14" s="244" t="str">
        <f t="shared" si="72"/>
        <v>1.91</v>
      </c>
      <c r="CT14" s="135" t="str">
        <f t="shared" si="73"/>
        <v>Lên lớp</v>
      </c>
      <c r="CU14" s="135" t="s">
        <v>648</v>
      </c>
      <c r="CV14" s="19">
        <v>6</v>
      </c>
      <c r="CW14" s="22">
        <v>4</v>
      </c>
      <c r="CX14" s="187">
        <v>5</v>
      </c>
      <c r="CY14" s="25">
        <f t="shared" si="74"/>
        <v>4.8</v>
      </c>
      <c r="CZ14" s="26">
        <f t="shared" si="75"/>
        <v>5.4</v>
      </c>
      <c r="DA14" s="26" t="str">
        <f t="shared" si="76"/>
        <v>5.4</v>
      </c>
      <c r="DB14" s="30" t="str">
        <f t="shared" si="77"/>
        <v>D+</v>
      </c>
      <c r="DC14" s="56">
        <f t="shared" si="78"/>
        <v>1.5</v>
      </c>
      <c r="DD14" s="35" t="str">
        <f t="shared" si="79"/>
        <v>1.5</v>
      </c>
      <c r="DE14" s="53">
        <v>3</v>
      </c>
      <c r="DF14" s="63">
        <v>3</v>
      </c>
      <c r="DG14" s="19">
        <v>7</v>
      </c>
      <c r="DH14" s="22">
        <v>8</v>
      </c>
      <c r="DI14" s="23"/>
      <c r="DJ14" s="25">
        <f t="shared" si="80"/>
        <v>7.6</v>
      </c>
      <c r="DK14" s="26">
        <f t="shared" si="81"/>
        <v>7.6</v>
      </c>
      <c r="DL14" s="26" t="str">
        <f t="shared" si="82"/>
        <v>7.6</v>
      </c>
      <c r="DM14" s="30" t="str">
        <f t="shared" si="83"/>
        <v>B</v>
      </c>
      <c r="DN14" s="56">
        <f t="shared" si="84"/>
        <v>3</v>
      </c>
      <c r="DO14" s="35" t="str">
        <f t="shared" si="85"/>
        <v>3.0</v>
      </c>
      <c r="DP14" s="53">
        <v>3</v>
      </c>
      <c r="DQ14" s="63">
        <v>3</v>
      </c>
      <c r="DR14" s="19">
        <v>6.7</v>
      </c>
      <c r="DS14" s="22">
        <v>7</v>
      </c>
      <c r="DT14" s="23"/>
      <c r="DU14" s="25">
        <f t="shared" si="86"/>
        <v>6.9</v>
      </c>
      <c r="DV14" s="26">
        <f t="shared" si="87"/>
        <v>6.9</v>
      </c>
      <c r="DW14" s="26" t="str">
        <f t="shared" si="88"/>
        <v>6.9</v>
      </c>
      <c r="DX14" s="30" t="str">
        <f t="shared" si="89"/>
        <v>C+</v>
      </c>
      <c r="DY14" s="28">
        <f t="shared" si="90"/>
        <v>2.5</v>
      </c>
      <c r="DZ14" s="35" t="str">
        <f t="shared" si="91"/>
        <v>2.5</v>
      </c>
      <c r="EA14" s="53">
        <v>3</v>
      </c>
      <c r="EB14" s="63">
        <v>3</v>
      </c>
      <c r="EC14" s="19">
        <v>9</v>
      </c>
      <c r="ED14" s="22">
        <v>3</v>
      </c>
      <c r="EE14" s="187">
        <v>5</v>
      </c>
      <c r="EF14" s="25">
        <f t="shared" si="92"/>
        <v>5.4</v>
      </c>
      <c r="EG14" s="26">
        <f t="shared" si="93"/>
        <v>6.6</v>
      </c>
      <c r="EH14" s="26" t="str">
        <f t="shared" si="94"/>
        <v>6.6</v>
      </c>
      <c r="EI14" s="30" t="str">
        <f t="shared" si="95"/>
        <v>C+</v>
      </c>
      <c r="EJ14" s="28">
        <f t="shared" si="96"/>
        <v>2.5</v>
      </c>
      <c r="EK14" s="35" t="str">
        <f t="shared" si="97"/>
        <v>2.5</v>
      </c>
      <c r="EL14" s="53">
        <v>2</v>
      </c>
      <c r="EM14" s="63">
        <v>2</v>
      </c>
      <c r="EN14" s="19">
        <v>7</v>
      </c>
      <c r="EO14" s="22">
        <v>6</v>
      </c>
      <c r="EP14" s="23"/>
      <c r="EQ14" s="25">
        <f t="shared" si="98"/>
        <v>6.4</v>
      </c>
      <c r="ER14" s="26">
        <f t="shared" si="99"/>
        <v>6.4</v>
      </c>
      <c r="ES14" s="26" t="str">
        <f t="shared" si="100"/>
        <v>6.4</v>
      </c>
      <c r="ET14" s="30" t="str">
        <f t="shared" si="101"/>
        <v>C</v>
      </c>
      <c r="EU14" s="28">
        <f t="shared" si="102"/>
        <v>2</v>
      </c>
      <c r="EV14" s="35" t="str">
        <f t="shared" si="103"/>
        <v>2.0</v>
      </c>
      <c r="EW14" s="53">
        <v>2</v>
      </c>
      <c r="EX14" s="63">
        <v>2</v>
      </c>
      <c r="EY14" s="19">
        <v>7.7</v>
      </c>
      <c r="EZ14" s="22">
        <v>9</v>
      </c>
      <c r="FA14" s="23"/>
      <c r="FB14" s="25">
        <f t="shared" si="104"/>
        <v>8.5</v>
      </c>
      <c r="FC14" s="26">
        <f t="shared" si="105"/>
        <v>8.5</v>
      </c>
      <c r="FD14" s="26" t="str">
        <f t="shared" si="106"/>
        <v>8.5</v>
      </c>
      <c r="FE14" s="30" t="str">
        <f t="shared" si="107"/>
        <v>A</v>
      </c>
      <c r="FF14" s="28">
        <f t="shared" si="108"/>
        <v>4</v>
      </c>
      <c r="FG14" s="35" t="str">
        <f t="shared" si="109"/>
        <v>4.0</v>
      </c>
      <c r="FH14" s="53">
        <v>3</v>
      </c>
      <c r="FI14" s="63">
        <v>3</v>
      </c>
      <c r="FJ14" s="19">
        <v>8</v>
      </c>
      <c r="FK14" s="22">
        <v>9</v>
      </c>
      <c r="FL14" s="23"/>
      <c r="FM14" s="25">
        <f t="shared" si="110"/>
        <v>8.6</v>
      </c>
      <c r="FN14" s="26">
        <f t="shared" si="111"/>
        <v>8.6</v>
      </c>
      <c r="FO14" s="26" t="str">
        <f t="shared" si="112"/>
        <v>8.6</v>
      </c>
      <c r="FP14" s="30" t="str">
        <f t="shared" si="113"/>
        <v>A</v>
      </c>
      <c r="FQ14" s="28">
        <f t="shared" si="114"/>
        <v>4</v>
      </c>
      <c r="FR14" s="35" t="str">
        <f t="shared" si="115"/>
        <v>4.0</v>
      </c>
      <c r="FS14" s="53">
        <v>2</v>
      </c>
      <c r="FT14" s="63">
        <v>2</v>
      </c>
      <c r="FU14" s="19">
        <v>8</v>
      </c>
      <c r="FV14" s="22">
        <v>3</v>
      </c>
      <c r="FW14" s="23"/>
      <c r="FX14" s="25">
        <f t="shared" si="116"/>
        <v>5</v>
      </c>
      <c r="FY14" s="26">
        <f t="shared" si="117"/>
        <v>5</v>
      </c>
      <c r="FZ14" s="26" t="str">
        <f t="shared" si="118"/>
        <v>5.0</v>
      </c>
      <c r="GA14" s="30" t="str">
        <f t="shared" si="119"/>
        <v>D+</v>
      </c>
      <c r="GB14" s="28">
        <f t="shared" si="120"/>
        <v>1.5</v>
      </c>
      <c r="GC14" s="35" t="str">
        <f t="shared" si="121"/>
        <v>1.5</v>
      </c>
      <c r="GD14" s="53">
        <v>2</v>
      </c>
      <c r="GE14" s="63">
        <v>2</v>
      </c>
      <c r="GF14" s="181">
        <f t="shared" si="122"/>
        <v>20</v>
      </c>
      <c r="GG14" s="217">
        <f t="shared" si="123"/>
        <v>6.92</v>
      </c>
      <c r="GH14" s="182">
        <f t="shared" si="124"/>
        <v>2.65</v>
      </c>
      <c r="GI14" s="183" t="str">
        <f t="shared" si="125"/>
        <v>2.65</v>
      </c>
      <c r="GJ14" s="135" t="str">
        <f t="shared" si="126"/>
        <v>Lên lớp</v>
      </c>
      <c r="GK14" s="136">
        <f t="shared" si="127"/>
        <v>20</v>
      </c>
      <c r="GL14" s="239">
        <f t="shared" si="128"/>
        <v>6.92</v>
      </c>
      <c r="GM14" s="137">
        <f t="shared" si="129"/>
        <v>2.65</v>
      </c>
      <c r="GN14" s="192">
        <f t="shared" si="130"/>
        <v>37</v>
      </c>
      <c r="GO14" s="193">
        <f t="shared" si="131"/>
        <v>37</v>
      </c>
      <c r="GP14" s="183">
        <f t="shared" si="132"/>
        <v>6.4054054054054053</v>
      </c>
      <c r="GQ14" s="182">
        <f t="shared" si="133"/>
        <v>2.310810810810811</v>
      </c>
      <c r="GR14" s="183" t="str">
        <f t="shared" si="134"/>
        <v>2.31</v>
      </c>
      <c r="GS14" s="135" t="str">
        <f t="shared" si="135"/>
        <v>Lên lớp</v>
      </c>
      <c r="GT14" s="135" t="s">
        <v>648</v>
      </c>
      <c r="GU14" s="19">
        <v>6.7</v>
      </c>
      <c r="GV14" s="22">
        <v>6</v>
      </c>
      <c r="GW14" s="23"/>
      <c r="GX14" s="25">
        <f t="shared" si="136"/>
        <v>6.3</v>
      </c>
      <c r="GY14" s="26">
        <f t="shared" si="137"/>
        <v>6.3</v>
      </c>
      <c r="GZ14" s="26" t="str">
        <f t="shared" si="138"/>
        <v>6.3</v>
      </c>
      <c r="HA14" s="30" t="str">
        <f t="shared" si="139"/>
        <v>C</v>
      </c>
      <c r="HB14" s="28">
        <f t="shared" si="140"/>
        <v>2</v>
      </c>
      <c r="HC14" s="35" t="str">
        <f t="shared" si="141"/>
        <v>2.0</v>
      </c>
      <c r="HD14" s="53">
        <v>3</v>
      </c>
      <c r="HE14" s="63">
        <v>3</v>
      </c>
      <c r="HF14" s="19">
        <v>7.2</v>
      </c>
      <c r="HG14" s="22">
        <v>8</v>
      </c>
      <c r="HH14" s="23"/>
      <c r="HI14" s="25">
        <f t="shared" si="142"/>
        <v>7.7</v>
      </c>
      <c r="HJ14" s="26">
        <f t="shared" si="143"/>
        <v>7.7</v>
      </c>
      <c r="HK14" s="26" t="str">
        <f t="shared" si="144"/>
        <v>7.7</v>
      </c>
      <c r="HL14" s="30" t="str">
        <f t="shared" si="145"/>
        <v>B</v>
      </c>
      <c r="HM14" s="28">
        <f t="shared" si="146"/>
        <v>3</v>
      </c>
      <c r="HN14" s="35" t="str">
        <f t="shared" si="147"/>
        <v>3.0</v>
      </c>
      <c r="HO14" s="53">
        <v>2</v>
      </c>
      <c r="HP14" s="63">
        <v>2</v>
      </c>
      <c r="HQ14" s="19">
        <v>5.6</v>
      </c>
      <c r="HR14" s="22">
        <v>2</v>
      </c>
      <c r="HS14" s="23">
        <v>5</v>
      </c>
      <c r="HT14" s="25">
        <f t="shared" si="148"/>
        <v>3.4</v>
      </c>
      <c r="HU14" s="147">
        <f t="shared" si="149"/>
        <v>5.2</v>
      </c>
      <c r="HV14" s="26" t="str">
        <f t="shared" si="233"/>
        <v>5.2</v>
      </c>
      <c r="HW14" s="218" t="str">
        <f t="shared" si="150"/>
        <v>D+</v>
      </c>
      <c r="HX14" s="149">
        <f t="shared" si="151"/>
        <v>1.5</v>
      </c>
      <c r="HY14" s="40" t="str">
        <f t="shared" si="152"/>
        <v>1.5</v>
      </c>
      <c r="HZ14" s="53">
        <v>3</v>
      </c>
      <c r="IA14" s="63">
        <v>3</v>
      </c>
      <c r="IB14" s="19">
        <v>7.7</v>
      </c>
      <c r="IC14" s="22">
        <v>3</v>
      </c>
      <c r="ID14" s="23"/>
      <c r="IE14" s="25">
        <f t="shared" si="153"/>
        <v>4.9000000000000004</v>
      </c>
      <c r="IF14" s="147">
        <f t="shared" si="154"/>
        <v>4.9000000000000004</v>
      </c>
      <c r="IG14" s="26" t="str">
        <f t="shared" si="234"/>
        <v>4.9</v>
      </c>
      <c r="IH14" s="218" t="str">
        <f t="shared" si="155"/>
        <v>D</v>
      </c>
      <c r="II14" s="149">
        <f t="shared" si="156"/>
        <v>1</v>
      </c>
      <c r="IJ14" s="40" t="str">
        <f t="shared" si="157"/>
        <v>1.0</v>
      </c>
      <c r="IK14" s="53">
        <v>1</v>
      </c>
      <c r="IL14" s="63">
        <v>1</v>
      </c>
      <c r="IM14" s="19">
        <v>5</v>
      </c>
      <c r="IN14" s="22">
        <v>8</v>
      </c>
      <c r="IO14" s="23"/>
      <c r="IP14" s="25">
        <f t="shared" si="158"/>
        <v>6.8</v>
      </c>
      <c r="IQ14" s="26">
        <f t="shared" si="159"/>
        <v>6.8</v>
      </c>
      <c r="IR14" s="26" t="str">
        <f t="shared" si="160"/>
        <v>6.8</v>
      </c>
      <c r="IS14" s="30" t="str">
        <f t="shared" si="161"/>
        <v>C+</v>
      </c>
      <c r="IT14" s="28">
        <f t="shared" si="162"/>
        <v>2.5</v>
      </c>
      <c r="IU14" s="35" t="str">
        <f t="shared" si="163"/>
        <v>2.5</v>
      </c>
      <c r="IV14" s="53">
        <v>2</v>
      </c>
      <c r="IW14" s="63">
        <v>2</v>
      </c>
      <c r="IX14" s="19">
        <v>7.4</v>
      </c>
      <c r="IY14" s="22">
        <v>7</v>
      </c>
      <c r="IZ14" s="23"/>
      <c r="JA14" s="25">
        <f t="shared" si="164"/>
        <v>7.2</v>
      </c>
      <c r="JB14" s="26">
        <f t="shared" si="165"/>
        <v>7.2</v>
      </c>
      <c r="JC14" s="26" t="str">
        <f t="shared" si="166"/>
        <v>7.2</v>
      </c>
      <c r="JD14" s="30" t="str">
        <f t="shared" si="167"/>
        <v>B</v>
      </c>
      <c r="JE14" s="28">
        <f t="shared" si="168"/>
        <v>3</v>
      </c>
      <c r="JF14" s="35" t="str">
        <f t="shared" si="169"/>
        <v>3.0</v>
      </c>
      <c r="JG14" s="53">
        <v>2</v>
      </c>
      <c r="JH14" s="63">
        <v>2</v>
      </c>
      <c r="JI14" s="19">
        <v>7.2</v>
      </c>
      <c r="JJ14" s="22">
        <v>3</v>
      </c>
      <c r="JK14" s="23"/>
      <c r="JL14" s="25">
        <f t="shared" si="170"/>
        <v>4.7</v>
      </c>
      <c r="JM14" s="26">
        <f t="shared" si="171"/>
        <v>4.7</v>
      </c>
      <c r="JN14" s="26" t="str">
        <f t="shared" si="172"/>
        <v>4.7</v>
      </c>
      <c r="JO14" s="30" t="str">
        <f t="shared" si="173"/>
        <v>D</v>
      </c>
      <c r="JP14" s="28">
        <f t="shared" si="174"/>
        <v>1</v>
      </c>
      <c r="JQ14" s="35" t="str">
        <f t="shared" si="175"/>
        <v>1.0</v>
      </c>
      <c r="JR14" s="53">
        <v>2</v>
      </c>
      <c r="JS14" s="63">
        <v>2</v>
      </c>
      <c r="JT14" s="185">
        <v>7.6</v>
      </c>
      <c r="JU14" s="121">
        <v>7</v>
      </c>
      <c r="JV14" s="122"/>
      <c r="JW14" s="129">
        <f t="shared" si="176"/>
        <v>7.2</v>
      </c>
      <c r="JX14" s="130">
        <f t="shared" si="177"/>
        <v>7.2</v>
      </c>
      <c r="JY14" s="130" t="str">
        <f t="shared" si="178"/>
        <v>7.2</v>
      </c>
      <c r="JZ14" s="125" t="str">
        <f t="shared" si="179"/>
        <v>B</v>
      </c>
      <c r="KA14" s="126">
        <f t="shared" si="180"/>
        <v>3</v>
      </c>
      <c r="KB14" s="127" t="str">
        <f t="shared" si="181"/>
        <v>3.0</v>
      </c>
      <c r="KC14" s="144">
        <v>1</v>
      </c>
      <c r="KD14" s="145">
        <v>1</v>
      </c>
      <c r="KE14" s="19">
        <v>6</v>
      </c>
      <c r="KF14" s="22">
        <v>7</v>
      </c>
      <c r="KG14" s="23"/>
      <c r="KH14" s="25">
        <f t="shared" si="182"/>
        <v>6.6</v>
      </c>
      <c r="KI14" s="26">
        <f t="shared" si="183"/>
        <v>6.6</v>
      </c>
      <c r="KJ14" s="26" t="str">
        <f t="shared" si="184"/>
        <v>6.6</v>
      </c>
      <c r="KK14" s="30" t="str">
        <f t="shared" si="185"/>
        <v>C+</v>
      </c>
      <c r="KL14" s="28">
        <f t="shared" si="186"/>
        <v>2.5</v>
      </c>
      <c r="KM14" s="35" t="str">
        <f t="shared" si="187"/>
        <v>2.5</v>
      </c>
      <c r="KN14" s="53">
        <v>2</v>
      </c>
      <c r="KO14" s="63">
        <v>2</v>
      </c>
      <c r="KP14" s="181">
        <f t="shared" si="188"/>
        <v>18</v>
      </c>
      <c r="KQ14" s="217">
        <f t="shared" si="189"/>
        <v>6.2555555555555564</v>
      </c>
      <c r="KR14" s="182">
        <f t="shared" si="190"/>
        <v>2.1388888888888888</v>
      </c>
      <c r="KS14" s="183" t="str">
        <f t="shared" si="191"/>
        <v>2.14</v>
      </c>
      <c r="KT14" s="135" t="str">
        <f t="shared" si="192"/>
        <v>Lên lớp</v>
      </c>
      <c r="KU14" s="136">
        <f t="shared" si="193"/>
        <v>18</v>
      </c>
      <c r="KV14" s="217">
        <f t="shared" si="194"/>
        <v>6.2555555555555564</v>
      </c>
      <c r="KW14" s="236">
        <f t="shared" si="195"/>
        <v>2.1388888888888888</v>
      </c>
      <c r="KX14" s="192">
        <f t="shared" si="196"/>
        <v>55</v>
      </c>
      <c r="KY14" s="193">
        <f t="shared" si="197"/>
        <v>55</v>
      </c>
      <c r="KZ14" s="183">
        <f t="shared" si="198"/>
        <v>6.3563636363636364</v>
      </c>
      <c r="LA14" s="182">
        <f t="shared" si="199"/>
        <v>2.2545454545454544</v>
      </c>
      <c r="LB14" s="183" t="str">
        <f t="shared" si="200"/>
        <v>2.25</v>
      </c>
      <c r="LC14" s="135" t="str">
        <f t="shared" si="201"/>
        <v>Lên lớp</v>
      </c>
      <c r="LD14" s="135" t="s">
        <v>648</v>
      </c>
      <c r="LE14" s="57">
        <v>7.1</v>
      </c>
      <c r="LF14" s="22">
        <v>7</v>
      </c>
      <c r="LG14" s="23"/>
      <c r="LH14" s="25">
        <f t="shared" si="202"/>
        <v>7</v>
      </c>
      <c r="LI14" s="147">
        <f t="shared" si="203"/>
        <v>7</v>
      </c>
      <c r="LJ14" s="26" t="str">
        <f t="shared" si="204"/>
        <v>7.0</v>
      </c>
      <c r="LK14" s="148" t="str">
        <f t="shared" si="205"/>
        <v>B</v>
      </c>
      <c r="LL14" s="149">
        <f t="shared" si="206"/>
        <v>3</v>
      </c>
      <c r="LM14" s="40" t="str">
        <f t="shared" si="207"/>
        <v>3.0</v>
      </c>
      <c r="LN14" s="53">
        <v>2</v>
      </c>
      <c r="LO14" s="63">
        <v>2</v>
      </c>
      <c r="LP14" s="19">
        <v>5.2</v>
      </c>
      <c r="LQ14" s="112"/>
      <c r="LR14" s="23">
        <v>5</v>
      </c>
      <c r="LS14" s="25">
        <f t="shared" si="208"/>
        <v>2.1</v>
      </c>
      <c r="LT14" s="147">
        <f t="shared" si="209"/>
        <v>5.0999999999999996</v>
      </c>
      <c r="LU14" s="26" t="str">
        <f t="shared" si="210"/>
        <v>5.1</v>
      </c>
      <c r="LV14" s="148" t="str">
        <f t="shared" si="211"/>
        <v>D+</v>
      </c>
      <c r="LW14" s="149">
        <f t="shared" si="212"/>
        <v>1.5</v>
      </c>
      <c r="LX14" s="40" t="str">
        <f t="shared" si="213"/>
        <v>1.5</v>
      </c>
      <c r="LY14" s="53">
        <v>1</v>
      </c>
      <c r="LZ14" s="63">
        <v>1</v>
      </c>
      <c r="MA14" s="19">
        <v>6.6</v>
      </c>
      <c r="MB14" s="51">
        <v>6.5</v>
      </c>
      <c r="MC14" s="23"/>
      <c r="MD14" s="25">
        <f t="shared" si="214"/>
        <v>6.5</v>
      </c>
      <c r="ME14" s="147">
        <f t="shared" si="215"/>
        <v>6.5</v>
      </c>
      <c r="MF14" s="26" t="str">
        <f t="shared" si="216"/>
        <v>6.5</v>
      </c>
      <c r="MG14" s="148" t="str">
        <f t="shared" si="217"/>
        <v>C+</v>
      </c>
      <c r="MH14" s="149">
        <f t="shared" si="218"/>
        <v>2.5</v>
      </c>
      <c r="MI14" s="40" t="str">
        <f t="shared" si="219"/>
        <v>2.5</v>
      </c>
      <c r="MJ14" s="53">
        <v>3</v>
      </c>
      <c r="MK14" s="63">
        <v>3</v>
      </c>
      <c r="ML14" s="19">
        <v>6.7</v>
      </c>
      <c r="MM14" s="22">
        <v>1</v>
      </c>
      <c r="MN14" s="23">
        <v>5</v>
      </c>
      <c r="MO14" s="25">
        <f t="shared" si="220"/>
        <v>3.3</v>
      </c>
      <c r="MP14" s="147">
        <f t="shared" si="221"/>
        <v>5.7</v>
      </c>
      <c r="MQ14" s="26" t="str">
        <f t="shared" si="222"/>
        <v>5.7</v>
      </c>
      <c r="MR14" s="148" t="str">
        <f t="shared" si="223"/>
        <v>C</v>
      </c>
      <c r="MS14" s="149">
        <f t="shared" si="224"/>
        <v>2</v>
      </c>
      <c r="MT14" s="40" t="str">
        <f t="shared" si="225"/>
        <v>2.0</v>
      </c>
      <c r="MU14" s="53">
        <v>2</v>
      </c>
      <c r="MV14" s="63">
        <v>2</v>
      </c>
      <c r="MW14" s="19">
        <v>5.6</v>
      </c>
      <c r="MX14" s="44"/>
      <c r="MY14" s="23">
        <v>5</v>
      </c>
      <c r="MZ14" s="25">
        <f t="shared" si="226"/>
        <v>2.2000000000000002</v>
      </c>
      <c r="NA14" s="147">
        <f t="shared" si="227"/>
        <v>5.2</v>
      </c>
      <c r="NB14" s="26" t="str">
        <f t="shared" si="228"/>
        <v>5.2</v>
      </c>
      <c r="NC14" s="148" t="str">
        <f t="shared" si="229"/>
        <v>D+</v>
      </c>
      <c r="ND14" s="149">
        <f t="shared" si="230"/>
        <v>1.5</v>
      </c>
      <c r="NE14" s="40" t="str">
        <f t="shared" si="231"/>
        <v>1.5</v>
      </c>
      <c r="NF14" s="53">
        <v>4</v>
      </c>
      <c r="NG14" s="63">
        <v>4</v>
      </c>
      <c r="NH14" s="264">
        <f t="shared" si="19"/>
        <v>12</v>
      </c>
      <c r="NI14" s="217">
        <f t="shared" si="20"/>
        <v>5.8999999999999995</v>
      </c>
      <c r="NJ14" s="182">
        <f t="shared" si="21"/>
        <v>2.0833333333333335</v>
      </c>
      <c r="NK14" s="183" t="str">
        <f t="shared" si="22"/>
        <v>2.08</v>
      </c>
      <c r="NL14" s="135" t="str">
        <f t="shared" si="23"/>
        <v>Lên lớp</v>
      </c>
      <c r="NM14" s="136">
        <f t="shared" si="24"/>
        <v>12</v>
      </c>
      <c r="NN14" s="217">
        <f t="shared" si="25"/>
        <v>5.8999999999999995</v>
      </c>
      <c r="NO14" s="236">
        <f t="shared" si="26"/>
        <v>2.0833333333333335</v>
      </c>
      <c r="NP14" s="192">
        <f t="shared" si="27"/>
        <v>67</v>
      </c>
      <c r="NQ14" s="193">
        <f t="shared" si="28"/>
        <v>67</v>
      </c>
      <c r="NR14" s="183">
        <f t="shared" si="29"/>
        <v>6.2746268656716424</v>
      </c>
      <c r="NS14" s="182">
        <f t="shared" si="30"/>
        <v>2.2238805970149254</v>
      </c>
      <c r="NT14" s="183" t="str">
        <f t="shared" si="31"/>
        <v>2.22</v>
      </c>
      <c r="NU14" s="135" t="str">
        <f t="shared" si="32"/>
        <v>Lên lớp</v>
      </c>
      <c r="NV14" s="135" t="s">
        <v>648</v>
      </c>
      <c r="NW14" s="304">
        <v>0</v>
      </c>
      <c r="NX14" s="51"/>
      <c r="NY14" s="23"/>
      <c r="NZ14" s="25">
        <f t="shared" si="273"/>
        <v>0</v>
      </c>
      <c r="OA14" s="26">
        <f t="shared" si="274"/>
        <v>0</v>
      </c>
      <c r="OB14" s="26" t="str">
        <f t="shared" si="275"/>
        <v>0.0</v>
      </c>
      <c r="OC14" s="30" t="str">
        <f t="shared" si="276"/>
        <v>F</v>
      </c>
      <c r="OD14" s="28">
        <f t="shared" si="277"/>
        <v>0</v>
      </c>
      <c r="OE14" s="35" t="str">
        <f t="shared" si="278"/>
        <v>0.0</v>
      </c>
      <c r="OF14" s="53"/>
      <c r="OG14" s="70"/>
      <c r="OH14" s="19">
        <v>6.5</v>
      </c>
      <c r="OI14" s="22">
        <v>1</v>
      </c>
      <c r="OJ14" s="23">
        <v>5</v>
      </c>
      <c r="OK14" s="25">
        <f t="shared" si="263"/>
        <v>3.2</v>
      </c>
      <c r="OL14" s="26">
        <f t="shared" si="264"/>
        <v>5.6</v>
      </c>
      <c r="OM14" s="26" t="str">
        <f t="shared" si="265"/>
        <v>5.6</v>
      </c>
      <c r="ON14" s="30" t="str">
        <f t="shared" si="266"/>
        <v>C</v>
      </c>
      <c r="OO14" s="28">
        <f t="shared" si="267"/>
        <v>2</v>
      </c>
      <c r="OP14" s="35" t="str">
        <f t="shared" si="268"/>
        <v>2.0</v>
      </c>
      <c r="OQ14" s="53">
        <v>6</v>
      </c>
      <c r="OR14" s="63">
        <v>6</v>
      </c>
      <c r="OS14" s="258">
        <v>7.1</v>
      </c>
      <c r="OT14" s="25">
        <v>6</v>
      </c>
      <c r="OU14" s="25">
        <v>5.9</v>
      </c>
      <c r="OV14" s="129">
        <f t="shared" si="269"/>
        <v>6.2</v>
      </c>
      <c r="OW14" s="26" t="str">
        <f t="shared" si="34"/>
        <v>6.2</v>
      </c>
      <c r="OX14" s="30" t="str">
        <f t="shared" si="270"/>
        <v>C</v>
      </c>
      <c r="OY14" s="28">
        <f t="shared" si="271"/>
        <v>2</v>
      </c>
      <c r="OZ14" s="35" t="str">
        <f t="shared" si="272"/>
        <v>2.0</v>
      </c>
      <c r="PA14" s="260">
        <v>5</v>
      </c>
      <c r="PB14" s="261">
        <v>5</v>
      </c>
      <c r="PC14" s="262">
        <f t="shared" si="232"/>
        <v>11</v>
      </c>
      <c r="PD14" s="217">
        <f t="shared" si="35"/>
        <v>5.8727272727272721</v>
      </c>
      <c r="PE14" s="182">
        <f t="shared" si="36"/>
        <v>2</v>
      </c>
      <c r="PF14" s="183" t="str">
        <f t="shared" si="37"/>
        <v>2.00</v>
      </c>
      <c r="PG14" s="135" t="str">
        <f t="shared" si="38"/>
        <v>Lên lớp</v>
      </c>
    </row>
    <row r="15" spans="1:423" ht="18">
      <c r="A15" s="10">
        <v>12</v>
      </c>
      <c r="B15" s="10">
        <v>14</v>
      </c>
      <c r="C15" s="90" t="s">
        <v>187</v>
      </c>
      <c r="D15" s="91" t="s">
        <v>226</v>
      </c>
      <c r="E15" s="93" t="s">
        <v>227</v>
      </c>
      <c r="F15" s="307" t="s">
        <v>171</v>
      </c>
      <c r="G15" s="42"/>
      <c r="H15" s="100" t="s">
        <v>470</v>
      </c>
      <c r="I15" s="42" t="s">
        <v>18</v>
      </c>
      <c r="J15" s="98" t="s">
        <v>584</v>
      </c>
      <c r="K15" s="12">
        <v>7.5</v>
      </c>
      <c r="L15" s="26" t="str">
        <f t="shared" si="39"/>
        <v>7.5</v>
      </c>
      <c r="M15" s="30" t="str">
        <f t="shared" si="235"/>
        <v>B</v>
      </c>
      <c r="N15" s="37">
        <f t="shared" si="236"/>
        <v>3</v>
      </c>
      <c r="O15" s="35" t="str">
        <f t="shared" si="237"/>
        <v>3.0</v>
      </c>
      <c r="P15" s="11">
        <v>2</v>
      </c>
      <c r="Q15" s="14">
        <v>6.8</v>
      </c>
      <c r="R15" s="26" t="str">
        <f t="shared" si="40"/>
        <v>6.8</v>
      </c>
      <c r="S15" s="30" t="str">
        <f t="shared" si="238"/>
        <v>C+</v>
      </c>
      <c r="T15" s="37">
        <f t="shared" si="239"/>
        <v>2.5</v>
      </c>
      <c r="U15" s="35" t="str">
        <f t="shared" si="240"/>
        <v>2.5</v>
      </c>
      <c r="V15" s="11">
        <v>3</v>
      </c>
      <c r="W15" s="19">
        <v>7.8</v>
      </c>
      <c r="X15" s="22">
        <v>7</v>
      </c>
      <c r="Y15" s="23"/>
      <c r="Z15" s="25">
        <f t="shared" si="41"/>
        <v>7.3</v>
      </c>
      <c r="AA15" s="26">
        <f t="shared" si="42"/>
        <v>7.3</v>
      </c>
      <c r="AB15" s="26" t="str">
        <f t="shared" si="43"/>
        <v>7.3</v>
      </c>
      <c r="AC15" s="30" t="str">
        <f t="shared" si="44"/>
        <v>B</v>
      </c>
      <c r="AD15" s="28">
        <f t="shared" si="45"/>
        <v>3</v>
      </c>
      <c r="AE15" s="35" t="str">
        <f t="shared" si="46"/>
        <v>3.0</v>
      </c>
      <c r="AF15" s="53">
        <v>4</v>
      </c>
      <c r="AG15" s="63">
        <v>4</v>
      </c>
      <c r="AH15" s="19">
        <v>7.3</v>
      </c>
      <c r="AI15" s="22">
        <v>8</v>
      </c>
      <c r="AJ15" s="23"/>
      <c r="AK15" s="25">
        <f t="shared" si="241"/>
        <v>7.7</v>
      </c>
      <c r="AL15" s="26">
        <f t="shared" si="242"/>
        <v>7.7</v>
      </c>
      <c r="AM15" s="26" t="str">
        <f t="shared" si="48"/>
        <v>7.7</v>
      </c>
      <c r="AN15" s="30" t="str">
        <f t="shared" si="243"/>
        <v>B</v>
      </c>
      <c r="AO15" s="28">
        <f t="shared" si="244"/>
        <v>3</v>
      </c>
      <c r="AP15" s="35" t="str">
        <f t="shared" si="245"/>
        <v>3.0</v>
      </c>
      <c r="AQ15" s="66">
        <v>2</v>
      </c>
      <c r="AR15" s="68">
        <v>2</v>
      </c>
      <c r="AS15" s="19">
        <v>5.5</v>
      </c>
      <c r="AT15" s="22">
        <v>7</v>
      </c>
      <c r="AU15" s="23"/>
      <c r="AV15" s="25">
        <f t="shared" si="246"/>
        <v>6.4</v>
      </c>
      <c r="AW15" s="26">
        <f t="shared" si="247"/>
        <v>6.4</v>
      </c>
      <c r="AX15" s="26" t="str">
        <f t="shared" si="51"/>
        <v>6.4</v>
      </c>
      <c r="AY15" s="30" t="str">
        <f t="shared" si="248"/>
        <v>C</v>
      </c>
      <c r="AZ15" s="28">
        <f t="shared" si="249"/>
        <v>2</v>
      </c>
      <c r="BA15" s="35" t="str">
        <f t="shared" si="250"/>
        <v>2.0</v>
      </c>
      <c r="BB15" s="53">
        <v>3</v>
      </c>
      <c r="BC15" s="63">
        <v>3</v>
      </c>
      <c r="BD15" s="19">
        <v>7.2</v>
      </c>
      <c r="BE15" s="22">
        <v>6</v>
      </c>
      <c r="BF15" s="23"/>
      <c r="BG15" s="25">
        <f t="shared" si="52"/>
        <v>6.5</v>
      </c>
      <c r="BH15" s="26">
        <f t="shared" si="53"/>
        <v>6.5</v>
      </c>
      <c r="BI15" s="26" t="str">
        <f t="shared" si="54"/>
        <v>6.5</v>
      </c>
      <c r="BJ15" s="30" t="str">
        <f t="shared" si="251"/>
        <v>C+</v>
      </c>
      <c r="BK15" s="28">
        <f t="shared" si="252"/>
        <v>2.5</v>
      </c>
      <c r="BL15" s="35" t="str">
        <f t="shared" si="253"/>
        <v>2.5</v>
      </c>
      <c r="BM15" s="53">
        <v>3</v>
      </c>
      <c r="BN15" s="63">
        <v>3</v>
      </c>
      <c r="BO15" s="19">
        <v>5.6</v>
      </c>
      <c r="BP15" s="22">
        <v>4</v>
      </c>
      <c r="BQ15" s="23"/>
      <c r="BR15" s="25">
        <f t="shared" si="55"/>
        <v>4.5999999999999996</v>
      </c>
      <c r="BS15" s="26">
        <f t="shared" si="56"/>
        <v>4.5999999999999996</v>
      </c>
      <c r="BT15" s="26" t="str">
        <f t="shared" si="57"/>
        <v>4.6</v>
      </c>
      <c r="BU15" s="30" t="str">
        <f t="shared" si="58"/>
        <v>D</v>
      </c>
      <c r="BV15" s="56">
        <f t="shared" si="59"/>
        <v>1</v>
      </c>
      <c r="BW15" s="35" t="str">
        <f t="shared" si="60"/>
        <v>1.0</v>
      </c>
      <c r="BX15" s="53">
        <v>2</v>
      </c>
      <c r="BY15" s="70">
        <v>2</v>
      </c>
      <c r="BZ15" s="19">
        <v>7.2</v>
      </c>
      <c r="CA15" s="22">
        <v>8</v>
      </c>
      <c r="CB15" s="23"/>
      <c r="CC15" s="25">
        <f t="shared" si="61"/>
        <v>7.7</v>
      </c>
      <c r="CD15" s="26">
        <f t="shared" si="62"/>
        <v>7.7</v>
      </c>
      <c r="CE15" s="26" t="str">
        <f t="shared" si="63"/>
        <v>7.7</v>
      </c>
      <c r="CF15" s="30" t="str">
        <f t="shared" si="254"/>
        <v>B</v>
      </c>
      <c r="CG15" s="28">
        <f t="shared" si="255"/>
        <v>3</v>
      </c>
      <c r="CH15" s="35" t="str">
        <f t="shared" si="256"/>
        <v>3.0</v>
      </c>
      <c r="CI15" s="53">
        <v>3</v>
      </c>
      <c r="CJ15" s="63">
        <v>3</v>
      </c>
      <c r="CK15" s="193">
        <f t="shared" si="64"/>
        <v>17</v>
      </c>
      <c r="CL15" s="217">
        <f t="shared" si="65"/>
        <v>6.8000000000000016</v>
      </c>
      <c r="CM15" s="182">
        <f t="shared" si="66"/>
        <v>2.5</v>
      </c>
      <c r="CN15" s="183" t="str">
        <f t="shared" si="67"/>
        <v>2.50</v>
      </c>
      <c r="CO15" s="135" t="str">
        <f t="shared" si="68"/>
        <v>Lên lớp</v>
      </c>
      <c r="CP15" s="136">
        <f t="shared" si="69"/>
        <v>17</v>
      </c>
      <c r="CQ15" s="239">
        <f t="shared" si="70"/>
        <v>6.8000000000000016</v>
      </c>
      <c r="CR15" s="137">
        <f t="shared" si="71"/>
        <v>2.5</v>
      </c>
      <c r="CS15" s="244" t="str">
        <f t="shared" si="72"/>
        <v>2.50</v>
      </c>
      <c r="CT15" s="135" t="str">
        <f t="shared" si="73"/>
        <v>Lên lớp</v>
      </c>
      <c r="CU15" s="135" t="s">
        <v>648</v>
      </c>
      <c r="CV15" s="19">
        <v>7</v>
      </c>
      <c r="CW15" s="22">
        <v>8</v>
      </c>
      <c r="CX15" s="23"/>
      <c r="CY15" s="25">
        <f t="shared" si="74"/>
        <v>7.6</v>
      </c>
      <c r="CZ15" s="26">
        <f t="shared" si="75"/>
        <v>7.6</v>
      </c>
      <c r="DA15" s="26" t="str">
        <f t="shared" si="76"/>
        <v>7.6</v>
      </c>
      <c r="DB15" s="30" t="str">
        <f t="shared" si="77"/>
        <v>B</v>
      </c>
      <c r="DC15" s="56">
        <f t="shared" si="78"/>
        <v>3</v>
      </c>
      <c r="DD15" s="35" t="str">
        <f t="shared" si="79"/>
        <v>3.0</v>
      </c>
      <c r="DE15" s="53">
        <v>3</v>
      </c>
      <c r="DF15" s="63">
        <v>3</v>
      </c>
      <c r="DG15" s="19">
        <v>6</v>
      </c>
      <c r="DH15" s="22">
        <v>7</v>
      </c>
      <c r="DI15" s="23"/>
      <c r="DJ15" s="25">
        <f t="shared" si="80"/>
        <v>6.6</v>
      </c>
      <c r="DK15" s="26">
        <f t="shared" si="81"/>
        <v>6.6</v>
      </c>
      <c r="DL15" s="26" t="str">
        <f t="shared" si="82"/>
        <v>6.6</v>
      </c>
      <c r="DM15" s="30" t="str">
        <f t="shared" si="83"/>
        <v>C+</v>
      </c>
      <c r="DN15" s="56">
        <f t="shared" si="84"/>
        <v>2.5</v>
      </c>
      <c r="DO15" s="35" t="str">
        <f t="shared" si="85"/>
        <v>2.5</v>
      </c>
      <c r="DP15" s="53">
        <v>3</v>
      </c>
      <c r="DQ15" s="63">
        <v>3</v>
      </c>
      <c r="DR15" s="19">
        <v>7.9</v>
      </c>
      <c r="DS15" s="22">
        <v>8</v>
      </c>
      <c r="DT15" s="23"/>
      <c r="DU15" s="25">
        <f t="shared" si="86"/>
        <v>8</v>
      </c>
      <c r="DV15" s="26">
        <f t="shared" si="87"/>
        <v>8</v>
      </c>
      <c r="DW15" s="26" t="str">
        <f t="shared" si="88"/>
        <v>8.0</v>
      </c>
      <c r="DX15" s="30" t="str">
        <f t="shared" si="89"/>
        <v>B+</v>
      </c>
      <c r="DY15" s="28">
        <f t="shared" si="90"/>
        <v>3.5</v>
      </c>
      <c r="DZ15" s="35" t="str">
        <f t="shared" si="91"/>
        <v>3.5</v>
      </c>
      <c r="EA15" s="53">
        <v>3</v>
      </c>
      <c r="EB15" s="63">
        <v>3</v>
      </c>
      <c r="EC15" s="19">
        <v>8.6999999999999993</v>
      </c>
      <c r="ED15" s="22">
        <v>7</v>
      </c>
      <c r="EE15" s="23"/>
      <c r="EF15" s="25">
        <f t="shared" si="92"/>
        <v>7.7</v>
      </c>
      <c r="EG15" s="26">
        <f t="shared" si="93"/>
        <v>7.7</v>
      </c>
      <c r="EH15" s="26" t="str">
        <f t="shared" si="94"/>
        <v>7.7</v>
      </c>
      <c r="EI15" s="30" t="str">
        <f t="shared" si="95"/>
        <v>B</v>
      </c>
      <c r="EJ15" s="28">
        <f t="shared" si="96"/>
        <v>3</v>
      </c>
      <c r="EK15" s="35" t="str">
        <f t="shared" si="97"/>
        <v>3.0</v>
      </c>
      <c r="EL15" s="53">
        <v>2</v>
      </c>
      <c r="EM15" s="63">
        <v>2</v>
      </c>
      <c r="EN15" s="19">
        <v>6.4</v>
      </c>
      <c r="EO15" s="22">
        <v>8</v>
      </c>
      <c r="EP15" s="23"/>
      <c r="EQ15" s="25">
        <f t="shared" si="98"/>
        <v>7.4</v>
      </c>
      <c r="ER15" s="26">
        <f t="shared" si="99"/>
        <v>7.4</v>
      </c>
      <c r="ES15" s="26" t="str">
        <f t="shared" si="100"/>
        <v>7.4</v>
      </c>
      <c r="ET15" s="30" t="str">
        <f t="shared" si="101"/>
        <v>B</v>
      </c>
      <c r="EU15" s="28">
        <f t="shared" si="102"/>
        <v>3</v>
      </c>
      <c r="EV15" s="35" t="str">
        <f t="shared" si="103"/>
        <v>3.0</v>
      </c>
      <c r="EW15" s="53">
        <v>2</v>
      </c>
      <c r="EX15" s="63">
        <v>2</v>
      </c>
      <c r="EY15" s="19">
        <v>7.5</v>
      </c>
      <c r="EZ15" s="22">
        <v>5</v>
      </c>
      <c r="FA15" s="23"/>
      <c r="FB15" s="25">
        <f t="shared" si="104"/>
        <v>6</v>
      </c>
      <c r="FC15" s="26">
        <f t="shared" si="105"/>
        <v>6</v>
      </c>
      <c r="FD15" s="26" t="str">
        <f t="shared" si="106"/>
        <v>6.0</v>
      </c>
      <c r="FE15" s="30" t="str">
        <f t="shared" si="107"/>
        <v>C</v>
      </c>
      <c r="FF15" s="28">
        <f t="shared" si="108"/>
        <v>2</v>
      </c>
      <c r="FG15" s="35" t="str">
        <f t="shared" si="109"/>
        <v>2.0</v>
      </c>
      <c r="FH15" s="53">
        <v>3</v>
      </c>
      <c r="FI15" s="63">
        <v>3</v>
      </c>
      <c r="FJ15" s="19">
        <v>8.3000000000000007</v>
      </c>
      <c r="FK15" s="22">
        <v>9</v>
      </c>
      <c r="FL15" s="23"/>
      <c r="FM15" s="25">
        <f t="shared" si="110"/>
        <v>8.6999999999999993</v>
      </c>
      <c r="FN15" s="26">
        <f t="shared" si="111"/>
        <v>8.6999999999999993</v>
      </c>
      <c r="FO15" s="26" t="str">
        <f t="shared" si="112"/>
        <v>8.7</v>
      </c>
      <c r="FP15" s="30" t="str">
        <f t="shared" si="113"/>
        <v>A</v>
      </c>
      <c r="FQ15" s="28">
        <f t="shared" si="114"/>
        <v>4</v>
      </c>
      <c r="FR15" s="35" t="str">
        <f t="shared" si="115"/>
        <v>4.0</v>
      </c>
      <c r="FS15" s="53">
        <v>2</v>
      </c>
      <c r="FT15" s="63">
        <v>2</v>
      </c>
      <c r="FU15" s="19">
        <v>8.3000000000000007</v>
      </c>
      <c r="FV15" s="22">
        <v>5</v>
      </c>
      <c r="FW15" s="23"/>
      <c r="FX15" s="25">
        <f t="shared" si="116"/>
        <v>6.3</v>
      </c>
      <c r="FY15" s="26">
        <f t="shared" si="117"/>
        <v>6.3</v>
      </c>
      <c r="FZ15" s="26" t="str">
        <f t="shared" si="118"/>
        <v>6.3</v>
      </c>
      <c r="GA15" s="30" t="str">
        <f t="shared" si="119"/>
        <v>C</v>
      </c>
      <c r="GB15" s="28">
        <f t="shared" si="120"/>
        <v>2</v>
      </c>
      <c r="GC15" s="35" t="str">
        <f t="shared" si="121"/>
        <v>2.0</v>
      </c>
      <c r="GD15" s="53">
        <v>2</v>
      </c>
      <c r="GE15" s="63">
        <v>2</v>
      </c>
      <c r="GF15" s="181">
        <f t="shared" si="122"/>
        <v>20</v>
      </c>
      <c r="GG15" s="217">
        <f t="shared" si="123"/>
        <v>7.2399999999999993</v>
      </c>
      <c r="GH15" s="182">
        <f t="shared" si="124"/>
        <v>2.85</v>
      </c>
      <c r="GI15" s="183" t="str">
        <f t="shared" si="125"/>
        <v>2.85</v>
      </c>
      <c r="GJ15" s="135" t="str">
        <f t="shared" si="126"/>
        <v>Lên lớp</v>
      </c>
      <c r="GK15" s="136">
        <f t="shared" si="127"/>
        <v>20</v>
      </c>
      <c r="GL15" s="239">
        <f t="shared" si="128"/>
        <v>7.2399999999999993</v>
      </c>
      <c r="GM15" s="137">
        <f t="shared" si="129"/>
        <v>2.85</v>
      </c>
      <c r="GN15" s="192">
        <f t="shared" si="130"/>
        <v>37</v>
      </c>
      <c r="GO15" s="193">
        <f t="shared" si="131"/>
        <v>37</v>
      </c>
      <c r="GP15" s="183">
        <f t="shared" si="132"/>
        <v>7.037837837837837</v>
      </c>
      <c r="GQ15" s="182">
        <f t="shared" si="133"/>
        <v>2.689189189189189</v>
      </c>
      <c r="GR15" s="183" t="str">
        <f t="shared" si="134"/>
        <v>2.69</v>
      </c>
      <c r="GS15" s="135" t="str">
        <f t="shared" si="135"/>
        <v>Lên lớp</v>
      </c>
      <c r="GT15" s="135" t="s">
        <v>648</v>
      </c>
      <c r="GU15" s="19">
        <v>7.7</v>
      </c>
      <c r="GV15" s="22">
        <v>4</v>
      </c>
      <c r="GW15" s="23"/>
      <c r="GX15" s="25">
        <f t="shared" si="136"/>
        <v>5.5</v>
      </c>
      <c r="GY15" s="26">
        <f t="shared" si="137"/>
        <v>5.5</v>
      </c>
      <c r="GZ15" s="26" t="str">
        <f t="shared" si="138"/>
        <v>5.5</v>
      </c>
      <c r="HA15" s="30" t="str">
        <f t="shared" si="139"/>
        <v>C</v>
      </c>
      <c r="HB15" s="28">
        <f t="shared" si="140"/>
        <v>2</v>
      </c>
      <c r="HC15" s="35" t="str">
        <f t="shared" si="141"/>
        <v>2.0</v>
      </c>
      <c r="HD15" s="53">
        <v>3</v>
      </c>
      <c r="HE15" s="63">
        <v>3</v>
      </c>
      <c r="HF15" s="19">
        <v>7</v>
      </c>
      <c r="HG15" s="22">
        <v>8</v>
      </c>
      <c r="HH15" s="23"/>
      <c r="HI15" s="25">
        <f t="shared" si="142"/>
        <v>7.6</v>
      </c>
      <c r="HJ15" s="26">
        <f t="shared" si="143"/>
        <v>7.6</v>
      </c>
      <c r="HK15" s="26" t="str">
        <f t="shared" si="144"/>
        <v>7.6</v>
      </c>
      <c r="HL15" s="30" t="str">
        <f t="shared" si="145"/>
        <v>B</v>
      </c>
      <c r="HM15" s="28">
        <f t="shared" si="146"/>
        <v>3</v>
      </c>
      <c r="HN15" s="35" t="str">
        <f t="shared" si="147"/>
        <v>3.0</v>
      </c>
      <c r="HO15" s="53">
        <v>2</v>
      </c>
      <c r="HP15" s="63">
        <v>2</v>
      </c>
      <c r="HQ15" s="19">
        <v>7.3</v>
      </c>
      <c r="HR15" s="22">
        <v>6</v>
      </c>
      <c r="HS15" s="23"/>
      <c r="HT15" s="25">
        <f t="shared" si="148"/>
        <v>6.5</v>
      </c>
      <c r="HU15" s="147">
        <f t="shared" si="149"/>
        <v>6.5</v>
      </c>
      <c r="HV15" s="26" t="str">
        <f t="shared" si="233"/>
        <v>6.5</v>
      </c>
      <c r="HW15" s="218" t="str">
        <f t="shared" si="150"/>
        <v>C+</v>
      </c>
      <c r="HX15" s="149">
        <f t="shared" si="151"/>
        <v>2.5</v>
      </c>
      <c r="HY15" s="40" t="str">
        <f t="shared" si="152"/>
        <v>2.5</v>
      </c>
      <c r="HZ15" s="53">
        <v>3</v>
      </c>
      <c r="IA15" s="63">
        <v>3</v>
      </c>
      <c r="IB15" s="19">
        <v>5.7</v>
      </c>
      <c r="IC15" s="22">
        <v>1</v>
      </c>
      <c r="ID15" s="23">
        <v>6</v>
      </c>
      <c r="IE15" s="25">
        <f t="shared" si="153"/>
        <v>2.9</v>
      </c>
      <c r="IF15" s="147">
        <f t="shared" si="154"/>
        <v>5.9</v>
      </c>
      <c r="IG15" s="26" t="str">
        <f t="shared" si="234"/>
        <v>5.9</v>
      </c>
      <c r="IH15" s="218" t="str">
        <f t="shared" si="155"/>
        <v>C</v>
      </c>
      <c r="II15" s="149">
        <f t="shared" si="156"/>
        <v>2</v>
      </c>
      <c r="IJ15" s="40" t="str">
        <f t="shared" si="157"/>
        <v>2.0</v>
      </c>
      <c r="IK15" s="53">
        <v>1</v>
      </c>
      <c r="IL15" s="63">
        <v>1</v>
      </c>
      <c r="IM15" s="19">
        <v>5</v>
      </c>
      <c r="IN15" s="22">
        <v>7</v>
      </c>
      <c r="IO15" s="23"/>
      <c r="IP15" s="25">
        <f t="shared" si="158"/>
        <v>6.2</v>
      </c>
      <c r="IQ15" s="26">
        <f t="shared" si="159"/>
        <v>6.2</v>
      </c>
      <c r="IR15" s="26" t="str">
        <f t="shared" si="160"/>
        <v>6.2</v>
      </c>
      <c r="IS15" s="30" t="str">
        <f t="shared" si="161"/>
        <v>C</v>
      </c>
      <c r="IT15" s="28">
        <f t="shared" si="162"/>
        <v>2</v>
      </c>
      <c r="IU15" s="35" t="str">
        <f t="shared" si="163"/>
        <v>2.0</v>
      </c>
      <c r="IV15" s="53">
        <v>2</v>
      </c>
      <c r="IW15" s="63">
        <v>2</v>
      </c>
      <c r="IX15" s="19">
        <v>8.1999999999999993</v>
      </c>
      <c r="IY15" s="22">
        <v>8</v>
      </c>
      <c r="IZ15" s="23"/>
      <c r="JA15" s="25">
        <f t="shared" si="164"/>
        <v>8.1</v>
      </c>
      <c r="JB15" s="26">
        <f t="shared" si="165"/>
        <v>8.1</v>
      </c>
      <c r="JC15" s="26" t="str">
        <f t="shared" si="166"/>
        <v>8.1</v>
      </c>
      <c r="JD15" s="30" t="str">
        <f t="shared" si="167"/>
        <v>B+</v>
      </c>
      <c r="JE15" s="28">
        <f t="shared" si="168"/>
        <v>3.5</v>
      </c>
      <c r="JF15" s="35" t="str">
        <f t="shared" si="169"/>
        <v>3.5</v>
      </c>
      <c r="JG15" s="53">
        <v>2</v>
      </c>
      <c r="JH15" s="63">
        <v>2</v>
      </c>
      <c r="JI15" s="19">
        <v>7.2</v>
      </c>
      <c r="JJ15" s="22">
        <v>7</v>
      </c>
      <c r="JK15" s="23"/>
      <c r="JL15" s="25">
        <f t="shared" si="170"/>
        <v>7.1</v>
      </c>
      <c r="JM15" s="26">
        <f t="shared" si="171"/>
        <v>7.1</v>
      </c>
      <c r="JN15" s="26" t="str">
        <f t="shared" si="172"/>
        <v>7.1</v>
      </c>
      <c r="JO15" s="30" t="str">
        <f t="shared" si="173"/>
        <v>B</v>
      </c>
      <c r="JP15" s="28">
        <f t="shared" si="174"/>
        <v>3</v>
      </c>
      <c r="JQ15" s="35" t="str">
        <f t="shared" si="175"/>
        <v>3.0</v>
      </c>
      <c r="JR15" s="53">
        <v>2</v>
      </c>
      <c r="JS15" s="63">
        <v>2</v>
      </c>
      <c r="JT15" s="19">
        <v>8.1999999999999993</v>
      </c>
      <c r="JU15" s="22">
        <v>7</v>
      </c>
      <c r="JV15" s="23"/>
      <c r="JW15" s="25">
        <f t="shared" si="176"/>
        <v>7.5</v>
      </c>
      <c r="JX15" s="26">
        <f t="shared" si="177"/>
        <v>7.5</v>
      </c>
      <c r="JY15" s="26" t="str">
        <f t="shared" si="178"/>
        <v>7.5</v>
      </c>
      <c r="JZ15" s="30" t="str">
        <f t="shared" si="179"/>
        <v>B</v>
      </c>
      <c r="KA15" s="28">
        <f t="shared" si="180"/>
        <v>3</v>
      </c>
      <c r="KB15" s="35" t="str">
        <f t="shared" si="181"/>
        <v>3.0</v>
      </c>
      <c r="KC15" s="53">
        <v>1</v>
      </c>
      <c r="KD15" s="63">
        <v>1</v>
      </c>
      <c r="KE15" s="19">
        <v>6.7</v>
      </c>
      <c r="KF15" s="22">
        <v>8</v>
      </c>
      <c r="KG15" s="23"/>
      <c r="KH15" s="25">
        <f t="shared" si="182"/>
        <v>7.5</v>
      </c>
      <c r="KI15" s="26">
        <f t="shared" si="183"/>
        <v>7.5</v>
      </c>
      <c r="KJ15" s="26" t="str">
        <f t="shared" si="184"/>
        <v>7.5</v>
      </c>
      <c r="KK15" s="30" t="str">
        <f t="shared" si="185"/>
        <v>B</v>
      </c>
      <c r="KL15" s="28">
        <f t="shared" si="186"/>
        <v>3</v>
      </c>
      <c r="KM15" s="35" t="str">
        <f t="shared" si="187"/>
        <v>3.0</v>
      </c>
      <c r="KN15" s="53">
        <v>2</v>
      </c>
      <c r="KO15" s="63">
        <v>2</v>
      </c>
      <c r="KP15" s="181">
        <f t="shared" si="188"/>
        <v>18</v>
      </c>
      <c r="KQ15" s="217">
        <f t="shared" si="189"/>
        <v>6.8000000000000007</v>
      </c>
      <c r="KR15" s="182">
        <f t="shared" si="190"/>
        <v>2.6388888888888888</v>
      </c>
      <c r="KS15" s="183" t="str">
        <f t="shared" si="191"/>
        <v>2.64</v>
      </c>
      <c r="KT15" s="135" t="str">
        <f t="shared" si="192"/>
        <v>Lên lớp</v>
      </c>
      <c r="KU15" s="136">
        <f t="shared" si="193"/>
        <v>18</v>
      </c>
      <c r="KV15" s="217">
        <f t="shared" si="194"/>
        <v>6.8000000000000007</v>
      </c>
      <c r="KW15" s="236">
        <f t="shared" si="195"/>
        <v>2.6388888888888888</v>
      </c>
      <c r="KX15" s="192">
        <f t="shared" si="196"/>
        <v>55</v>
      </c>
      <c r="KY15" s="193">
        <f t="shared" si="197"/>
        <v>55</v>
      </c>
      <c r="KZ15" s="183">
        <f t="shared" si="198"/>
        <v>6.9599999999999991</v>
      </c>
      <c r="LA15" s="182">
        <f t="shared" si="199"/>
        <v>2.6727272727272728</v>
      </c>
      <c r="LB15" s="183" t="str">
        <f t="shared" si="200"/>
        <v>2.67</v>
      </c>
      <c r="LC15" s="135" t="str">
        <f t="shared" si="201"/>
        <v>Lên lớp</v>
      </c>
      <c r="LD15" s="135" t="s">
        <v>648</v>
      </c>
      <c r="LE15" s="57">
        <v>7.8</v>
      </c>
      <c r="LF15" s="22">
        <v>8</v>
      </c>
      <c r="LG15" s="23"/>
      <c r="LH15" s="25">
        <f t="shared" si="202"/>
        <v>7.9</v>
      </c>
      <c r="LI15" s="147">
        <f t="shared" si="203"/>
        <v>7.9</v>
      </c>
      <c r="LJ15" s="26" t="str">
        <f t="shared" si="204"/>
        <v>7.9</v>
      </c>
      <c r="LK15" s="148" t="str">
        <f t="shared" si="205"/>
        <v>B</v>
      </c>
      <c r="LL15" s="149">
        <f t="shared" si="206"/>
        <v>3</v>
      </c>
      <c r="LM15" s="40" t="str">
        <f t="shared" si="207"/>
        <v>3.0</v>
      </c>
      <c r="LN15" s="53">
        <v>2</v>
      </c>
      <c r="LO15" s="63">
        <v>2</v>
      </c>
      <c r="LP15" s="19">
        <v>8.6</v>
      </c>
      <c r="LQ15" s="22">
        <v>8</v>
      </c>
      <c r="LR15" s="23"/>
      <c r="LS15" s="25">
        <f t="shared" si="208"/>
        <v>8.1999999999999993</v>
      </c>
      <c r="LT15" s="147">
        <f t="shared" si="209"/>
        <v>8.1999999999999993</v>
      </c>
      <c r="LU15" s="26" t="str">
        <f t="shared" si="210"/>
        <v>8.2</v>
      </c>
      <c r="LV15" s="148" t="str">
        <f t="shared" si="211"/>
        <v>B+</v>
      </c>
      <c r="LW15" s="149">
        <f t="shared" si="212"/>
        <v>3.5</v>
      </c>
      <c r="LX15" s="40" t="str">
        <f t="shared" si="213"/>
        <v>3.5</v>
      </c>
      <c r="LY15" s="53">
        <v>1</v>
      </c>
      <c r="LZ15" s="63">
        <v>1</v>
      </c>
      <c r="MA15" s="185">
        <v>7.6</v>
      </c>
      <c r="MB15" s="121">
        <v>8</v>
      </c>
      <c r="MC15" s="122"/>
      <c r="MD15" s="129">
        <f t="shared" si="214"/>
        <v>7.8</v>
      </c>
      <c r="ME15" s="130">
        <f t="shared" si="215"/>
        <v>7.8</v>
      </c>
      <c r="MF15" s="130" t="str">
        <f t="shared" si="216"/>
        <v>7.8</v>
      </c>
      <c r="MG15" s="125" t="str">
        <f t="shared" si="217"/>
        <v>B</v>
      </c>
      <c r="MH15" s="126">
        <f t="shared" si="218"/>
        <v>3</v>
      </c>
      <c r="MI15" s="127" t="str">
        <f t="shared" si="219"/>
        <v>3.0</v>
      </c>
      <c r="MJ15" s="144">
        <v>3</v>
      </c>
      <c r="MK15" s="145">
        <v>3</v>
      </c>
      <c r="ML15" s="19">
        <v>8.3000000000000007</v>
      </c>
      <c r="MM15" s="22">
        <v>7</v>
      </c>
      <c r="MN15" s="23"/>
      <c r="MO15" s="25">
        <f t="shared" si="220"/>
        <v>7.5</v>
      </c>
      <c r="MP15" s="147">
        <f t="shared" si="221"/>
        <v>7.5</v>
      </c>
      <c r="MQ15" s="26" t="str">
        <f t="shared" si="222"/>
        <v>7.5</v>
      </c>
      <c r="MR15" s="148" t="str">
        <f t="shared" si="223"/>
        <v>B</v>
      </c>
      <c r="MS15" s="149">
        <f t="shared" si="224"/>
        <v>3</v>
      </c>
      <c r="MT15" s="40" t="str">
        <f t="shared" si="225"/>
        <v>3.0</v>
      </c>
      <c r="MU15" s="53">
        <v>2</v>
      </c>
      <c r="MV15" s="63">
        <v>2</v>
      </c>
      <c r="MW15" s="19">
        <v>8</v>
      </c>
      <c r="MX15" s="22">
        <v>5</v>
      </c>
      <c r="MY15" s="23"/>
      <c r="MZ15" s="25">
        <f t="shared" si="226"/>
        <v>6.2</v>
      </c>
      <c r="NA15" s="147">
        <f t="shared" si="227"/>
        <v>6.2</v>
      </c>
      <c r="NB15" s="26" t="str">
        <f t="shared" si="228"/>
        <v>6.2</v>
      </c>
      <c r="NC15" s="148" t="str">
        <f t="shared" si="229"/>
        <v>C</v>
      </c>
      <c r="ND15" s="149">
        <f t="shared" si="230"/>
        <v>2</v>
      </c>
      <c r="NE15" s="40" t="str">
        <f t="shared" si="231"/>
        <v>2.0</v>
      </c>
      <c r="NF15" s="53">
        <v>4</v>
      </c>
      <c r="NG15" s="63">
        <v>4</v>
      </c>
      <c r="NH15" s="264">
        <f t="shared" si="19"/>
        <v>12</v>
      </c>
      <c r="NI15" s="217">
        <f t="shared" si="20"/>
        <v>7.2666666666666666</v>
      </c>
      <c r="NJ15" s="182">
        <f t="shared" si="21"/>
        <v>2.7083333333333335</v>
      </c>
      <c r="NK15" s="183" t="str">
        <f t="shared" si="22"/>
        <v>2.71</v>
      </c>
      <c r="NL15" s="135" t="str">
        <f t="shared" si="23"/>
        <v>Lên lớp</v>
      </c>
      <c r="NM15" s="136">
        <f t="shared" si="24"/>
        <v>12</v>
      </c>
      <c r="NN15" s="217">
        <f t="shared" si="25"/>
        <v>7.2666666666666666</v>
      </c>
      <c r="NO15" s="236">
        <f t="shared" si="26"/>
        <v>2.7083333333333335</v>
      </c>
      <c r="NP15" s="192">
        <f t="shared" si="27"/>
        <v>67</v>
      </c>
      <c r="NQ15" s="193">
        <f t="shared" si="28"/>
        <v>67</v>
      </c>
      <c r="NR15" s="183">
        <f t="shared" si="29"/>
        <v>7.0149253731343277</v>
      </c>
      <c r="NS15" s="182">
        <f t="shared" si="30"/>
        <v>2.6791044776119404</v>
      </c>
      <c r="NT15" s="183" t="str">
        <f t="shared" si="31"/>
        <v>2.68</v>
      </c>
      <c r="NU15" s="135" t="str">
        <f t="shared" si="32"/>
        <v>Lên lớp</v>
      </c>
      <c r="NV15" s="135" t="s">
        <v>648</v>
      </c>
      <c r="NW15" s="57">
        <v>6.5</v>
      </c>
      <c r="NX15" s="51">
        <v>7</v>
      </c>
      <c r="NY15" s="23"/>
      <c r="NZ15" s="25">
        <f t="shared" si="273"/>
        <v>6.8</v>
      </c>
      <c r="OA15" s="26">
        <f t="shared" si="274"/>
        <v>6.8</v>
      </c>
      <c r="OB15" s="26" t="str">
        <f t="shared" si="275"/>
        <v>6.8</v>
      </c>
      <c r="OC15" s="30" t="str">
        <f t="shared" si="276"/>
        <v>C+</v>
      </c>
      <c r="OD15" s="28">
        <f t="shared" si="277"/>
        <v>2.5</v>
      </c>
      <c r="OE15" s="35" t="str">
        <f t="shared" si="278"/>
        <v>2.5</v>
      </c>
      <c r="OF15" s="53">
        <v>6</v>
      </c>
      <c r="OG15" s="70">
        <v>6</v>
      </c>
      <c r="OH15" s="19">
        <v>7.7</v>
      </c>
      <c r="OI15" s="22">
        <v>7</v>
      </c>
      <c r="OJ15" s="23"/>
      <c r="OK15" s="25">
        <f t="shared" si="263"/>
        <v>7.3</v>
      </c>
      <c r="OL15" s="26">
        <f t="shared" si="264"/>
        <v>7.3</v>
      </c>
      <c r="OM15" s="26" t="str">
        <f t="shared" si="265"/>
        <v>7.3</v>
      </c>
      <c r="ON15" s="30" t="str">
        <f t="shared" si="266"/>
        <v>B</v>
      </c>
      <c r="OO15" s="28">
        <f t="shared" si="267"/>
        <v>3</v>
      </c>
      <c r="OP15" s="35" t="str">
        <f t="shared" si="268"/>
        <v>3.0</v>
      </c>
      <c r="OQ15" s="53">
        <v>6</v>
      </c>
      <c r="OR15" s="63">
        <v>6</v>
      </c>
      <c r="OS15" s="258"/>
      <c r="OT15" s="25"/>
      <c r="OU15" s="25"/>
      <c r="OV15" s="129">
        <f t="shared" si="269"/>
        <v>0</v>
      </c>
      <c r="OW15" s="26" t="str">
        <f t="shared" si="34"/>
        <v>0.0</v>
      </c>
      <c r="OX15" s="30" t="str">
        <f t="shared" si="270"/>
        <v>F</v>
      </c>
      <c r="OY15" s="28">
        <f t="shared" si="271"/>
        <v>0</v>
      </c>
      <c r="OZ15" s="35" t="str">
        <f t="shared" si="272"/>
        <v>0.0</v>
      </c>
      <c r="PA15" s="260"/>
      <c r="PB15" s="261"/>
      <c r="PC15" s="262">
        <f t="shared" si="232"/>
        <v>12</v>
      </c>
      <c r="PD15" s="217">
        <f t="shared" si="35"/>
        <v>7.05</v>
      </c>
      <c r="PE15" s="182">
        <f t="shared" si="36"/>
        <v>2.75</v>
      </c>
      <c r="PF15" s="183" t="str">
        <f t="shared" si="37"/>
        <v>2.75</v>
      </c>
      <c r="PG15" s="135" t="str">
        <f t="shared" si="38"/>
        <v>Lên lớp</v>
      </c>
    </row>
    <row r="16" spans="1:423" ht="18">
      <c r="A16" s="10">
        <v>13</v>
      </c>
      <c r="B16" s="10">
        <v>15</v>
      </c>
      <c r="C16" s="90" t="s">
        <v>187</v>
      </c>
      <c r="D16" s="91" t="s">
        <v>228</v>
      </c>
      <c r="E16" s="93" t="s">
        <v>141</v>
      </c>
      <c r="F16" s="131" t="s">
        <v>71</v>
      </c>
      <c r="G16" s="42"/>
      <c r="H16" s="100" t="s">
        <v>471</v>
      </c>
      <c r="I16" s="42" t="s">
        <v>18</v>
      </c>
      <c r="J16" s="102" t="s">
        <v>610</v>
      </c>
      <c r="K16" s="12">
        <v>6.8</v>
      </c>
      <c r="L16" s="26" t="str">
        <f t="shared" si="39"/>
        <v>6.8</v>
      </c>
      <c r="M16" s="30" t="str">
        <f t="shared" si="235"/>
        <v>C+</v>
      </c>
      <c r="N16" s="37">
        <f t="shared" si="236"/>
        <v>2.5</v>
      </c>
      <c r="O16" s="35" t="str">
        <f t="shared" si="237"/>
        <v>2.5</v>
      </c>
      <c r="P16" s="11">
        <v>2</v>
      </c>
      <c r="Q16" s="14">
        <v>7.9</v>
      </c>
      <c r="R16" s="26" t="str">
        <f t="shared" si="40"/>
        <v>7.9</v>
      </c>
      <c r="S16" s="30" t="str">
        <f t="shared" si="238"/>
        <v>B</v>
      </c>
      <c r="T16" s="37">
        <f t="shared" si="239"/>
        <v>3</v>
      </c>
      <c r="U16" s="35" t="str">
        <f t="shared" si="240"/>
        <v>3.0</v>
      </c>
      <c r="V16" s="11">
        <v>3</v>
      </c>
      <c r="W16" s="19">
        <v>9.1999999999999993</v>
      </c>
      <c r="X16" s="22">
        <v>9</v>
      </c>
      <c r="Y16" s="23"/>
      <c r="Z16" s="25">
        <f t="shared" si="41"/>
        <v>9.1</v>
      </c>
      <c r="AA16" s="26">
        <f t="shared" si="42"/>
        <v>9.1</v>
      </c>
      <c r="AB16" s="26" t="str">
        <f t="shared" si="43"/>
        <v>9.1</v>
      </c>
      <c r="AC16" s="30" t="str">
        <f t="shared" si="44"/>
        <v>A</v>
      </c>
      <c r="AD16" s="28">
        <f t="shared" si="45"/>
        <v>4</v>
      </c>
      <c r="AE16" s="35" t="str">
        <f t="shared" si="46"/>
        <v>4.0</v>
      </c>
      <c r="AF16" s="53">
        <v>4</v>
      </c>
      <c r="AG16" s="63">
        <v>4</v>
      </c>
      <c r="AH16" s="19">
        <v>8.6999999999999993</v>
      </c>
      <c r="AI16" s="22">
        <v>8</v>
      </c>
      <c r="AJ16" s="23"/>
      <c r="AK16" s="25">
        <f t="shared" si="241"/>
        <v>8.3000000000000007</v>
      </c>
      <c r="AL16" s="26">
        <f t="shared" si="242"/>
        <v>8.3000000000000007</v>
      </c>
      <c r="AM16" s="26" t="str">
        <f t="shared" si="48"/>
        <v>8.3</v>
      </c>
      <c r="AN16" s="30" t="str">
        <f t="shared" si="243"/>
        <v>B+</v>
      </c>
      <c r="AO16" s="28">
        <f t="shared" si="244"/>
        <v>3.5</v>
      </c>
      <c r="AP16" s="35" t="str">
        <f t="shared" si="245"/>
        <v>3.5</v>
      </c>
      <c r="AQ16" s="66">
        <v>2</v>
      </c>
      <c r="AR16" s="68">
        <v>2</v>
      </c>
      <c r="AS16" s="19">
        <v>6.3</v>
      </c>
      <c r="AT16" s="22">
        <v>7</v>
      </c>
      <c r="AU16" s="23"/>
      <c r="AV16" s="25">
        <f t="shared" si="246"/>
        <v>6.7</v>
      </c>
      <c r="AW16" s="26">
        <f t="shared" si="247"/>
        <v>6.7</v>
      </c>
      <c r="AX16" s="26" t="str">
        <f t="shared" si="51"/>
        <v>6.7</v>
      </c>
      <c r="AY16" s="30" t="str">
        <f t="shared" si="248"/>
        <v>C+</v>
      </c>
      <c r="AZ16" s="28">
        <f t="shared" si="249"/>
        <v>2.5</v>
      </c>
      <c r="BA16" s="35" t="str">
        <f t="shared" si="250"/>
        <v>2.5</v>
      </c>
      <c r="BB16" s="53">
        <v>3</v>
      </c>
      <c r="BC16" s="63">
        <v>3</v>
      </c>
      <c r="BD16" s="19">
        <v>8.1</v>
      </c>
      <c r="BE16" s="22">
        <v>6</v>
      </c>
      <c r="BF16" s="23"/>
      <c r="BG16" s="25">
        <f t="shared" si="52"/>
        <v>6.8</v>
      </c>
      <c r="BH16" s="26">
        <f t="shared" si="53"/>
        <v>6.8</v>
      </c>
      <c r="BI16" s="26" t="str">
        <f t="shared" si="54"/>
        <v>6.8</v>
      </c>
      <c r="BJ16" s="30" t="str">
        <f t="shared" si="251"/>
        <v>C+</v>
      </c>
      <c r="BK16" s="28">
        <f t="shared" si="252"/>
        <v>2.5</v>
      </c>
      <c r="BL16" s="35" t="str">
        <f t="shared" si="253"/>
        <v>2.5</v>
      </c>
      <c r="BM16" s="53">
        <v>3</v>
      </c>
      <c r="BN16" s="63">
        <v>3</v>
      </c>
      <c r="BO16" s="19">
        <v>6.7</v>
      </c>
      <c r="BP16" s="22">
        <v>5</v>
      </c>
      <c r="BQ16" s="23"/>
      <c r="BR16" s="25">
        <f t="shared" si="55"/>
        <v>5.7</v>
      </c>
      <c r="BS16" s="26">
        <f t="shared" si="56"/>
        <v>5.7</v>
      </c>
      <c r="BT16" s="26" t="str">
        <f t="shared" si="57"/>
        <v>5.7</v>
      </c>
      <c r="BU16" s="30" t="str">
        <f t="shared" si="58"/>
        <v>C</v>
      </c>
      <c r="BV16" s="56">
        <f t="shared" si="59"/>
        <v>2</v>
      </c>
      <c r="BW16" s="35" t="str">
        <f t="shared" si="60"/>
        <v>2.0</v>
      </c>
      <c r="BX16" s="53">
        <v>2</v>
      </c>
      <c r="BY16" s="70">
        <v>2</v>
      </c>
      <c r="BZ16" s="19">
        <v>8.3000000000000007</v>
      </c>
      <c r="CA16" s="22">
        <v>9</v>
      </c>
      <c r="CB16" s="23"/>
      <c r="CC16" s="25">
        <f t="shared" si="61"/>
        <v>8.6999999999999993</v>
      </c>
      <c r="CD16" s="26">
        <f t="shared" si="62"/>
        <v>8.6999999999999993</v>
      </c>
      <c r="CE16" s="26" t="str">
        <f t="shared" si="63"/>
        <v>8.7</v>
      </c>
      <c r="CF16" s="30" t="str">
        <f t="shared" si="254"/>
        <v>A</v>
      </c>
      <c r="CG16" s="28">
        <f t="shared" si="255"/>
        <v>4</v>
      </c>
      <c r="CH16" s="35" t="str">
        <f t="shared" si="256"/>
        <v>4.0</v>
      </c>
      <c r="CI16" s="53">
        <v>3</v>
      </c>
      <c r="CJ16" s="63">
        <v>3</v>
      </c>
      <c r="CK16" s="193">
        <f t="shared" si="64"/>
        <v>17</v>
      </c>
      <c r="CL16" s="217">
        <f t="shared" si="65"/>
        <v>7.7058823529411766</v>
      </c>
      <c r="CM16" s="182">
        <f t="shared" si="66"/>
        <v>3.1764705882352939</v>
      </c>
      <c r="CN16" s="183" t="str">
        <f t="shared" si="67"/>
        <v>3.18</v>
      </c>
      <c r="CO16" s="135" t="str">
        <f t="shared" si="68"/>
        <v>Lên lớp</v>
      </c>
      <c r="CP16" s="136">
        <f t="shared" si="69"/>
        <v>17</v>
      </c>
      <c r="CQ16" s="239">
        <f t="shared" si="70"/>
        <v>7.7058823529411766</v>
      </c>
      <c r="CR16" s="137">
        <f t="shared" si="71"/>
        <v>3.1764705882352939</v>
      </c>
      <c r="CS16" s="244" t="str">
        <f t="shared" si="72"/>
        <v>3.18</v>
      </c>
      <c r="CT16" s="135" t="str">
        <f t="shared" si="73"/>
        <v>Lên lớp</v>
      </c>
      <c r="CU16" s="135" t="s">
        <v>648</v>
      </c>
      <c r="CV16" s="19">
        <v>8</v>
      </c>
      <c r="CW16" s="22">
        <v>9</v>
      </c>
      <c r="CX16" s="23"/>
      <c r="CY16" s="25">
        <f t="shared" si="74"/>
        <v>8.6</v>
      </c>
      <c r="CZ16" s="26">
        <f t="shared" si="75"/>
        <v>8.6</v>
      </c>
      <c r="DA16" s="26" t="str">
        <f t="shared" si="76"/>
        <v>8.6</v>
      </c>
      <c r="DB16" s="30" t="str">
        <f t="shared" si="77"/>
        <v>A</v>
      </c>
      <c r="DC16" s="56">
        <f t="shared" si="78"/>
        <v>4</v>
      </c>
      <c r="DD16" s="35" t="str">
        <f t="shared" si="79"/>
        <v>4.0</v>
      </c>
      <c r="DE16" s="53">
        <v>3</v>
      </c>
      <c r="DF16" s="63">
        <v>3</v>
      </c>
      <c r="DG16" s="19">
        <v>7.3</v>
      </c>
      <c r="DH16" s="22">
        <v>6</v>
      </c>
      <c r="DI16" s="23"/>
      <c r="DJ16" s="25">
        <f t="shared" si="80"/>
        <v>6.5</v>
      </c>
      <c r="DK16" s="26">
        <f t="shared" si="81"/>
        <v>6.5</v>
      </c>
      <c r="DL16" s="26" t="str">
        <f t="shared" si="82"/>
        <v>6.5</v>
      </c>
      <c r="DM16" s="30" t="str">
        <f t="shared" si="83"/>
        <v>C+</v>
      </c>
      <c r="DN16" s="56">
        <f t="shared" si="84"/>
        <v>2.5</v>
      </c>
      <c r="DO16" s="35" t="str">
        <f t="shared" si="85"/>
        <v>2.5</v>
      </c>
      <c r="DP16" s="53">
        <v>3</v>
      </c>
      <c r="DQ16" s="63">
        <v>3</v>
      </c>
      <c r="DR16" s="19">
        <v>7.7</v>
      </c>
      <c r="DS16" s="22">
        <v>7</v>
      </c>
      <c r="DT16" s="23"/>
      <c r="DU16" s="25">
        <f t="shared" si="86"/>
        <v>7.3</v>
      </c>
      <c r="DV16" s="26">
        <f t="shared" si="87"/>
        <v>7.3</v>
      </c>
      <c r="DW16" s="26" t="str">
        <f t="shared" si="88"/>
        <v>7.3</v>
      </c>
      <c r="DX16" s="30" t="str">
        <f t="shared" si="89"/>
        <v>B</v>
      </c>
      <c r="DY16" s="28">
        <f t="shared" si="90"/>
        <v>3</v>
      </c>
      <c r="DZ16" s="35" t="str">
        <f t="shared" si="91"/>
        <v>3.0</v>
      </c>
      <c r="EA16" s="53">
        <v>3</v>
      </c>
      <c r="EB16" s="63">
        <v>3</v>
      </c>
      <c r="EC16" s="19">
        <v>8</v>
      </c>
      <c r="ED16" s="22">
        <v>9</v>
      </c>
      <c r="EE16" s="23"/>
      <c r="EF16" s="25">
        <f t="shared" si="92"/>
        <v>8.6</v>
      </c>
      <c r="EG16" s="26">
        <f t="shared" si="93"/>
        <v>8.6</v>
      </c>
      <c r="EH16" s="26" t="str">
        <f t="shared" si="94"/>
        <v>8.6</v>
      </c>
      <c r="EI16" s="30" t="str">
        <f t="shared" si="95"/>
        <v>A</v>
      </c>
      <c r="EJ16" s="28">
        <f t="shared" si="96"/>
        <v>4</v>
      </c>
      <c r="EK16" s="35" t="str">
        <f t="shared" si="97"/>
        <v>4.0</v>
      </c>
      <c r="EL16" s="53">
        <v>2</v>
      </c>
      <c r="EM16" s="63">
        <v>2</v>
      </c>
      <c r="EN16" s="19">
        <v>8.6</v>
      </c>
      <c r="EO16" s="22">
        <v>9</v>
      </c>
      <c r="EP16" s="23"/>
      <c r="EQ16" s="25">
        <f t="shared" si="98"/>
        <v>8.8000000000000007</v>
      </c>
      <c r="ER16" s="26">
        <f t="shared" si="99"/>
        <v>8.8000000000000007</v>
      </c>
      <c r="ES16" s="26" t="str">
        <f t="shared" si="100"/>
        <v>8.8</v>
      </c>
      <c r="ET16" s="30" t="str">
        <f t="shared" si="101"/>
        <v>A</v>
      </c>
      <c r="EU16" s="28">
        <f t="shared" si="102"/>
        <v>4</v>
      </c>
      <c r="EV16" s="35" t="str">
        <f t="shared" si="103"/>
        <v>4.0</v>
      </c>
      <c r="EW16" s="53">
        <v>2</v>
      </c>
      <c r="EX16" s="63">
        <v>2</v>
      </c>
      <c r="EY16" s="19">
        <v>8.3000000000000007</v>
      </c>
      <c r="EZ16" s="22">
        <v>6</v>
      </c>
      <c r="FA16" s="23"/>
      <c r="FB16" s="25">
        <f t="shared" si="104"/>
        <v>6.9</v>
      </c>
      <c r="FC16" s="26">
        <f t="shared" si="105"/>
        <v>6.9</v>
      </c>
      <c r="FD16" s="26" t="str">
        <f t="shared" si="106"/>
        <v>6.9</v>
      </c>
      <c r="FE16" s="30" t="str">
        <f t="shared" si="107"/>
        <v>C+</v>
      </c>
      <c r="FF16" s="28">
        <f t="shared" si="108"/>
        <v>2.5</v>
      </c>
      <c r="FG16" s="35" t="str">
        <f t="shared" si="109"/>
        <v>2.5</v>
      </c>
      <c r="FH16" s="53">
        <v>3</v>
      </c>
      <c r="FI16" s="63">
        <v>3</v>
      </c>
      <c r="FJ16" s="19">
        <v>8</v>
      </c>
      <c r="FK16" s="22">
        <v>9</v>
      </c>
      <c r="FL16" s="23"/>
      <c r="FM16" s="25">
        <f t="shared" si="110"/>
        <v>8.6</v>
      </c>
      <c r="FN16" s="26">
        <f t="shared" si="111"/>
        <v>8.6</v>
      </c>
      <c r="FO16" s="26" t="str">
        <f t="shared" si="112"/>
        <v>8.6</v>
      </c>
      <c r="FP16" s="30" t="str">
        <f t="shared" si="113"/>
        <v>A</v>
      </c>
      <c r="FQ16" s="28">
        <f t="shared" si="114"/>
        <v>4</v>
      </c>
      <c r="FR16" s="35" t="str">
        <f t="shared" si="115"/>
        <v>4.0</v>
      </c>
      <c r="FS16" s="53">
        <v>2</v>
      </c>
      <c r="FT16" s="63">
        <v>2</v>
      </c>
      <c r="FU16" s="19">
        <v>8.6999999999999993</v>
      </c>
      <c r="FV16" s="22">
        <v>5</v>
      </c>
      <c r="FW16" s="23"/>
      <c r="FX16" s="25">
        <f t="shared" si="116"/>
        <v>6.5</v>
      </c>
      <c r="FY16" s="26">
        <f t="shared" si="117"/>
        <v>6.5</v>
      </c>
      <c r="FZ16" s="26" t="str">
        <f t="shared" si="118"/>
        <v>6.5</v>
      </c>
      <c r="GA16" s="30" t="str">
        <f t="shared" si="119"/>
        <v>C+</v>
      </c>
      <c r="GB16" s="28">
        <f t="shared" si="120"/>
        <v>2.5</v>
      </c>
      <c r="GC16" s="35" t="str">
        <f t="shared" si="121"/>
        <v>2.5</v>
      </c>
      <c r="GD16" s="53">
        <v>2</v>
      </c>
      <c r="GE16" s="63">
        <v>2</v>
      </c>
      <c r="GF16" s="181">
        <f t="shared" si="122"/>
        <v>20</v>
      </c>
      <c r="GG16" s="217">
        <f t="shared" si="123"/>
        <v>7.6450000000000005</v>
      </c>
      <c r="GH16" s="182">
        <f t="shared" si="124"/>
        <v>3.25</v>
      </c>
      <c r="GI16" s="183" t="str">
        <f t="shared" si="125"/>
        <v>3.25</v>
      </c>
      <c r="GJ16" s="135" t="str">
        <f t="shared" si="126"/>
        <v>Lên lớp</v>
      </c>
      <c r="GK16" s="136">
        <f t="shared" si="127"/>
        <v>20</v>
      </c>
      <c r="GL16" s="239">
        <f t="shared" si="128"/>
        <v>7.6450000000000005</v>
      </c>
      <c r="GM16" s="137">
        <f t="shared" si="129"/>
        <v>3.25</v>
      </c>
      <c r="GN16" s="192">
        <f t="shared" si="130"/>
        <v>37</v>
      </c>
      <c r="GO16" s="193">
        <f t="shared" si="131"/>
        <v>37</v>
      </c>
      <c r="GP16" s="183">
        <f t="shared" si="132"/>
        <v>7.6729729729729721</v>
      </c>
      <c r="GQ16" s="182">
        <f t="shared" si="133"/>
        <v>3.2162162162162162</v>
      </c>
      <c r="GR16" s="183" t="str">
        <f t="shared" si="134"/>
        <v>3.22</v>
      </c>
      <c r="GS16" s="135" t="str">
        <f t="shared" si="135"/>
        <v>Lên lớp</v>
      </c>
      <c r="GT16" s="135" t="s">
        <v>648</v>
      </c>
      <c r="GU16" s="19">
        <v>9</v>
      </c>
      <c r="GV16" s="22">
        <v>8</v>
      </c>
      <c r="GW16" s="23"/>
      <c r="GX16" s="25">
        <f t="shared" si="136"/>
        <v>8.4</v>
      </c>
      <c r="GY16" s="26">
        <f t="shared" si="137"/>
        <v>8.4</v>
      </c>
      <c r="GZ16" s="26" t="str">
        <f t="shared" si="138"/>
        <v>8.4</v>
      </c>
      <c r="HA16" s="30" t="str">
        <f t="shared" si="139"/>
        <v>B+</v>
      </c>
      <c r="HB16" s="28">
        <f t="shared" si="140"/>
        <v>3.5</v>
      </c>
      <c r="HC16" s="35" t="str">
        <f t="shared" si="141"/>
        <v>3.5</v>
      </c>
      <c r="HD16" s="53">
        <v>3</v>
      </c>
      <c r="HE16" s="63">
        <v>3</v>
      </c>
      <c r="HF16" s="19">
        <v>7.8</v>
      </c>
      <c r="HG16" s="22">
        <v>9</v>
      </c>
      <c r="HH16" s="23"/>
      <c r="HI16" s="25">
        <f t="shared" si="142"/>
        <v>8.5</v>
      </c>
      <c r="HJ16" s="26">
        <f t="shared" si="143"/>
        <v>8.5</v>
      </c>
      <c r="HK16" s="26" t="str">
        <f t="shared" si="144"/>
        <v>8.5</v>
      </c>
      <c r="HL16" s="30" t="str">
        <f t="shared" si="145"/>
        <v>A</v>
      </c>
      <c r="HM16" s="28">
        <f t="shared" si="146"/>
        <v>4</v>
      </c>
      <c r="HN16" s="35" t="str">
        <f t="shared" si="147"/>
        <v>4.0</v>
      </c>
      <c r="HO16" s="53">
        <v>2</v>
      </c>
      <c r="HP16" s="63">
        <v>2</v>
      </c>
      <c r="HQ16" s="19">
        <v>5.6</v>
      </c>
      <c r="HR16" s="22">
        <v>8</v>
      </c>
      <c r="HS16" s="23"/>
      <c r="HT16" s="25">
        <f t="shared" si="148"/>
        <v>7</v>
      </c>
      <c r="HU16" s="147">
        <f t="shared" si="149"/>
        <v>7</v>
      </c>
      <c r="HV16" s="26" t="str">
        <f t="shared" si="233"/>
        <v>7.0</v>
      </c>
      <c r="HW16" s="218" t="str">
        <f t="shared" si="150"/>
        <v>B</v>
      </c>
      <c r="HX16" s="149">
        <f t="shared" si="151"/>
        <v>3</v>
      </c>
      <c r="HY16" s="40" t="str">
        <f t="shared" si="152"/>
        <v>3.0</v>
      </c>
      <c r="HZ16" s="53">
        <v>3</v>
      </c>
      <c r="IA16" s="63">
        <v>3</v>
      </c>
      <c r="IB16" s="19">
        <v>7.7</v>
      </c>
      <c r="IC16" s="22">
        <v>8</v>
      </c>
      <c r="ID16" s="23"/>
      <c r="IE16" s="25">
        <f t="shared" si="153"/>
        <v>7.9</v>
      </c>
      <c r="IF16" s="147">
        <f t="shared" si="154"/>
        <v>7.9</v>
      </c>
      <c r="IG16" s="26" t="str">
        <f t="shared" si="234"/>
        <v>7.9</v>
      </c>
      <c r="IH16" s="218" t="str">
        <f t="shared" si="155"/>
        <v>B</v>
      </c>
      <c r="II16" s="149">
        <f t="shared" si="156"/>
        <v>3</v>
      </c>
      <c r="IJ16" s="40" t="str">
        <f t="shared" si="157"/>
        <v>3.0</v>
      </c>
      <c r="IK16" s="53">
        <v>1</v>
      </c>
      <c r="IL16" s="63">
        <v>1</v>
      </c>
      <c r="IM16" s="19">
        <v>7</v>
      </c>
      <c r="IN16" s="22">
        <v>9</v>
      </c>
      <c r="IO16" s="23"/>
      <c r="IP16" s="25">
        <f t="shared" si="158"/>
        <v>8.1999999999999993</v>
      </c>
      <c r="IQ16" s="26">
        <f t="shared" si="159"/>
        <v>8.1999999999999993</v>
      </c>
      <c r="IR16" s="26" t="str">
        <f t="shared" si="160"/>
        <v>8.2</v>
      </c>
      <c r="IS16" s="30" t="str">
        <f t="shared" si="161"/>
        <v>B+</v>
      </c>
      <c r="IT16" s="28">
        <f t="shared" si="162"/>
        <v>3.5</v>
      </c>
      <c r="IU16" s="35" t="str">
        <f t="shared" si="163"/>
        <v>3.5</v>
      </c>
      <c r="IV16" s="53">
        <v>2</v>
      </c>
      <c r="IW16" s="63">
        <v>2</v>
      </c>
      <c r="IX16" s="19">
        <v>9</v>
      </c>
      <c r="IY16" s="22">
        <v>9</v>
      </c>
      <c r="IZ16" s="23"/>
      <c r="JA16" s="25">
        <f t="shared" si="164"/>
        <v>9</v>
      </c>
      <c r="JB16" s="26">
        <f t="shared" si="165"/>
        <v>9</v>
      </c>
      <c r="JC16" s="26" t="str">
        <f t="shared" si="166"/>
        <v>9.0</v>
      </c>
      <c r="JD16" s="30" t="str">
        <f t="shared" si="167"/>
        <v>A</v>
      </c>
      <c r="JE16" s="28">
        <f t="shared" si="168"/>
        <v>4</v>
      </c>
      <c r="JF16" s="35" t="str">
        <f t="shared" si="169"/>
        <v>4.0</v>
      </c>
      <c r="JG16" s="53">
        <v>2</v>
      </c>
      <c r="JH16" s="63">
        <v>2</v>
      </c>
      <c r="JI16" s="19">
        <v>7</v>
      </c>
      <c r="JJ16" s="22">
        <v>8</v>
      </c>
      <c r="JK16" s="23"/>
      <c r="JL16" s="25">
        <f t="shared" si="170"/>
        <v>7.6</v>
      </c>
      <c r="JM16" s="26">
        <f t="shared" si="171"/>
        <v>7.6</v>
      </c>
      <c r="JN16" s="26" t="str">
        <f t="shared" si="172"/>
        <v>7.6</v>
      </c>
      <c r="JO16" s="30" t="str">
        <f t="shared" si="173"/>
        <v>B</v>
      </c>
      <c r="JP16" s="28">
        <f t="shared" si="174"/>
        <v>3</v>
      </c>
      <c r="JQ16" s="35" t="str">
        <f t="shared" si="175"/>
        <v>3.0</v>
      </c>
      <c r="JR16" s="53">
        <v>2</v>
      </c>
      <c r="JS16" s="63">
        <v>2</v>
      </c>
      <c r="JT16" s="19">
        <v>7</v>
      </c>
      <c r="JU16" s="22">
        <v>5</v>
      </c>
      <c r="JV16" s="23"/>
      <c r="JW16" s="25">
        <f t="shared" si="176"/>
        <v>5.8</v>
      </c>
      <c r="JX16" s="26">
        <f t="shared" si="177"/>
        <v>5.8</v>
      </c>
      <c r="JY16" s="26" t="str">
        <f t="shared" si="178"/>
        <v>5.8</v>
      </c>
      <c r="JZ16" s="30" t="str">
        <f t="shared" si="179"/>
        <v>C</v>
      </c>
      <c r="KA16" s="28">
        <f t="shared" si="180"/>
        <v>2</v>
      </c>
      <c r="KB16" s="35" t="str">
        <f t="shared" si="181"/>
        <v>2.0</v>
      </c>
      <c r="KC16" s="53">
        <v>1</v>
      </c>
      <c r="KD16" s="63">
        <v>1</v>
      </c>
      <c r="KE16" s="19">
        <v>7.3</v>
      </c>
      <c r="KF16" s="22">
        <v>9</v>
      </c>
      <c r="KG16" s="23"/>
      <c r="KH16" s="25">
        <f t="shared" si="182"/>
        <v>8.3000000000000007</v>
      </c>
      <c r="KI16" s="26">
        <f t="shared" si="183"/>
        <v>8.3000000000000007</v>
      </c>
      <c r="KJ16" s="26" t="str">
        <f t="shared" si="184"/>
        <v>8.3</v>
      </c>
      <c r="KK16" s="30" t="str">
        <f t="shared" si="185"/>
        <v>B+</v>
      </c>
      <c r="KL16" s="28">
        <f t="shared" si="186"/>
        <v>3.5</v>
      </c>
      <c r="KM16" s="35" t="str">
        <f t="shared" si="187"/>
        <v>3.5</v>
      </c>
      <c r="KN16" s="53">
        <v>2</v>
      </c>
      <c r="KO16" s="63">
        <v>2</v>
      </c>
      <c r="KP16" s="181">
        <f t="shared" si="188"/>
        <v>18</v>
      </c>
      <c r="KQ16" s="217">
        <f t="shared" si="189"/>
        <v>7.9499999999999993</v>
      </c>
      <c r="KR16" s="182">
        <f t="shared" si="190"/>
        <v>3.3611111111111112</v>
      </c>
      <c r="KS16" s="183" t="str">
        <f t="shared" si="191"/>
        <v>3.36</v>
      </c>
      <c r="KT16" s="135" t="str">
        <f t="shared" si="192"/>
        <v>Lên lớp</v>
      </c>
      <c r="KU16" s="136">
        <f t="shared" si="193"/>
        <v>18</v>
      </c>
      <c r="KV16" s="217">
        <f t="shared" si="194"/>
        <v>7.9499999999999993</v>
      </c>
      <c r="KW16" s="236">
        <f t="shared" si="195"/>
        <v>3.3611111111111112</v>
      </c>
      <c r="KX16" s="192">
        <f t="shared" si="196"/>
        <v>55</v>
      </c>
      <c r="KY16" s="193">
        <f t="shared" si="197"/>
        <v>55</v>
      </c>
      <c r="KZ16" s="183">
        <f t="shared" si="198"/>
        <v>7.7636363636363637</v>
      </c>
      <c r="LA16" s="182">
        <f t="shared" si="199"/>
        <v>3.2636363636363637</v>
      </c>
      <c r="LB16" s="183" t="str">
        <f t="shared" si="200"/>
        <v>3.26</v>
      </c>
      <c r="LC16" s="135" t="str">
        <f t="shared" si="201"/>
        <v>Lên lớp</v>
      </c>
      <c r="LD16" s="135" t="s">
        <v>648</v>
      </c>
      <c r="LE16" s="57">
        <v>8.5</v>
      </c>
      <c r="LF16" s="22">
        <v>8</v>
      </c>
      <c r="LG16" s="23"/>
      <c r="LH16" s="25">
        <f t="shared" si="202"/>
        <v>8.1999999999999993</v>
      </c>
      <c r="LI16" s="147">
        <f t="shared" si="203"/>
        <v>8.1999999999999993</v>
      </c>
      <c r="LJ16" s="26" t="str">
        <f t="shared" si="204"/>
        <v>8.2</v>
      </c>
      <c r="LK16" s="148" t="str">
        <f t="shared" si="205"/>
        <v>B+</v>
      </c>
      <c r="LL16" s="149">
        <f t="shared" si="206"/>
        <v>3.5</v>
      </c>
      <c r="LM16" s="40" t="str">
        <f t="shared" si="207"/>
        <v>3.5</v>
      </c>
      <c r="LN16" s="53">
        <v>2</v>
      </c>
      <c r="LO16" s="63">
        <v>2</v>
      </c>
      <c r="LP16" s="19">
        <v>6.8</v>
      </c>
      <c r="LQ16" s="22">
        <v>7</v>
      </c>
      <c r="LR16" s="23"/>
      <c r="LS16" s="25">
        <f t="shared" si="208"/>
        <v>6.9</v>
      </c>
      <c r="LT16" s="147">
        <f t="shared" si="209"/>
        <v>6.9</v>
      </c>
      <c r="LU16" s="26" t="str">
        <f t="shared" si="210"/>
        <v>6.9</v>
      </c>
      <c r="LV16" s="148" t="str">
        <f t="shared" si="211"/>
        <v>C+</v>
      </c>
      <c r="LW16" s="149">
        <f t="shared" si="212"/>
        <v>2.5</v>
      </c>
      <c r="LX16" s="40" t="str">
        <f t="shared" si="213"/>
        <v>2.5</v>
      </c>
      <c r="LY16" s="53">
        <v>1</v>
      </c>
      <c r="LZ16" s="63">
        <v>1</v>
      </c>
      <c r="MA16" s="19">
        <v>8</v>
      </c>
      <c r="MB16" s="51">
        <v>8.5</v>
      </c>
      <c r="MC16" s="23"/>
      <c r="MD16" s="25">
        <f t="shared" si="214"/>
        <v>8.3000000000000007</v>
      </c>
      <c r="ME16" s="147">
        <f t="shared" si="215"/>
        <v>8.3000000000000007</v>
      </c>
      <c r="MF16" s="26" t="str">
        <f t="shared" si="216"/>
        <v>8.3</v>
      </c>
      <c r="MG16" s="148" t="str">
        <f t="shared" si="217"/>
        <v>B+</v>
      </c>
      <c r="MH16" s="149">
        <f t="shared" si="218"/>
        <v>3.5</v>
      </c>
      <c r="MI16" s="40" t="str">
        <f t="shared" si="219"/>
        <v>3.5</v>
      </c>
      <c r="MJ16" s="53">
        <v>3</v>
      </c>
      <c r="MK16" s="63">
        <v>3</v>
      </c>
      <c r="ML16" s="19">
        <v>7.7</v>
      </c>
      <c r="MM16" s="22">
        <v>2</v>
      </c>
      <c r="MN16" s="23"/>
      <c r="MO16" s="25">
        <f t="shared" si="220"/>
        <v>4.3</v>
      </c>
      <c r="MP16" s="147">
        <f t="shared" si="221"/>
        <v>4.3</v>
      </c>
      <c r="MQ16" s="26" t="str">
        <f t="shared" si="222"/>
        <v>4.3</v>
      </c>
      <c r="MR16" s="148" t="str">
        <f t="shared" si="223"/>
        <v>D</v>
      </c>
      <c r="MS16" s="149">
        <f t="shared" si="224"/>
        <v>1</v>
      </c>
      <c r="MT16" s="40" t="str">
        <f t="shared" si="225"/>
        <v>1.0</v>
      </c>
      <c r="MU16" s="53">
        <v>2</v>
      </c>
      <c r="MV16" s="63">
        <v>2</v>
      </c>
      <c r="MW16" s="19">
        <v>6.6</v>
      </c>
      <c r="MX16" s="22">
        <v>5</v>
      </c>
      <c r="MY16" s="23"/>
      <c r="MZ16" s="25">
        <f t="shared" si="226"/>
        <v>5.6</v>
      </c>
      <c r="NA16" s="147">
        <f t="shared" si="227"/>
        <v>5.6</v>
      </c>
      <c r="NB16" s="26" t="str">
        <f t="shared" si="228"/>
        <v>5.6</v>
      </c>
      <c r="NC16" s="148" t="str">
        <f t="shared" si="229"/>
        <v>C</v>
      </c>
      <c r="ND16" s="149">
        <f t="shared" si="230"/>
        <v>2</v>
      </c>
      <c r="NE16" s="40" t="str">
        <f t="shared" si="231"/>
        <v>2.0</v>
      </c>
      <c r="NF16" s="53">
        <v>4</v>
      </c>
      <c r="NG16" s="63">
        <v>4</v>
      </c>
      <c r="NH16" s="264">
        <f t="shared" si="19"/>
        <v>12</v>
      </c>
      <c r="NI16" s="217">
        <f t="shared" si="20"/>
        <v>6.6000000000000005</v>
      </c>
      <c r="NJ16" s="182">
        <f t="shared" si="21"/>
        <v>2.5</v>
      </c>
      <c r="NK16" s="183" t="str">
        <f t="shared" si="22"/>
        <v>2.50</v>
      </c>
      <c r="NL16" s="135" t="str">
        <f t="shared" si="23"/>
        <v>Lên lớp</v>
      </c>
      <c r="NM16" s="136">
        <f t="shared" si="24"/>
        <v>12</v>
      </c>
      <c r="NN16" s="217">
        <f t="shared" si="25"/>
        <v>6.6000000000000005</v>
      </c>
      <c r="NO16" s="236">
        <f t="shared" si="26"/>
        <v>2.5</v>
      </c>
      <c r="NP16" s="192">
        <f t="shared" si="27"/>
        <v>67</v>
      </c>
      <c r="NQ16" s="193">
        <f t="shared" si="28"/>
        <v>67</v>
      </c>
      <c r="NR16" s="183">
        <f t="shared" si="29"/>
        <v>7.5552238805970147</v>
      </c>
      <c r="NS16" s="182">
        <f t="shared" si="30"/>
        <v>3.1268656716417911</v>
      </c>
      <c r="NT16" s="183" t="str">
        <f t="shared" si="31"/>
        <v>3.13</v>
      </c>
      <c r="NU16" s="135" t="str">
        <f t="shared" si="32"/>
        <v>Lên lớp</v>
      </c>
      <c r="NV16" s="135" t="s">
        <v>648</v>
      </c>
      <c r="NW16" s="57">
        <v>7.5</v>
      </c>
      <c r="NX16" s="51">
        <v>8</v>
      </c>
      <c r="NY16" s="23"/>
      <c r="NZ16" s="25">
        <f t="shared" si="273"/>
        <v>7.8</v>
      </c>
      <c r="OA16" s="26">
        <f t="shared" si="274"/>
        <v>7.8</v>
      </c>
      <c r="OB16" s="26" t="str">
        <f t="shared" si="275"/>
        <v>7.8</v>
      </c>
      <c r="OC16" s="30" t="str">
        <f t="shared" si="276"/>
        <v>B</v>
      </c>
      <c r="OD16" s="28">
        <f t="shared" si="277"/>
        <v>3</v>
      </c>
      <c r="OE16" s="35" t="str">
        <f t="shared" si="278"/>
        <v>3.0</v>
      </c>
      <c r="OF16" s="53">
        <v>6</v>
      </c>
      <c r="OG16" s="70">
        <v>6</v>
      </c>
      <c r="OH16" s="19">
        <v>7.2</v>
      </c>
      <c r="OI16" s="22">
        <v>6</v>
      </c>
      <c r="OJ16" s="23"/>
      <c r="OK16" s="25">
        <f t="shared" si="263"/>
        <v>6.5</v>
      </c>
      <c r="OL16" s="26">
        <f t="shared" si="264"/>
        <v>6.5</v>
      </c>
      <c r="OM16" s="26" t="str">
        <f t="shared" si="265"/>
        <v>6.5</v>
      </c>
      <c r="ON16" s="30" t="str">
        <f t="shared" si="266"/>
        <v>C+</v>
      </c>
      <c r="OO16" s="28">
        <f t="shared" si="267"/>
        <v>2.5</v>
      </c>
      <c r="OP16" s="35" t="str">
        <f t="shared" si="268"/>
        <v>2.5</v>
      </c>
      <c r="OQ16" s="53">
        <v>6</v>
      </c>
      <c r="OR16" s="63">
        <v>6</v>
      </c>
      <c r="OS16" s="258">
        <v>7.8</v>
      </c>
      <c r="OT16" s="25">
        <v>8</v>
      </c>
      <c r="OU16" s="25">
        <v>8.1</v>
      </c>
      <c r="OV16" s="129">
        <f t="shared" si="269"/>
        <v>8</v>
      </c>
      <c r="OW16" s="26" t="str">
        <f t="shared" si="34"/>
        <v>8.0</v>
      </c>
      <c r="OX16" s="30" t="str">
        <f t="shared" si="270"/>
        <v>B+</v>
      </c>
      <c r="OY16" s="28">
        <f t="shared" si="271"/>
        <v>3.5</v>
      </c>
      <c r="OZ16" s="35" t="str">
        <f t="shared" si="272"/>
        <v>3.5</v>
      </c>
      <c r="PA16" s="260">
        <v>5</v>
      </c>
      <c r="PB16" s="261">
        <v>5</v>
      </c>
      <c r="PC16" s="262">
        <f t="shared" si="232"/>
        <v>17</v>
      </c>
      <c r="PD16" s="217">
        <f t="shared" si="35"/>
        <v>7.3999999999999995</v>
      </c>
      <c r="PE16" s="182">
        <f t="shared" si="36"/>
        <v>2.9705882352941178</v>
      </c>
      <c r="PF16" s="183" t="str">
        <f t="shared" si="37"/>
        <v>2.97</v>
      </c>
      <c r="PG16" s="135" t="str">
        <f t="shared" si="38"/>
        <v>Lên lớp</v>
      </c>
    </row>
    <row r="17" spans="1:423" ht="18">
      <c r="A17" s="10">
        <v>14</v>
      </c>
      <c r="B17" s="10">
        <v>16</v>
      </c>
      <c r="C17" s="90" t="s">
        <v>187</v>
      </c>
      <c r="D17" s="91" t="s">
        <v>229</v>
      </c>
      <c r="E17" s="93" t="s">
        <v>230</v>
      </c>
      <c r="F17" s="131" t="s">
        <v>71</v>
      </c>
      <c r="G17" s="42"/>
      <c r="H17" s="100" t="s">
        <v>472</v>
      </c>
      <c r="I17" s="42" t="s">
        <v>18</v>
      </c>
      <c r="J17" s="98" t="s">
        <v>448</v>
      </c>
      <c r="K17" s="12">
        <v>5.5</v>
      </c>
      <c r="L17" s="26" t="str">
        <f t="shared" si="39"/>
        <v>5.5</v>
      </c>
      <c r="M17" s="30" t="str">
        <f t="shared" si="235"/>
        <v>C</v>
      </c>
      <c r="N17" s="37">
        <f t="shared" si="236"/>
        <v>2</v>
      </c>
      <c r="O17" s="35" t="str">
        <f t="shared" si="237"/>
        <v>2.0</v>
      </c>
      <c r="P17" s="11">
        <v>2</v>
      </c>
      <c r="Q17" s="14">
        <v>7.5</v>
      </c>
      <c r="R17" s="26" t="str">
        <f t="shared" si="40"/>
        <v>7.5</v>
      </c>
      <c r="S17" s="30" t="str">
        <f t="shared" si="238"/>
        <v>B</v>
      </c>
      <c r="T17" s="37">
        <f t="shared" si="239"/>
        <v>3</v>
      </c>
      <c r="U17" s="35" t="str">
        <f t="shared" si="240"/>
        <v>3.0</v>
      </c>
      <c r="V17" s="11">
        <v>3</v>
      </c>
      <c r="W17" s="19">
        <v>8.1999999999999993</v>
      </c>
      <c r="X17" s="22">
        <v>7</v>
      </c>
      <c r="Y17" s="23"/>
      <c r="Z17" s="25">
        <f t="shared" si="41"/>
        <v>7.5</v>
      </c>
      <c r="AA17" s="26">
        <f t="shared" si="42"/>
        <v>7.5</v>
      </c>
      <c r="AB17" s="26" t="str">
        <f t="shared" si="43"/>
        <v>7.5</v>
      </c>
      <c r="AC17" s="30" t="str">
        <f t="shared" si="44"/>
        <v>B</v>
      </c>
      <c r="AD17" s="28">
        <f t="shared" si="45"/>
        <v>3</v>
      </c>
      <c r="AE17" s="35" t="str">
        <f t="shared" si="46"/>
        <v>3.0</v>
      </c>
      <c r="AF17" s="53">
        <v>4</v>
      </c>
      <c r="AG17" s="63">
        <v>4</v>
      </c>
      <c r="AH17" s="19">
        <v>7</v>
      </c>
      <c r="AI17" s="22">
        <v>8</v>
      </c>
      <c r="AJ17" s="23"/>
      <c r="AK17" s="25">
        <f t="shared" si="241"/>
        <v>7.6</v>
      </c>
      <c r="AL17" s="26">
        <f t="shared" si="242"/>
        <v>7.6</v>
      </c>
      <c r="AM17" s="26" t="str">
        <f t="shared" si="48"/>
        <v>7.6</v>
      </c>
      <c r="AN17" s="30" t="str">
        <f t="shared" si="243"/>
        <v>B</v>
      </c>
      <c r="AO17" s="28">
        <f t="shared" si="244"/>
        <v>3</v>
      </c>
      <c r="AP17" s="35" t="str">
        <f t="shared" si="245"/>
        <v>3.0</v>
      </c>
      <c r="AQ17" s="66">
        <v>2</v>
      </c>
      <c r="AR17" s="68">
        <v>2</v>
      </c>
      <c r="AS17" s="19">
        <v>5</v>
      </c>
      <c r="AT17" s="22">
        <v>5</v>
      </c>
      <c r="AU17" s="23"/>
      <c r="AV17" s="25">
        <f t="shared" si="246"/>
        <v>5</v>
      </c>
      <c r="AW17" s="26">
        <f t="shared" si="247"/>
        <v>5</v>
      </c>
      <c r="AX17" s="26" t="str">
        <f t="shared" si="51"/>
        <v>5.0</v>
      </c>
      <c r="AY17" s="30" t="str">
        <f t="shared" si="248"/>
        <v>D+</v>
      </c>
      <c r="AZ17" s="28">
        <f t="shared" si="249"/>
        <v>1.5</v>
      </c>
      <c r="BA17" s="35" t="str">
        <f t="shared" si="250"/>
        <v>1.5</v>
      </c>
      <c r="BB17" s="53">
        <v>3</v>
      </c>
      <c r="BC17" s="63">
        <v>3</v>
      </c>
      <c r="BD17" s="19">
        <v>6.2</v>
      </c>
      <c r="BE17" s="22">
        <v>4</v>
      </c>
      <c r="BF17" s="23"/>
      <c r="BG17" s="25">
        <f t="shared" si="52"/>
        <v>4.9000000000000004</v>
      </c>
      <c r="BH17" s="26">
        <f t="shared" si="53"/>
        <v>4.9000000000000004</v>
      </c>
      <c r="BI17" s="26" t="str">
        <f t="shared" si="54"/>
        <v>4.9</v>
      </c>
      <c r="BJ17" s="30" t="str">
        <f t="shared" si="251"/>
        <v>D</v>
      </c>
      <c r="BK17" s="28">
        <f t="shared" si="252"/>
        <v>1</v>
      </c>
      <c r="BL17" s="35" t="str">
        <f t="shared" si="253"/>
        <v>1.0</v>
      </c>
      <c r="BM17" s="53">
        <v>3</v>
      </c>
      <c r="BN17" s="63">
        <v>3</v>
      </c>
      <c r="BO17" s="19">
        <v>5.8</v>
      </c>
      <c r="BP17" s="22">
        <v>5</v>
      </c>
      <c r="BQ17" s="23"/>
      <c r="BR17" s="25">
        <f t="shared" si="55"/>
        <v>5.3</v>
      </c>
      <c r="BS17" s="26">
        <f t="shared" si="56"/>
        <v>5.3</v>
      </c>
      <c r="BT17" s="26" t="str">
        <f t="shared" si="57"/>
        <v>5.3</v>
      </c>
      <c r="BU17" s="30" t="str">
        <f t="shared" si="58"/>
        <v>D+</v>
      </c>
      <c r="BV17" s="56">
        <f t="shared" si="59"/>
        <v>1.5</v>
      </c>
      <c r="BW17" s="35" t="str">
        <f t="shared" si="60"/>
        <v>1.5</v>
      </c>
      <c r="BX17" s="53">
        <v>2</v>
      </c>
      <c r="BY17" s="70">
        <v>2</v>
      </c>
      <c r="BZ17" s="19">
        <v>6.7</v>
      </c>
      <c r="CA17" s="22">
        <v>7</v>
      </c>
      <c r="CB17" s="23"/>
      <c r="CC17" s="25">
        <f t="shared" si="61"/>
        <v>6.9</v>
      </c>
      <c r="CD17" s="26">
        <f t="shared" si="62"/>
        <v>6.9</v>
      </c>
      <c r="CE17" s="26" t="str">
        <f t="shared" si="63"/>
        <v>6.9</v>
      </c>
      <c r="CF17" s="30" t="str">
        <f t="shared" si="254"/>
        <v>C+</v>
      </c>
      <c r="CG17" s="28">
        <f t="shared" si="255"/>
        <v>2.5</v>
      </c>
      <c r="CH17" s="35" t="str">
        <f t="shared" si="256"/>
        <v>2.5</v>
      </c>
      <c r="CI17" s="53">
        <v>3</v>
      </c>
      <c r="CJ17" s="63">
        <v>3</v>
      </c>
      <c r="CK17" s="193">
        <f t="shared" si="64"/>
        <v>17</v>
      </c>
      <c r="CL17" s="217">
        <f t="shared" si="65"/>
        <v>6.2470588235294118</v>
      </c>
      <c r="CM17" s="182">
        <f t="shared" si="66"/>
        <v>2.1176470588235294</v>
      </c>
      <c r="CN17" s="183" t="str">
        <f t="shared" si="67"/>
        <v>2.12</v>
      </c>
      <c r="CO17" s="135" t="str">
        <f t="shared" si="68"/>
        <v>Lên lớp</v>
      </c>
      <c r="CP17" s="136">
        <f t="shared" si="69"/>
        <v>17</v>
      </c>
      <c r="CQ17" s="239">
        <f t="shared" si="70"/>
        <v>6.2470588235294118</v>
      </c>
      <c r="CR17" s="137">
        <f t="shared" si="71"/>
        <v>2.1176470588235294</v>
      </c>
      <c r="CS17" s="244" t="str">
        <f t="shared" si="72"/>
        <v>2.12</v>
      </c>
      <c r="CT17" s="135" t="str">
        <f t="shared" si="73"/>
        <v>Lên lớp</v>
      </c>
      <c r="CU17" s="135" t="s">
        <v>648</v>
      </c>
      <c r="CV17" s="19">
        <v>7</v>
      </c>
      <c r="CW17" s="22">
        <v>7</v>
      </c>
      <c r="CX17" s="23"/>
      <c r="CY17" s="25">
        <f t="shared" si="74"/>
        <v>7</v>
      </c>
      <c r="CZ17" s="26">
        <f t="shared" si="75"/>
        <v>7</v>
      </c>
      <c r="DA17" s="26" t="str">
        <f t="shared" si="76"/>
        <v>7.0</v>
      </c>
      <c r="DB17" s="30" t="str">
        <f t="shared" si="77"/>
        <v>B</v>
      </c>
      <c r="DC17" s="56">
        <f t="shared" si="78"/>
        <v>3</v>
      </c>
      <c r="DD17" s="35" t="str">
        <f t="shared" si="79"/>
        <v>3.0</v>
      </c>
      <c r="DE17" s="53">
        <v>3</v>
      </c>
      <c r="DF17" s="63">
        <v>3</v>
      </c>
      <c r="DG17" s="19">
        <v>5.0999999999999996</v>
      </c>
      <c r="DH17" s="22">
        <v>5</v>
      </c>
      <c r="DI17" s="23"/>
      <c r="DJ17" s="25">
        <f t="shared" si="80"/>
        <v>5</v>
      </c>
      <c r="DK17" s="26">
        <f t="shared" si="81"/>
        <v>5</v>
      </c>
      <c r="DL17" s="26" t="str">
        <f t="shared" si="82"/>
        <v>5.0</v>
      </c>
      <c r="DM17" s="30" t="str">
        <f t="shared" si="83"/>
        <v>D+</v>
      </c>
      <c r="DN17" s="56">
        <f t="shared" si="84"/>
        <v>1.5</v>
      </c>
      <c r="DO17" s="35" t="str">
        <f t="shared" si="85"/>
        <v>1.5</v>
      </c>
      <c r="DP17" s="53">
        <v>3</v>
      </c>
      <c r="DQ17" s="63">
        <v>3</v>
      </c>
      <c r="DR17" s="19">
        <v>6</v>
      </c>
      <c r="DS17" s="22">
        <v>1</v>
      </c>
      <c r="DT17" s="23">
        <v>3</v>
      </c>
      <c r="DU17" s="25">
        <f t="shared" si="86"/>
        <v>3</v>
      </c>
      <c r="DV17" s="26">
        <f t="shared" si="87"/>
        <v>4.2</v>
      </c>
      <c r="DW17" s="26" t="str">
        <f t="shared" si="88"/>
        <v>4.2</v>
      </c>
      <c r="DX17" s="30" t="str">
        <f t="shared" si="89"/>
        <v>D</v>
      </c>
      <c r="DY17" s="28">
        <f t="shared" si="90"/>
        <v>1</v>
      </c>
      <c r="DZ17" s="35" t="str">
        <f t="shared" si="91"/>
        <v>1.0</v>
      </c>
      <c r="EA17" s="53">
        <v>3</v>
      </c>
      <c r="EB17" s="63">
        <v>3</v>
      </c>
      <c r="EC17" s="19">
        <v>7.3</v>
      </c>
      <c r="ED17" s="22">
        <v>7</v>
      </c>
      <c r="EE17" s="23"/>
      <c r="EF17" s="25">
        <f t="shared" si="92"/>
        <v>7.1</v>
      </c>
      <c r="EG17" s="26">
        <f t="shared" si="93"/>
        <v>7.1</v>
      </c>
      <c r="EH17" s="26" t="str">
        <f t="shared" si="94"/>
        <v>7.1</v>
      </c>
      <c r="EI17" s="30" t="str">
        <f t="shared" si="95"/>
        <v>B</v>
      </c>
      <c r="EJ17" s="28">
        <f t="shared" si="96"/>
        <v>3</v>
      </c>
      <c r="EK17" s="35" t="str">
        <f t="shared" si="97"/>
        <v>3.0</v>
      </c>
      <c r="EL17" s="53">
        <v>2</v>
      </c>
      <c r="EM17" s="63">
        <v>2</v>
      </c>
      <c r="EN17" s="19">
        <v>8.6</v>
      </c>
      <c r="EO17" s="22">
        <v>9</v>
      </c>
      <c r="EP17" s="23"/>
      <c r="EQ17" s="25">
        <f t="shared" si="98"/>
        <v>8.8000000000000007</v>
      </c>
      <c r="ER17" s="26">
        <f t="shared" si="99"/>
        <v>8.8000000000000007</v>
      </c>
      <c r="ES17" s="26" t="str">
        <f t="shared" si="100"/>
        <v>8.8</v>
      </c>
      <c r="ET17" s="30" t="str">
        <f t="shared" si="101"/>
        <v>A</v>
      </c>
      <c r="EU17" s="28">
        <f t="shared" si="102"/>
        <v>4</v>
      </c>
      <c r="EV17" s="35" t="str">
        <f t="shared" si="103"/>
        <v>4.0</v>
      </c>
      <c r="EW17" s="53">
        <v>2</v>
      </c>
      <c r="EX17" s="63">
        <v>2</v>
      </c>
      <c r="EY17" s="19">
        <v>7.3</v>
      </c>
      <c r="EZ17" s="22">
        <v>3</v>
      </c>
      <c r="FA17" s="23"/>
      <c r="FB17" s="25">
        <f t="shared" si="104"/>
        <v>4.7</v>
      </c>
      <c r="FC17" s="26">
        <f t="shared" si="105"/>
        <v>4.7</v>
      </c>
      <c r="FD17" s="26" t="str">
        <f t="shared" si="106"/>
        <v>4.7</v>
      </c>
      <c r="FE17" s="30" t="str">
        <f t="shared" si="107"/>
        <v>D</v>
      </c>
      <c r="FF17" s="28">
        <f t="shared" si="108"/>
        <v>1</v>
      </c>
      <c r="FG17" s="35" t="str">
        <f t="shared" si="109"/>
        <v>1.0</v>
      </c>
      <c r="FH17" s="53">
        <v>3</v>
      </c>
      <c r="FI17" s="63">
        <v>3</v>
      </c>
      <c r="FJ17" s="19">
        <v>7.7</v>
      </c>
      <c r="FK17" s="22">
        <v>8</v>
      </c>
      <c r="FL17" s="23"/>
      <c r="FM17" s="25">
        <f t="shared" si="110"/>
        <v>7.9</v>
      </c>
      <c r="FN17" s="26">
        <f t="shared" si="111"/>
        <v>7.9</v>
      </c>
      <c r="FO17" s="26" t="str">
        <f t="shared" si="112"/>
        <v>7.9</v>
      </c>
      <c r="FP17" s="30" t="str">
        <f t="shared" si="113"/>
        <v>B</v>
      </c>
      <c r="FQ17" s="28">
        <f t="shared" si="114"/>
        <v>3</v>
      </c>
      <c r="FR17" s="35" t="str">
        <f t="shared" si="115"/>
        <v>3.0</v>
      </c>
      <c r="FS17" s="53">
        <v>2</v>
      </c>
      <c r="FT17" s="63">
        <v>2</v>
      </c>
      <c r="FU17" s="19">
        <v>8.3000000000000007</v>
      </c>
      <c r="FV17" s="22">
        <v>5</v>
      </c>
      <c r="FW17" s="23"/>
      <c r="FX17" s="25">
        <f t="shared" si="116"/>
        <v>6.3</v>
      </c>
      <c r="FY17" s="26">
        <f t="shared" si="117"/>
        <v>6.3</v>
      </c>
      <c r="FZ17" s="26" t="str">
        <f t="shared" si="118"/>
        <v>6.3</v>
      </c>
      <c r="GA17" s="30" t="str">
        <f t="shared" si="119"/>
        <v>C</v>
      </c>
      <c r="GB17" s="28">
        <f t="shared" si="120"/>
        <v>2</v>
      </c>
      <c r="GC17" s="35" t="str">
        <f t="shared" si="121"/>
        <v>2.0</v>
      </c>
      <c r="GD17" s="53">
        <v>2</v>
      </c>
      <c r="GE17" s="63">
        <v>2</v>
      </c>
      <c r="GF17" s="181">
        <f t="shared" si="122"/>
        <v>20</v>
      </c>
      <c r="GG17" s="217">
        <f t="shared" si="123"/>
        <v>6.1449999999999996</v>
      </c>
      <c r="GH17" s="182">
        <f t="shared" si="124"/>
        <v>2.1749999999999998</v>
      </c>
      <c r="GI17" s="183" t="str">
        <f t="shared" si="125"/>
        <v>2.18</v>
      </c>
      <c r="GJ17" s="135" t="str">
        <f t="shared" si="126"/>
        <v>Lên lớp</v>
      </c>
      <c r="GK17" s="136">
        <f t="shared" si="127"/>
        <v>20</v>
      </c>
      <c r="GL17" s="239">
        <f t="shared" si="128"/>
        <v>6.1449999999999996</v>
      </c>
      <c r="GM17" s="137">
        <f t="shared" si="129"/>
        <v>2.1749999999999998</v>
      </c>
      <c r="GN17" s="192">
        <f t="shared" si="130"/>
        <v>37</v>
      </c>
      <c r="GO17" s="193">
        <f t="shared" si="131"/>
        <v>37</v>
      </c>
      <c r="GP17" s="183">
        <f t="shared" si="132"/>
        <v>6.1918918918918919</v>
      </c>
      <c r="GQ17" s="182">
        <f t="shared" si="133"/>
        <v>2.1486486486486487</v>
      </c>
      <c r="GR17" s="183" t="str">
        <f t="shared" si="134"/>
        <v>2.15</v>
      </c>
      <c r="GS17" s="135" t="str">
        <f t="shared" si="135"/>
        <v>Lên lớp</v>
      </c>
      <c r="GT17" s="135" t="s">
        <v>648</v>
      </c>
      <c r="GU17" s="19">
        <v>7</v>
      </c>
      <c r="GV17" s="22">
        <v>5</v>
      </c>
      <c r="GW17" s="23"/>
      <c r="GX17" s="25">
        <f t="shared" si="136"/>
        <v>5.8</v>
      </c>
      <c r="GY17" s="26">
        <f t="shared" si="137"/>
        <v>5.8</v>
      </c>
      <c r="GZ17" s="26" t="str">
        <f t="shared" si="138"/>
        <v>5.8</v>
      </c>
      <c r="HA17" s="30" t="str">
        <f t="shared" si="139"/>
        <v>C</v>
      </c>
      <c r="HB17" s="28">
        <f t="shared" si="140"/>
        <v>2</v>
      </c>
      <c r="HC17" s="35" t="str">
        <f t="shared" si="141"/>
        <v>2.0</v>
      </c>
      <c r="HD17" s="53">
        <v>3</v>
      </c>
      <c r="HE17" s="63">
        <v>3</v>
      </c>
      <c r="HF17" s="19">
        <v>7.4</v>
      </c>
      <c r="HG17" s="22">
        <v>9</v>
      </c>
      <c r="HH17" s="23"/>
      <c r="HI17" s="25">
        <f t="shared" si="142"/>
        <v>8.4</v>
      </c>
      <c r="HJ17" s="26">
        <f t="shared" si="143"/>
        <v>8.4</v>
      </c>
      <c r="HK17" s="26" t="str">
        <f t="shared" si="144"/>
        <v>8.4</v>
      </c>
      <c r="HL17" s="30" t="str">
        <f t="shared" si="145"/>
        <v>B+</v>
      </c>
      <c r="HM17" s="28">
        <f t="shared" si="146"/>
        <v>3.5</v>
      </c>
      <c r="HN17" s="35" t="str">
        <f t="shared" si="147"/>
        <v>3.5</v>
      </c>
      <c r="HO17" s="53">
        <v>2</v>
      </c>
      <c r="HP17" s="63">
        <v>2</v>
      </c>
      <c r="HQ17" s="19">
        <v>6.3</v>
      </c>
      <c r="HR17" s="22">
        <v>7</v>
      </c>
      <c r="HS17" s="23"/>
      <c r="HT17" s="25">
        <f t="shared" si="148"/>
        <v>6.7</v>
      </c>
      <c r="HU17" s="147">
        <f t="shared" si="149"/>
        <v>6.7</v>
      </c>
      <c r="HV17" s="26" t="str">
        <f t="shared" si="233"/>
        <v>6.7</v>
      </c>
      <c r="HW17" s="218" t="str">
        <f t="shared" si="150"/>
        <v>C+</v>
      </c>
      <c r="HX17" s="149">
        <f t="shared" si="151"/>
        <v>2.5</v>
      </c>
      <c r="HY17" s="40" t="str">
        <f t="shared" si="152"/>
        <v>2.5</v>
      </c>
      <c r="HZ17" s="53">
        <v>3</v>
      </c>
      <c r="IA17" s="63">
        <v>3</v>
      </c>
      <c r="IB17" s="19">
        <v>7.3</v>
      </c>
      <c r="IC17" s="22">
        <v>6</v>
      </c>
      <c r="ID17" s="23"/>
      <c r="IE17" s="25">
        <f t="shared" si="153"/>
        <v>6.5</v>
      </c>
      <c r="IF17" s="147">
        <f t="shared" si="154"/>
        <v>6.5</v>
      </c>
      <c r="IG17" s="26" t="str">
        <f t="shared" si="234"/>
        <v>6.5</v>
      </c>
      <c r="IH17" s="218" t="str">
        <f t="shared" si="155"/>
        <v>C+</v>
      </c>
      <c r="II17" s="149">
        <f t="shared" si="156"/>
        <v>2.5</v>
      </c>
      <c r="IJ17" s="40" t="str">
        <f t="shared" si="157"/>
        <v>2.5</v>
      </c>
      <c r="IK17" s="53">
        <v>1</v>
      </c>
      <c r="IL17" s="63">
        <v>1</v>
      </c>
      <c r="IM17" s="19">
        <v>7.4</v>
      </c>
      <c r="IN17" s="22">
        <v>6</v>
      </c>
      <c r="IO17" s="23"/>
      <c r="IP17" s="25">
        <f t="shared" si="158"/>
        <v>6.6</v>
      </c>
      <c r="IQ17" s="26">
        <f t="shared" si="159"/>
        <v>6.6</v>
      </c>
      <c r="IR17" s="26" t="str">
        <f t="shared" si="160"/>
        <v>6.6</v>
      </c>
      <c r="IS17" s="30" t="str">
        <f t="shared" si="161"/>
        <v>C+</v>
      </c>
      <c r="IT17" s="28">
        <f t="shared" si="162"/>
        <v>2.5</v>
      </c>
      <c r="IU17" s="35" t="str">
        <f t="shared" si="163"/>
        <v>2.5</v>
      </c>
      <c r="IV17" s="53">
        <v>2</v>
      </c>
      <c r="IW17" s="63">
        <v>2</v>
      </c>
      <c r="IX17" s="19">
        <v>7.6</v>
      </c>
      <c r="IY17" s="22">
        <v>9</v>
      </c>
      <c r="IZ17" s="23"/>
      <c r="JA17" s="25">
        <f t="shared" si="164"/>
        <v>8.4</v>
      </c>
      <c r="JB17" s="26">
        <f t="shared" si="165"/>
        <v>8.4</v>
      </c>
      <c r="JC17" s="26" t="str">
        <f t="shared" si="166"/>
        <v>8.4</v>
      </c>
      <c r="JD17" s="30" t="str">
        <f t="shared" si="167"/>
        <v>B+</v>
      </c>
      <c r="JE17" s="28">
        <f t="shared" si="168"/>
        <v>3.5</v>
      </c>
      <c r="JF17" s="35" t="str">
        <f t="shared" si="169"/>
        <v>3.5</v>
      </c>
      <c r="JG17" s="53">
        <v>2</v>
      </c>
      <c r="JH17" s="63">
        <v>2</v>
      </c>
      <c r="JI17" s="19">
        <v>7</v>
      </c>
      <c r="JJ17" s="22">
        <v>6</v>
      </c>
      <c r="JK17" s="23"/>
      <c r="JL17" s="25">
        <f t="shared" si="170"/>
        <v>6.4</v>
      </c>
      <c r="JM17" s="26">
        <f t="shared" si="171"/>
        <v>6.4</v>
      </c>
      <c r="JN17" s="26" t="str">
        <f t="shared" si="172"/>
        <v>6.4</v>
      </c>
      <c r="JO17" s="30" t="str">
        <f t="shared" si="173"/>
        <v>C</v>
      </c>
      <c r="JP17" s="28">
        <f t="shared" si="174"/>
        <v>2</v>
      </c>
      <c r="JQ17" s="35" t="str">
        <f t="shared" si="175"/>
        <v>2.0</v>
      </c>
      <c r="JR17" s="53">
        <v>2</v>
      </c>
      <c r="JS17" s="63">
        <v>2</v>
      </c>
      <c r="JT17" s="19">
        <v>6.8</v>
      </c>
      <c r="JU17" s="22">
        <v>3</v>
      </c>
      <c r="JV17" s="23"/>
      <c r="JW17" s="25">
        <f t="shared" si="176"/>
        <v>4.5</v>
      </c>
      <c r="JX17" s="26">
        <f t="shared" si="177"/>
        <v>4.5</v>
      </c>
      <c r="JY17" s="26" t="str">
        <f t="shared" si="178"/>
        <v>4.5</v>
      </c>
      <c r="JZ17" s="30" t="str">
        <f t="shared" si="179"/>
        <v>D</v>
      </c>
      <c r="KA17" s="28">
        <f t="shared" si="180"/>
        <v>1</v>
      </c>
      <c r="KB17" s="35" t="str">
        <f t="shared" si="181"/>
        <v>1.0</v>
      </c>
      <c r="KC17" s="53">
        <v>1</v>
      </c>
      <c r="KD17" s="63">
        <v>1</v>
      </c>
      <c r="KE17" s="19">
        <v>7</v>
      </c>
      <c r="KF17" s="22">
        <v>9</v>
      </c>
      <c r="KG17" s="23"/>
      <c r="KH17" s="25">
        <f t="shared" si="182"/>
        <v>8.1999999999999993</v>
      </c>
      <c r="KI17" s="26">
        <f t="shared" si="183"/>
        <v>8.1999999999999993</v>
      </c>
      <c r="KJ17" s="26" t="str">
        <f t="shared" si="184"/>
        <v>8.2</v>
      </c>
      <c r="KK17" s="30" t="str">
        <f t="shared" si="185"/>
        <v>B+</v>
      </c>
      <c r="KL17" s="28">
        <f t="shared" si="186"/>
        <v>3.5</v>
      </c>
      <c r="KM17" s="35" t="str">
        <f t="shared" si="187"/>
        <v>3.5</v>
      </c>
      <c r="KN17" s="53">
        <v>2</v>
      </c>
      <c r="KO17" s="63">
        <v>2</v>
      </c>
      <c r="KP17" s="181">
        <f t="shared" si="188"/>
        <v>18</v>
      </c>
      <c r="KQ17" s="217">
        <f t="shared" si="189"/>
        <v>6.916666666666667</v>
      </c>
      <c r="KR17" s="182">
        <f t="shared" si="190"/>
        <v>2.6111111111111112</v>
      </c>
      <c r="KS17" s="183" t="str">
        <f t="shared" si="191"/>
        <v>2.61</v>
      </c>
      <c r="KT17" s="135" t="str">
        <f t="shared" si="192"/>
        <v>Lên lớp</v>
      </c>
      <c r="KU17" s="136">
        <f t="shared" si="193"/>
        <v>18</v>
      </c>
      <c r="KV17" s="217">
        <f t="shared" si="194"/>
        <v>6.916666666666667</v>
      </c>
      <c r="KW17" s="236">
        <f t="shared" si="195"/>
        <v>2.6111111111111112</v>
      </c>
      <c r="KX17" s="192">
        <f t="shared" si="196"/>
        <v>55</v>
      </c>
      <c r="KY17" s="193">
        <f t="shared" si="197"/>
        <v>55</v>
      </c>
      <c r="KZ17" s="183">
        <f t="shared" si="198"/>
        <v>6.4290909090909096</v>
      </c>
      <c r="LA17" s="182">
        <f t="shared" si="199"/>
        <v>2.2999999999999998</v>
      </c>
      <c r="LB17" s="183" t="str">
        <f t="shared" si="200"/>
        <v>2.30</v>
      </c>
      <c r="LC17" s="135" t="str">
        <f t="shared" si="201"/>
        <v>Lên lớp</v>
      </c>
      <c r="LD17" s="135" t="s">
        <v>648</v>
      </c>
      <c r="LE17" s="57">
        <v>7.6</v>
      </c>
      <c r="LF17" s="22">
        <v>7</v>
      </c>
      <c r="LG17" s="23"/>
      <c r="LH17" s="25">
        <f t="shared" si="202"/>
        <v>7.2</v>
      </c>
      <c r="LI17" s="147">
        <f t="shared" si="203"/>
        <v>7.2</v>
      </c>
      <c r="LJ17" s="26" t="str">
        <f t="shared" si="204"/>
        <v>7.2</v>
      </c>
      <c r="LK17" s="148" t="str">
        <f t="shared" si="205"/>
        <v>B</v>
      </c>
      <c r="LL17" s="149">
        <f t="shared" si="206"/>
        <v>3</v>
      </c>
      <c r="LM17" s="40" t="str">
        <f t="shared" si="207"/>
        <v>3.0</v>
      </c>
      <c r="LN17" s="53">
        <v>2</v>
      </c>
      <c r="LO17" s="63">
        <v>2</v>
      </c>
      <c r="LP17" s="19">
        <v>7.6</v>
      </c>
      <c r="LQ17" s="22">
        <v>1</v>
      </c>
      <c r="LR17" s="23">
        <v>6</v>
      </c>
      <c r="LS17" s="25">
        <f t="shared" si="208"/>
        <v>3.6</v>
      </c>
      <c r="LT17" s="147">
        <f t="shared" si="209"/>
        <v>6.6</v>
      </c>
      <c r="LU17" s="26" t="str">
        <f t="shared" si="210"/>
        <v>6.6</v>
      </c>
      <c r="LV17" s="148" t="str">
        <f t="shared" si="211"/>
        <v>C+</v>
      </c>
      <c r="LW17" s="149">
        <f t="shared" si="212"/>
        <v>2.5</v>
      </c>
      <c r="LX17" s="40" t="str">
        <f t="shared" si="213"/>
        <v>2.5</v>
      </c>
      <c r="LY17" s="53">
        <v>1</v>
      </c>
      <c r="LZ17" s="63">
        <v>1</v>
      </c>
      <c r="MA17" s="19">
        <v>7</v>
      </c>
      <c r="MB17" s="51">
        <v>6.5</v>
      </c>
      <c r="MC17" s="23"/>
      <c r="MD17" s="25">
        <f t="shared" si="214"/>
        <v>6.7</v>
      </c>
      <c r="ME17" s="147">
        <f t="shared" si="215"/>
        <v>6.7</v>
      </c>
      <c r="MF17" s="26" t="str">
        <f t="shared" si="216"/>
        <v>6.7</v>
      </c>
      <c r="MG17" s="148" t="str">
        <f t="shared" si="217"/>
        <v>C+</v>
      </c>
      <c r="MH17" s="149">
        <f t="shared" si="218"/>
        <v>2.5</v>
      </c>
      <c r="MI17" s="40" t="str">
        <f t="shared" si="219"/>
        <v>2.5</v>
      </c>
      <c r="MJ17" s="53">
        <v>3</v>
      </c>
      <c r="MK17" s="63">
        <v>3</v>
      </c>
      <c r="ML17" s="19">
        <v>7.7</v>
      </c>
      <c r="MM17" s="22">
        <v>6</v>
      </c>
      <c r="MN17" s="23"/>
      <c r="MO17" s="25">
        <f t="shared" si="220"/>
        <v>6.7</v>
      </c>
      <c r="MP17" s="147">
        <f t="shared" si="221"/>
        <v>6.7</v>
      </c>
      <c r="MQ17" s="26" t="str">
        <f t="shared" si="222"/>
        <v>6.7</v>
      </c>
      <c r="MR17" s="148" t="str">
        <f t="shared" si="223"/>
        <v>C+</v>
      </c>
      <c r="MS17" s="149">
        <f t="shared" si="224"/>
        <v>2.5</v>
      </c>
      <c r="MT17" s="40" t="str">
        <f t="shared" si="225"/>
        <v>2.5</v>
      </c>
      <c r="MU17" s="53">
        <v>2</v>
      </c>
      <c r="MV17" s="63">
        <v>2</v>
      </c>
      <c r="MW17" s="19">
        <v>6.6</v>
      </c>
      <c r="MX17" s="22">
        <v>7</v>
      </c>
      <c r="MY17" s="23"/>
      <c r="MZ17" s="25">
        <f t="shared" si="226"/>
        <v>6.8</v>
      </c>
      <c r="NA17" s="147">
        <f t="shared" si="227"/>
        <v>6.8</v>
      </c>
      <c r="NB17" s="26" t="str">
        <f t="shared" si="228"/>
        <v>6.8</v>
      </c>
      <c r="NC17" s="148" t="str">
        <f t="shared" si="229"/>
        <v>C+</v>
      </c>
      <c r="ND17" s="149">
        <f t="shared" si="230"/>
        <v>2.5</v>
      </c>
      <c r="NE17" s="40" t="str">
        <f t="shared" si="231"/>
        <v>2.5</v>
      </c>
      <c r="NF17" s="53">
        <v>4</v>
      </c>
      <c r="NG17" s="63">
        <v>4</v>
      </c>
      <c r="NH17" s="264">
        <f t="shared" si="19"/>
        <v>12</v>
      </c>
      <c r="NI17" s="217">
        <f t="shared" si="20"/>
        <v>6.8083333333333336</v>
      </c>
      <c r="NJ17" s="182">
        <f t="shared" si="21"/>
        <v>2.5833333333333335</v>
      </c>
      <c r="NK17" s="183" t="str">
        <f t="shared" si="22"/>
        <v>2.58</v>
      </c>
      <c r="NL17" s="135" t="str">
        <f t="shared" si="23"/>
        <v>Lên lớp</v>
      </c>
      <c r="NM17" s="136">
        <f t="shared" si="24"/>
        <v>12</v>
      </c>
      <c r="NN17" s="217">
        <f t="shared" si="25"/>
        <v>6.8083333333333336</v>
      </c>
      <c r="NO17" s="236">
        <f t="shared" si="26"/>
        <v>2.5833333333333335</v>
      </c>
      <c r="NP17" s="192">
        <f t="shared" si="27"/>
        <v>67</v>
      </c>
      <c r="NQ17" s="193">
        <f t="shared" si="28"/>
        <v>67</v>
      </c>
      <c r="NR17" s="183">
        <f t="shared" si="29"/>
        <v>6.4970149253731346</v>
      </c>
      <c r="NS17" s="182">
        <f t="shared" si="30"/>
        <v>2.3507462686567164</v>
      </c>
      <c r="NT17" s="183" t="str">
        <f t="shared" si="31"/>
        <v>2.35</v>
      </c>
      <c r="NU17" s="135" t="str">
        <f t="shared" si="32"/>
        <v>Lên lớp</v>
      </c>
      <c r="NV17" s="135" t="s">
        <v>648</v>
      </c>
      <c r="NW17" s="57">
        <v>7</v>
      </c>
      <c r="NX17" s="51">
        <v>7</v>
      </c>
      <c r="NY17" s="23"/>
      <c r="NZ17" s="25">
        <f t="shared" si="273"/>
        <v>7</v>
      </c>
      <c r="OA17" s="26">
        <f t="shared" si="274"/>
        <v>7</v>
      </c>
      <c r="OB17" s="26" t="str">
        <f t="shared" si="275"/>
        <v>7.0</v>
      </c>
      <c r="OC17" s="30" t="str">
        <f t="shared" si="276"/>
        <v>B</v>
      </c>
      <c r="OD17" s="28">
        <f t="shared" si="277"/>
        <v>3</v>
      </c>
      <c r="OE17" s="35" t="str">
        <f t="shared" si="278"/>
        <v>3.0</v>
      </c>
      <c r="OF17" s="53">
        <v>6</v>
      </c>
      <c r="OG17" s="70">
        <v>6</v>
      </c>
      <c r="OH17" s="19">
        <v>6.8</v>
      </c>
      <c r="OI17" s="22">
        <v>7</v>
      </c>
      <c r="OJ17" s="23"/>
      <c r="OK17" s="25">
        <f t="shared" si="263"/>
        <v>6.9</v>
      </c>
      <c r="OL17" s="26">
        <f t="shared" si="264"/>
        <v>6.9</v>
      </c>
      <c r="OM17" s="26" t="str">
        <f t="shared" si="265"/>
        <v>6.9</v>
      </c>
      <c r="ON17" s="30" t="str">
        <f t="shared" si="266"/>
        <v>C+</v>
      </c>
      <c r="OO17" s="28">
        <f t="shared" si="267"/>
        <v>2.5</v>
      </c>
      <c r="OP17" s="35" t="str">
        <f t="shared" si="268"/>
        <v>2.5</v>
      </c>
      <c r="OQ17" s="53">
        <v>6</v>
      </c>
      <c r="OR17" s="63">
        <v>6</v>
      </c>
      <c r="OS17" s="258">
        <v>6.7</v>
      </c>
      <c r="OT17" s="25">
        <v>7.8</v>
      </c>
      <c r="OU17" s="25">
        <v>7.9</v>
      </c>
      <c r="OV17" s="129">
        <f t="shared" si="269"/>
        <v>7.6</v>
      </c>
      <c r="OW17" s="26" t="str">
        <f t="shared" si="34"/>
        <v>7.6</v>
      </c>
      <c r="OX17" s="30" t="str">
        <f t="shared" si="270"/>
        <v>B</v>
      </c>
      <c r="OY17" s="28">
        <f t="shared" si="271"/>
        <v>3</v>
      </c>
      <c r="OZ17" s="35" t="str">
        <f t="shared" si="272"/>
        <v>3.0</v>
      </c>
      <c r="PA17" s="260">
        <v>5</v>
      </c>
      <c r="PB17" s="261">
        <v>5</v>
      </c>
      <c r="PC17" s="262">
        <f t="shared" si="232"/>
        <v>17</v>
      </c>
      <c r="PD17" s="217">
        <f t="shared" si="35"/>
        <v>7.1411764705882357</v>
      </c>
      <c r="PE17" s="182">
        <f t="shared" si="36"/>
        <v>2.8235294117647061</v>
      </c>
      <c r="PF17" s="183" t="str">
        <f t="shared" si="37"/>
        <v>2.82</v>
      </c>
      <c r="PG17" s="135" t="str">
        <f t="shared" si="38"/>
        <v>Lên lớp</v>
      </c>
    </row>
    <row r="18" spans="1:423" ht="18">
      <c r="A18" s="10">
        <v>15</v>
      </c>
      <c r="B18" s="10">
        <v>17</v>
      </c>
      <c r="C18" s="90" t="s">
        <v>187</v>
      </c>
      <c r="D18" s="91" t="s">
        <v>231</v>
      </c>
      <c r="E18" s="93" t="s">
        <v>232</v>
      </c>
      <c r="F18" s="131" t="s">
        <v>233</v>
      </c>
      <c r="G18" s="42"/>
      <c r="H18" s="100" t="s">
        <v>473</v>
      </c>
      <c r="I18" s="42" t="s">
        <v>18</v>
      </c>
      <c r="J18" s="102" t="s">
        <v>498</v>
      </c>
      <c r="K18" s="12">
        <v>7.3</v>
      </c>
      <c r="L18" s="26" t="str">
        <f t="shared" si="39"/>
        <v>7.3</v>
      </c>
      <c r="M18" s="30" t="str">
        <f t="shared" si="235"/>
        <v>B</v>
      </c>
      <c r="N18" s="37">
        <f t="shared" si="236"/>
        <v>3</v>
      </c>
      <c r="O18" s="35" t="str">
        <f t="shared" si="237"/>
        <v>3.0</v>
      </c>
      <c r="P18" s="11">
        <v>2</v>
      </c>
      <c r="Q18" s="14">
        <v>6.5</v>
      </c>
      <c r="R18" s="26" t="str">
        <f t="shared" si="40"/>
        <v>6.5</v>
      </c>
      <c r="S18" s="30" t="str">
        <f t="shared" si="238"/>
        <v>C+</v>
      </c>
      <c r="T18" s="37">
        <f t="shared" si="239"/>
        <v>2.5</v>
      </c>
      <c r="U18" s="35" t="str">
        <f t="shared" si="240"/>
        <v>2.5</v>
      </c>
      <c r="V18" s="11">
        <v>3</v>
      </c>
      <c r="W18" s="19">
        <v>7.3</v>
      </c>
      <c r="X18" s="22">
        <v>7</v>
      </c>
      <c r="Y18" s="23"/>
      <c r="Z18" s="25">
        <f t="shared" si="41"/>
        <v>7.1</v>
      </c>
      <c r="AA18" s="26">
        <f t="shared" si="42"/>
        <v>7.1</v>
      </c>
      <c r="AB18" s="26" t="str">
        <f t="shared" si="43"/>
        <v>7.1</v>
      </c>
      <c r="AC18" s="30" t="str">
        <f t="shared" si="44"/>
        <v>B</v>
      </c>
      <c r="AD18" s="28">
        <f t="shared" si="45"/>
        <v>3</v>
      </c>
      <c r="AE18" s="35" t="str">
        <f t="shared" si="46"/>
        <v>3.0</v>
      </c>
      <c r="AF18" s="53">
        <v>4</v>
      </c>
      <c r="AG18" s="63">
        <v>4</v>
      </c>
      <c r="AH18" s="19">
        <v>7</v>
      </c>
      <c r="AI18" s="22">
        <v>9</v>
      </c>
      <c r="AJ18" s="23"/>
      <c r="AK18" s="25">
        <f t="shared" si="241"/>
        <v>8.1999999999999993</v>
      </c>
      <c r="AL18" s="26">
        <f t="shared" si="242"/>
        <v>8.1999999999999993</v>
      </c>
      <c r="AM18" s="26" t="str">
        <f t="shared" si="48"/>
        <v>8.2</v>
      </c>
      <c r="AN18" s="30" t="str">
        <f t="shared" si="243"/>
        <v>B+</v>
      </c>
      <c r="AO18" s="28">
        <f t="shared" si="244"/>
        <v>3.5</v>
      </c>
      <c r="AP18" s="35" t="str">
        <f t="shared" si="245"/>
        <v>3.5</v>
      </c>
      <c r="AQ18" s="66">
        <v>2</v>
      </c>
      <c r="AR18" s="68">
        <v>2</v>
      </c>
      <c r="AS18" s="19">
        <v>6.2</v>
      </c>
      <c r="AT18" s="22">
        <v>4</v>
      </c>
      <c r="AU18" s="23"/>
      <c r="AV18" s="25">
        <f t="shared" si="246"/>
        <v>4.9000000000000004</v>
      </c>
      <c r="AW18" s="26">
        <f t="shared" si="247"/>
        <v>4.9000000000000004</v>
      </c>
      <c r="AX18" s="26" t="str">
        <f t="shared" si="51"/>
        <v>4.9</v>
      </c>
      <c r="AY18" s="30" t="str">
        <f t="shared" si="248"/>
        <v>D</v>
      </c>
      <c r="AZ18" s="28">
        <f t="shared" si="249"/>
        <v>1</v>
      </c>
      <c r="BA18" s="35" t="str">
        <f t="shared" si="250"/>
        <v>1.0</v>
      </c>
      <c r="BB18" s="53">
        <v>3</v>
      </c>
      <c r="BC18" s="63">
        <v>3</v>
      </c>
      <c r="BD18" s="19">
        <v>7</v>
      </c>
      <c r="BE18" s="22">
        <v>5</v>
      </c>
      <c r="BF18" s="23"/>
      <c r="BG18" s="25">
        <f t="shared" si="52"/>
        <v>5.8</v>
      </c>
      <c r="BH18" s="26">
        <f t="shared" si="53"/>
        <v>5.8</v>
      </c>
      <c r="BI18" s="26" t="str">
        <f t="shared" si="54"/>
        <v>5.8</v>
      </c>
      <c r="BJ18" s="30" t="str">
        <f t="shared" si="251"/>
        <v>C</v>
      </c>
      <c r="BK18" s="28">
        <f t="shared" si="252"/>
        <v>2</v>
      </c>
      <c r="BL18" s="35" t="str">
        <f t="shared" si="253"/>
        <v>2.0</v>
      </c>
      <c r="BM18" s="53">
        <v>3</v>
      </c>
      <c r="BN18" s="63">
        <v>3</v>
      </c>
      <c r="BO18" s="19">
        <v>5.9</v>
      </c>
      <c r="BP18" s="22">
        <v>7</v>
      </c>
      <c r="BQ18" s="23"/>
      <c r="BR18" s="25">
        <f t="shared" si="55"/>
        <v>6.6</v>
      </c>
      <c r="BS18" s="26">
        <f t="shared" si="56"/>
        <v>6.6</v>
      </c>
      <c r="BT18" s="26" t="str">
        <f t="shared" si="57"/>
        <v>6.6</v>
      </c>
      <c r="BU18" s="30" t="str">
        <f t="shared" si="58"/>
        <v>C+</v>
      </c>
      <c r="BV18" s="56">
        <f t="shared" si="59"/>
        <v>2.5</v>
      </c>
      <c r="BW18" s="35" t="str">
        <f t="shared" si="60"/>
        <v>2.5</v>
      </c>
      <c r="BX18" s="53">
        <v>2</v>
      </c>
      <c r="BY18" s="70">
        <v>2</v>
      </c>
      <c r="BZ18" s="19">
        <v>6.5</v>
      </c>
      <c r="CA18" s="22">
        <v>5</v>
      </c>
      <c r="CB18" s="23"/>
      <c r="CC18" s="25">
        <f t="shared" si="61"/>
        <v>5.6</v>
      </c>
      <c r="CD18" s="26">
        <f t="shared" si="62"/>
        <v>5.6</v>
      </c>
      <c r="CE18" s="26" t="str">
        <f t="shared" si="63"/>
        <v>5.6</v>
      </c>
      <c r="CF18" s="30" t="str">
        <f t="shared" si="254"/>
        <v>C</v>
      </c>
      <c r="CG18" s="28">
        <f t="shared" si="255"/>
        <v>2</v>
      </c>
      <c r="CH18" s="35" t="str">
        <f t="shared" si="256"/>
        <v>2.0</v>
      </c>
      <c r="CI18" s="53">
        <v>3</v>
      </c>
      <c r="CJ18" s="63">
        <v>3</v>
      </c>
      <c r="CK18" s="193">
        <f t="shared" si="64"/>
        <v>17</v>
      </c>
      <c r="CL18" s="217">
        <f t="shared" si="65"/>
        <v>6.2882352941176478</v>
      </c>
      <c r="CM18" s="182">
        <f t="shared" si="66"/>
        <v>2.2941176470588234</v>
      </c>
      <c r="CN18" s="183" t="str">
        <f t="shared" si="67"/>
        <v>2.29</v>
      </c>
      <c r="CO18" s="135" t="str">
        <f t="shared" si="68"/>
        <v>Lên lớp</v>
      </c>
      <c r="CP18" s="136">
        <f t="shared" si="69"/>
        <v>17</v>
      </c>
      <c r="CQ18" s="239">
        <f t="shared" si="70"/>
        <v>6.2882352941176478</v>
      </c>
      <c r="CR18" s="137">
        <f t="shared" si="71"/>
        <v>2.2941176470588234</v>
      </c>
      <c r="CS18" s="244" t="str">
        <f t="shared" si="72"/>
        <v>2.29</v>
      </c>
      <c r="CT18" s="135" t="str">
        <f t="shared" si="73"/>
        <v>Lên lớp</v>
      </c>
      <c r="CU18" s="135" t="s">
        <v>648</v>
      </c>
      <c r="CV18" s="19">
        <v>6.4</v>
      </c>
      <c r="CW18" s="22">
        <v>5</v>
      </c>
      <c r="CX18" s="23"/>
      <c r="CY18" s="25">
        <f t="shared" si="74"/>
        <v>5.6</v>
      </c>
      <c r="CZ18" s="26">
        <f t="shared" si="75"/>
        <v>5.6</v>
      </c>
      <c r="DA18" s="26" t="str">
        <f t="shared" si="76"/>
        <v>5.6</v>
      </c>
      <c r="DB18" s="30" t="str">
        <f t="shared" si="77"/>
        <v>C</v>
      </c>
      <c r="DC18" s="56">
        <f t="shared" si="78"/>
        <v>2</v>
      </c>
      <c r="DD18" s="35" t="str">
        <f t="shared" si="79"/>
        <v>2.0</v>
      </c>
      <c r="DE18" s="53">
        <v>3</v>
      </c>
      <c r="DF18" s="63">
        <v>3</v>
      </c>
      <c r="DG18" s="19">
        <v>5.3</v>
      </c>
      <c r="DH18" s="22">
        <v>6</v>
      </c>
      <c r="DI18" s="23"/>
      <c r="DJ18" s="25">
        <f t="shared" si="80"/>
        <v>5.7</v>
      </c>
      <c r="DK18" s="26">
        <f t="shared" si="81"/>
        <v>5.7</v>
      </c>
      <c r="DL18" s="26" t="str">
        <f t="shared" si="82"/>
        <v>5.7</v>
      </c>
      <c r="DM18" s="30" t="str">
        <f t="shared" si="83"/>
        <v>C</v>
      </c>
      <c r="DN18" s="56">
        <f t="shared" si="84"/>
        <v>2</v>
      </c>
      <c r="DO18" s="35" t="str">
        <f t="shared" si="85"/>
        <v>2.0</v>
      </c>
      <c r="DP18" s="53">
        <v>3</v>
      </c>
      <c r="DQ18" s="63">
        <v>3</v>
      </c>
      <c r="DR18" s="19">
        <v>6</v>
      </c>
      <c r="DS18" s="22">
        <v>6</v>
      </c>
      <c r="DT18" s="23"/>
      <c r="DU18" s="25">
        <f t="shared" si="86"/>
        <v>6</v>
      </c>
      <c r="DV18" s="26">
        <f t="shared" si="87"/>
        <v>6</v>
      </c>
      <c r="DW18" s="26" t="str">
        <f t="shared" si="88"/>
        <v>6.0</v>
      </c>
      <c r="DX18" s="30" t="str">
        <f t="shared" si="89"/>
        <v>C</v>
      </c>
      <c r="DY18" s="28">
        <f t="shared" si="90"/>
        <v>2</v>
      </c>
      <c r="DZ18" s="35" t="str">
        <f t="shared" si="91"/>
        <v>2.0</v>
      </c>
      <c r="EA18" s="53">
        <v>3</v>
      </c>
      <c r="EB18" s="63">
        <v>3</v>
      </c>
      <c r="EC18" s="19">
        <v>6.7</v>
      </c>
      <c r="ED18" s="22">
        <v>5</v>
      </c>
      <c r="EE18" s="23"/>
      <c r="EF18" s="25">
        <f t="shared" si="92"/>
        <v>5.7</v>
      </c>
      <c r="EG18" s="26">
        <f t="shared" si="93"/>
        <v>5.7</v>
      </c>
      <c r="EH18" s="26" t="str">
        <f t="shared" si="94"/>
        <v>5.7</v>
      </c>
      <c r="EI18" s="30" t="str">
        <f t="shared" si="95"/>
        <v>C</v>
      </c>
      <c r="EJ18" s="28">
        <f t="shared" si="96"/>
        <v>2</v>
      </c>
      <c r="EK18" s="35" t="str">
        <f t="shared" si="97"/>
        <v>2.0</v>
      </c>
      <c r="EL18" s="53">
        <v>2</v>
      </c>
      <c r="EM18" s="63">
        <v>2</v>
      </c>
      <c r="EN18" s="19">
        <v>6.1</v>
      </c>
      <c r="EO18" s="22">
        <v>7</v>
      </c>
      <c r="EP18" s="23"/>
      <c r="EQ18" s="25">
        <f t="shared" si="98"/>
        <v>6.6</v>
      </c>
      <c r="ER18" s="26">
        <f t="shared" si="99"/>
        <v>6.6</v>
      </c>
      <c r="ES18" s="26" t="str">
        <f t="shared" si="100"/>
        <v>6.6</v>
      </c>
      <c r="ET18" s="30" t="str">
        <f t="shared" si="101"/>
        <v>C+</v>
      </c>
      <c r="EU18" s="28">
        <f t="shared" si="102"/>
        <v>2.5</v>
      </c>
      <c r="EV18" s="35" t="str">
        <f t="shared" si="103"/>
        <v>2.5</v>
      </c>
      <c r="EW18" s="53">
        <v>2</v>
      </c>
      <c r="EX18" s="63">
        <v>2</v>
      </c>
      <c r="EY18" s="19">
        <v>7.8</v>
      </c>
      <c r="EZ18" s="22">
        <v>4</v>
      </c>
      <c r="FA18" s="23"/>
      <c r="FB18" s="25">
        <f t="shared" si="104"/>
        <v>5.5</v>
      </c>
      <c r="FC18" s="26">
        <f t="shared" si="105"/>
        <v>5.5</v>
      </c>
      <c r="FD18" s="26" t="str">
        <f t="shared" si="106"/>
        <v>5.5</v>
      </c>
      <c r="FE18" s="30" t="str">
        <f t="shared" si="107"/>
        <v>C</v>
      </c>
      <c r="FF18" s="28">
        <f t="shared" si="108"/>
        <v>2</v>
      </c>
      <c r="FG18" s="35" t="str">
        <f t="shared" si="109"/>
        <v>2.0</v>
      </c>
      <c r="FH18" s="53">
        <v>3</v>
      </c>
      <c r="FI18" s="63">
        <v>3</v>
      </c>
      <c r="FJ18" s="19">
        <v>6.7</v>
      </c>
      <c r="FK18" s="22">
        <v>8</v>
      </c>
      <c r="FL18" s="23"/>
      <c r="FM18" s="25">
        <f t="shared" si="110"/>
        <v>7.5</v>
      </c>
      <c r="FN18" s="26">
        <f t="shared" si="111"/>
        <v>7.5</v>
      </c>
      <c r="FO18" s="26" t="str">
        <f t="shared" si="112"/>
        <v>7.5</v>
      </c>
      <c r="FP18" s="30" t="str">
        <f t="shared" si="113"/>
        <v>B</v>
      </c>
      <c r="FQ18" s="28">
        <f t="shared" si="114"/>
        <v>3</v>
      </c>
      <c r="FR18" s="35" t="str">
        <f t="shared" si="115"/>
        <v>3.0</v>
      </c>
      <c r="FS18" s="53">
        <v>2</v>
      </c>
      <c r="FT18" s="63">
        <v>2</v>
      </c>
      <c r="FU18" s="19">
        <v>6.3</v>
      </c>
      <c r="FV18" s="22">
        <v>9</v>
      </c>
      <c r="FW18" s="23"/>
      <c r="FX18" s="25">
        <f t="shared" si="116"/>
        <v>7.9</v>
      </c>
      <c r="FY18" s="26">
        <f t="shared" si="117"/>
        <v>7.9</v>
      </c>
      <c r="FZ18" s="26" t="str">
        <f t="shared" si="118"/>
        <v>7.9</v>
      </c>
      <c r="GA18" s="30" t="str">
        <f t="shared" si="119"/>
        <v>B</v>
      </c>
      <c r="GB18" s="28">
        <f t="shared" si="120"/>
        <v>3</v>
      </c>
      <c r="GC18" s="35" t="str">
        <f t="shared" si="121"/>
        <v>3.0</v>
      </c>
      <c r="GD18" s="53">
        <v>2</v>
      </c>
      <c r="GE18" s="63">
        <v>2</v>
      </c>
      <c r="GF18" s="181">
        <f t="shared" si="122"/>
        <v>20</v>
      </c>
      <c r="GG18" s="217">
        <f t="shared" si="123"/>
        <v>6.1899999999999995</v>
      </c>
      <c r="GH18" s="182">
        <f t="shared" si="124"/>
        <v>2.25</v>
      </c>
      <c r="GI18" s="183" t="str">
        <f t="shared" si="125"/>
        <v>2.25</v>
      </c>
      <c r="GJ18" s="135" t="str">
        <f t="shared" si="126"/>
        <v>Lên lớp</v>
      </c>
      <c r="GK18" s="136">
        <f t="shared" si="127"/>
        <v>20</v>
      </c>
      <c r="GL18" s="239">
        <f t="shared" si="128"/>
        <v>6.1899999999999995</v>
      </c>
      <c r="GM18" s="137">
        <f t="shared" si="129"/>
        <v>2.25</v>
      </c>
      <c r="GN18" s="192">
        <f t="shared" si="130"/>
        <v>37</v>
      </c>
      <c r="GO18" s="193">
        <f t="shared" si="131"/>
        <v>37</v>
      </c>
      <c r="GP18" s="183">
        <f t="shared" si="132"/>
        <v>6.2351351351351347</v>
      </c>
      <c r="GQ18" s="182">
        <f t="shared" si="133"/>
        <v>2.2702702702702702</v>
      </c>
      <c r="GR18" s="183" t="str">
        <f t="shared" si="134"/>
        <v>2.27</v>
      </c>
      <c r="GS18" s="135" t="str">
        <f t="shared" si="135"/>
        <v>Lên lớp</v>
      </c>
      <c r="GT18" s="135" t="s">
        <v>648</v>
      </c>
      <c r="GU18" s="19">
        <v>7.1</v>
      </c>
      <c r="GV18" s="22">
        <v>6</v>
      </c>
      <c r="GW18" s="23"/>
      <c r="GX18" s="25">
        <f t="shared" si="136"/>
        <v>6.4</v>
      </c>
      <c r="GY18" s="26">
        <f t="shared" si="137"/>
        <v>6.4</v>
      </c>
      <c r="GZ18" s="26" t="str">
        <f t="shared" si="138"/>
        <v>6.4</v>
      </c>
      <c r="HA18" s="30" t="str">
        <f t="shared" si="139"/>
        <v>C</v>
      </c>
      <c r="HB18" s="28">
        <f t="shared" si="140"/>
        <v>2</v>
      </c>
      <c r="HC18" s="35" t="str">
        <f t="shared" si="141"/>
        <v>2.0</v>
      </c>
      <c r="HD18" s="53">
        <v>3</v>
      </c>
      <c r="HE18" s="63">
        <v>3</v>
      </c>
      <c r="HF18" s="19">
        <v>6.4</v>
      </c>
      <c r="HG18" s="22">
        <v>7</v>
      </c>
      <c r="HH18" s="23"/>
      <c r="HI18" s="25">
        <f t="shared" si="142"/>
        <v>6.8</v>
      </c>
      <c r="HJ18" s="26">
        <f t="shared" si="143"/>
        <v>6.8</v>
      </c>
      <c r="HK18" s="26" t="str">
        <f t="shared" si="144"/>
        <v>6.8</v>
      </c>
      <c r="HL18" s="30" t="str">
        <f t="shared" si="145"/>
        <v>C+</v>
      </c>
      <c r="HM18" s="28">
        <f t="shared" si="146"/>
        <v>2.5</v>
      </c>
      <c r="HN18" s="35" t="str">
        <f t="shared" si="147"/>
        <v>2.5</v>
      </c>
      <c r="HO18" s="53">
        <v>2</v>
      </c>
      <c r="HP18" s="63">
        <v>2</v>
      </c>
      <c r="HQ18" s="19">
        <v>6.3</v>
      </c>
      <c r="HR18" s="22">
        <v>1</v>
      </c>
      <c r="HS18" s="23">
        <v>4</v>
      </c>
      <c r="HT18" s="25">
        <f t="shared" si="148"/>
        <v>3.1</v>
      </c>
      <c r="HU18" s="147">
        <f t="shared" si="149"/>
        <v>4.9000000000000004</v>
      </c>
      <c r="HV18" s="26" t="str">
        <f t="shared" si="233"/>
        <v>4.9</v>
      </c>
      <c r="HW18" s="218" t="str">
        <f t="shared" si="150"/>
        <v>D</v>
      </c>
      <c r="HX18" s="149">
        <f t="shared" si="151"/>
        <v>1</v>
      </c>
      <c r="HY18" s="40" t="str">
        <f t="shared" si="152"/>
        <v>1.0</v>
      </c>
      <c r="HZ18" s="53">
        <v>3</v>
      </c>
      <c r="IA18" s="63">
        <v>3</v>
      </c>
      <c r="IB18" s="19">
        <v>6.7</v>
      </c>
      <c r="IC18" s="22">
        <v>4</v>
      </c>
      <c r="ID18" s="23"/>
      <c r="IE18" s="25">
        <f t="shared" si="153"/>
        <v>5.0999999999999996</v>
      </c>
      <c r="IF18" s="147">
        <f t="shared" si="154"/>
        <v>5.0999999999999996</v>
      </c>
      <c r="IG18" s="26" t="str">
        <f t="shared" si="234"/>
        <v>5.1</v>
      </c>
      <c r="IH18" s="218" t="str">
        <f t="shared" si="155"/>
        <v>D+</v>
      </c>
      <c r="II18" s="149">
        <f t="shared" si="156"/>
        <v>1.5</v>
      </c>
      <c r="IJ18" s="40" t="str">
        <f t="shared" si="157"/>
        <v>1.5</v>
      </c>
      <c r="IK18" s="53">
        <v>1</v>
      </c>
      <c r="IL18" s="63">
        <v>1</v>
      </c>
      <c r="IM18" s="19">
        <v>5.6</v>
      </c>
      <c r="IN18" s="22">
        <v>8</v>
      </c>
      <c r="IO18" s="23"/>
      <c r="IP18" s="25">
        <f t="shared" si="158"/>
        <v>7</v>
      </c>
      <c r="IQ18" s="26">
        <f t="shared" si="159"/>
        <v>7</v>
      </c>
      <c r="IR18" s="26" t="str">
        <f t="shared" si="160"/>
        <v>7.0</v>
      </c>
      <c r="IS18" s="30" t="str">
        <f t="shared" si="161"/>
        <v>B</v>
      </c>
      <c r="IT18" s="28">
        <f t="shared" si="162"/>
        <v>3</v>
      </c>
      <c r="IU18" s="35" t="str">
        <f t="shared" si="163"/>
        <v>3.0</v>
      </c>
      <c r="IV18" s="53">
        <v>2</v>
      </c>
      <c r="IW18" s="63">
        <v>2</v>
      </c>
      <c r="IX18" s="19">
        <v>7</v>
      </c>
      <c r="IY18" s="22">
        <v>9</v>
      </c>
      <c r="IZ18" s="23"/>
      <c r="JA18" s="25">
        <f t="shared" si="164"/>
        <v>8.1999999999999993</v>
      </c>
      <c r="JB18" s="26">
        <f t="shared" si="165"/>
        <v>8.1999999999999993</v>
      </c>
      <c r="JC18" s="26" t="str">
        <f t="shared" si="166"/>
        <v>8.2</v>
      </c>
      <c r="JD18" s="30" t="str">
        <f t="shared" si="167"/>
        <v>B+</v>
      </c>
      <c r="JE18" s="28">
        <f t="shared" si="168"/>
        <v>3.5</v>
      </c>
      <c r="JF18" s="35" t="str">
        <f t="shared" si="169"/>
        <v>3.5</v>
      </c>
      <c r="JG18" s="53">
        <v>2</v>
      </c>
      <c r="JH18" s="63">
        <v>2</v>
      </c>
      <c r="JI18" s="19">
        <v>7</v>
      </c>
      <c r="JJ18" s="22">
        <v>4</v>
      </c>
      <c r="JK18" s="23"/>
      <c r="JL18" s="25">
        <f t="shared" si="170"/>
        <v>5.2</v>
      </c>
      <c r="JM18" s="26">
        <f t="shared" si="171"/>
        <v>5.2</v>
      </c>
      <c r="JN18" s="26" t="str">
        <f t="shared" si="172"/>
        <v>5.2</v>
      </c>
      <c r="JO18" s="30" t="str">
        <f t="shared" si="173"/>
        <v>D+</v>
      </c>
      <c r="JP18" s="28">
        <f t="shared" si="174"/>
        <v>1.5</v>
      </c>
      <c r="JQ18" s="35" t="str">
        <f t="shared" si="175"/>
        <v>1.5</v>
      </c>
      <c r="JR18" s="53">
        <v>2</v>
      </c>
      <c r="JS18" s="63">
        <v>2</v>
      </c>
      <c r="JT18" s="19">
        <v>6.8</v>
      </c>
      <c r="JU18" s="22">
        <v>3</v>
      </c>
      <c r="JV18" s="23"/>
      <c r="JW18" s="25">
        <f t="shared" si="176"/>
        <v>4.5</v>
      </c>
      <c r="JX18" s="26">
        <f t="shared" si="177"/>
        <v>4.5</v>
      </c>
      <c r="JY18" s="26" t="str">
        <f t="shared" si="178"/>
        <v>4.5</v>
      </c>
      <c r="JZ18" s="30" t="str">
        <f t="shared" si="179"/>
        <v>D</v>
      </c>
      <c r="KA18" s="28">
        <f t="shared" si="180"/>
        <v>1</v>
      </c>
      <c r="KB18" s="35" t="str">
        <f t="shared" si="181"/>
        <v>1.0</v>
      </c>
      <c r="KC18" s="53">
        <v>1</v>
      </c>
      <c r="KD18" s="63">
        <v>1</v>
      </c>
      <c r="KE18" s="19">
        <v>7</v>
      </c>
      <c r="KF18" s="22">
        <v>6</v>
      </c>
      <c r="KG18" s="23"/>
      <c r="KH18" s="25">
        <f t="shared" si="182"/>
        <v>6.4</v>
      </c>
      <c r="KI18" s="26">
        <f t="shared" si="183"/>
        <v>6.4</v>
      </c>
      <c r="KJ18" s="26" t="str">
        <f t="shared" si="184"/>
        <v>6.4</v>
      </c>
      <c r="KK18" s="30" t="str">
        <f t="shared" si="185"/>
        <v>C</v>
      </c>
      <c r="KL18" s="28">
        <f t="shared" si="186"/>
        <v>2</v>
      </c>
      <c r="KM18" s="35" t="str">
        <f t="shared" si="187"/>
        <v>2.0</v>
      </c>
      <c r="KN18" s="53">
        <v>2</v>
      </c>
      <c r="KO18" s="63">
        <v>2</v>
      </c>
      <c r="KP18" s="181">
        <f t="shared" si="188"/>
        <v>18</v>
      </c>
      <c r="KQ18" s="217">
        <f t="shared" si="189"/>
        <v>6.15</v>
      </c>
      <c r="KR18" s="182">
        <f t="shared" si="190"/>
        <v>2.0277777777777777</v>
      </c>
      <c r="KS18" s="183" t="str">
        <f t="shared" si="191"/>
        <v>2.03</v>
      </c>
      <c r="KT18" s="135" t="str">
        <f t="shared" si="192"/>
        <v>Lên lớp</v>
      </c>
      <c r="KU18" s="136">
        <f t="shared" si="193"/>
        <v>18</v>
      </c>
      <c r="KV18" s="217">
        <f t="shared" si="194"/>
        <v>6.15</v>
      </c>
      <c r="KW18" s="236">
        <f t="shared" si="195"/>
        <v>2.0277777777777777</v>
      </c>
      <c r="KX18" s="192">
        <f t="shared" si="196"/>
        <v>55</v>
      </c>
      <c r="KY18" s="193">
        <f t="shared" si="197"/>
        <v>55</v>
      </c>
      <c r="KZ18" s="183">
        <f t="shared" si="198"/>
        <v>6.2072727272727271</v>
      </c>
      <c r="LA18" s="182">
        <f t="shared" si="199"/>
        <v>2.1909090909090909</v>
      </c>
      <c r="LB18" s="183" t="str">
        <f t="shared" si="200"/>
        <v>2.19</v>
      </c>
      <c r="LC18" s="135" t="str">
        <f t="shared" si="201"/>
        <v>Lên lớp</v>
      </c>
      <c r="LD18" s="135" t="s">
        <v>648</v>
      </c>
      <c r="LE18" s="57">
        <v>7</v>
      </c>
      <c r="LF18" s="22">
        <v>7</v>
      </c>
      <c r="LG18" s="23"/>
      <c r="LH18" s="25">
        <f t="shared" si="202"/>
        <v>7</v>
      </c>
      <c r="LI18" s="147">
        <f t="shared" si="203"/>
        <v>7</v>
      </c>
      <c r="LJ18" s="26" t="str">
        <f t="shared" si="204"/>
        <v>7.0</v>
      </c>
      <c r="LK18" s="148" t="str">
        <f t="shared" si="205"/>
        <v>B</v>
      </c>
      <c r="LL18" s="149">
        <f t="shared" si="206"/>
        <v>3</v>
      </c>
      <c r="LM18" s="40" t="str">
        <f t="shared" si="207"/>
        <v>3.0</v>
      </c>
      <c r="LN18" s="53">
        <v>2</v>
      </c>
      <c r="LO18" s="63">
        <v>2</v>
      </c>
      <c r="LP18" s="19">
        <v>6.8</v>
      </c>
      <c r="LQ18" s="22">
        <v>1</v>
      </c>
      <c r="LR18" s="23">
        <v>5</v>
      </c>
      <c r="LS18" s="25">
        <f t="shared" si="208"/>
        <v>3.3</v>
      </c>
      <c r="LT18" s="147">
        <f t="shared" si="209"/>
        <v>5.7</v>
      </c>
      <c r="LU18" s="26" t="str">
        <f t="shared" si="210"/>
        <v>5.7</v>
      </c>
      <c r="LV18" s="148" t="str">
        <f t="shared" si="211"/>
        <v>C</v>
      </c>
      <c r="LW18" s="149">
        <f t="shared" si="212"/>
        <v>2</v>
      </c>
      <c r="LX18" s="40" t="str">
        <f t="shared" si="213"/>
        <v>2.0</v>
      </c>
      <c r="LY18" s="53">
        <v>1</v>
      </c>
      <c r="LZ18" s="63">
        <v>1</v>
      </c>
      <c r="MA18" s="19">
        <v>7.7</v>
      </c>
      <c r="MB18" s="51">
        <v>6.5</v>
      </c>
      <c r="MC18" s="23"/>
      <c r="MD18" s="25">
        <f t="shared" si="214"/>
        <v>7</v>
      </c>
      <c r="ME18" s="147">
        <f t="shared" si="215"/>
        <v>7</v>
      </c>
      <c r="MF18" s="26" t="str">
        <f t="shared" si="216"/>
        <v>7.0</v>
      </c>
      <c r="MG18" s="148" t="str">
        <f t="shared" si="217"/>
        <v>B</v>
      </c>
      <c r="MH18" s="149">
        <f t="shared" si="218"/>
        <v>3</v>
      </c>
      <c r="MI18" s="40" t="str">
        <f t="shared" si="219"/>
        <v>3.0</v>
      </c>
      <c r="MJ18" s="53">
        <v>3</v>
      </c>
      <c r="MK18" s="63">
        <v>3</v>
      </c>
      <c r="ML18" s="19">
        <v>6.7</v>
      </c>
      <c r="MM18" s="22">
        <v>1</v>
      </c>
      <c r="MN18" s="23">
        <v>3</v>
      </c>
      <c r="MO18" s="25">
        <f t="shared" si="220"/>
        <v>3.3</v>
      </c>
      <c r="MP18" s="147">
        <f t="shared" si="221"/>
        <v>4.5</v>
      </c>
      <c r="MQ18" s="26" t="str">
        <f t="shared" si="222"/>
        <v>4.5</v>
      </c>
      <c r="MR18" s="148" t="str">
        <f t="shared" si="223"/>
        <v>D</v>
      </c>
      <c r="MS18" s="149">
        <f t="shared" si="224"/>
        <v>1</v>
      </c>
      <c r="MT18" s="40" t="str">
        <f t="shared" si="225"/>
        <v>1.0</v>
      </c>
      <c r="MU18" s="53">
        <v>2</v>
      </c>
      <c r="MV18" s="63">
        <v>2</v>
      </c>
      <c r="MW18" s="19">
        <v>6.4</v>
      </c>
      <c r="MX18" s="22">
        <v>2</v>
      </c>
      <c r="MY18" s="23">
        <v>5</v>
      </c>
      <c r="MZ18" s="25">
        <f t="shared" si="226"/>
        <v>3.8</v>
      </c>
      <c r="NA18" s="147">
        <f t="shared" si="227"/>
        <v>5.6</v>
      </c>
      <c r="NB18" s="26" t="str">
        <f t="shared" si="228"/>
        <v>5.6</v>
      </c>
      <c r="NC18" s="148" t="str">
        <f t="shared" si="229"/>
        <v>C</v>
      </c>
      <c r="ND18" s="149">
        <f t="shared" si="230"/>
        <v>2</v>
      </c>
      <c r="NE18" s="40" t="str">
        <f t="shared" si="231"/>
        <v>2.0</v>
      </c>
      <c r="NF18" s="53">
        <v>4</v>
      </c>
      <c r="NG18" s="63">
        <v>4</v>
      </c>
      <c r="NH18" s="264">
        <f t="shared" si="19"/>
        <v>12</v>
      </c>
      <c r="NI18" s="217">
        <f t="shared" si="20"/>
        <v>6.0083333333333329</v>
      </c>
      <c r="NJ18" s="182">
        <f t="shared" si="21"/>
        <v>2.25</v>
      </c>
      <c r="NK18" s="183" t="str">
        <f t="shared" si="22"/>
        <v>2.25</v>
      </c>
      <c r="NL18" s="135" t="str">
        <f t="shared" si="23"/>
        <v>Lên lớp</v>
      </c>
      <c r="NM18" s="136">
        <f t="shared" si="24"/>
        <v>12</v>
      </c>
      <c r="NN18" s="217">
        <f t="shared" si="25"/>
        <v>6.0083333333333329</v>
      </c>
      <c r="NO18" s="236">
        <f t="shared" si="26"/>
        <v>2.25</v>
      </c>
      <c r="NP18" s="192">
        <f t="shared" si="27"/>
        <v>67</v>
      </c>
      <c r="NQ18" s="193">
        <f t="shared" si="28"/>
        <v>67</v>
      </c>
      <c r="NR18" s="183">
        <f t="shared" si="29"/>
        <v>6.1716417910447765</v>
      </c>
      <c r="NS18" s="182">
        <f t="shared" si="30"/>
        <v>2.2014925373134329</v>
      </c>
      <c r="NT18" s="183" t="str">
        <f t="shared" si="31"/>
        <v>2.20</v>
      </c>
      <c r="NU18" s="135" t="str">
        <f t="shared" si="32"/>
        <v>Lên lớp</v>
      </c>
      <c r="NV18" s="135" t="s">
        <v>648</v>
      </c>
      <c r="NW18" s="57">
        <v>6</v>
      </c>
      <c r="NX18" s="51">
        <v>5.5</v>
      </c>
      <c r="NY18" s="23"/>
      <c r="NZ18" s="25">
        <f t="shared" si="273"/>
        <v>5.7</v>
      </c>
      <c r="OA18" s="26">
        <f t="shared" si="274"/>
        <v>5.7</v>
      </c>
      <c r="OB18" s="26" t="str">
        <f t="shared" si="275"/>
        <v>5.7</v>
      </c>
      <c r="OC18" s="30" t="str">
        <f t="shared" si="276"/>
        <v>C</v>
      </c>
      <c r="OD18" s="28">
        <f t="shared" si="277"/>
        <v>2</v>
      </c>
      <c r="OE18" s="35" t="str">
        <f t="shared" si="278"/>
        <v>2.0</v>
      </c>
      <c r="OF18" s="53">
        <v>6</v>
      </c>
      <c r="OG18" s="70">
        <v>6</v>
      </c>
      <c r="OH18" s="19">
        <v>7</v>
      </c>
      <c r="OI18" s="22">
        <v>5</v>
      </c>
      <c r="OJ18" s="23"/>
      <c r="OK18" s="25">
        <f t="shared" si="263"/>
        <v>5.8</v>
      </c>
      <c r="OL18" s="26">
        <f t="shared" si="264"/>
        <v>5.8</v>
      </c>
      <c r="OM18" s="26" t="str">
        <f t="shared" si="265"/>
        <v>5.8</v>
      </c>
      <c r="ON18" s="30" t="str">
        <f t="shared" si="266"/>
        <v>C</v>
      </c>
      <c r="OO18" s="28">
        <f t="shared" si="267"/>
        <v>2</v>
      </c>
      <c r="OP18" s="35" t="str">
        <f t="shared" si="268"/>
        <v>2.0</v>
      </c>
      <c r="OQ18" s="53">
        <v>6</v>
      </c>
      <c r="OR18" s="63">
        <v>6</v>
      </c>
      <c r="OS18" s="258">
        <v>6.7</v>
      </c>
      <c r="OT18" s="25">
        <v>6.8</v>
      </c>
      <c r="OU18" s="25">
        <v>7</v>
      </c>
      <c r="OV18" s="129">
        <f t="shared" si="269"/>
        <v>6.9</v>
      </c>
      <c r="OW18" s="26" t="str">
        <f t="shared" si="34"/>
        <v>6.9</v>
      </c>
      <c r="OX18" s="30" t="str">
        <f t="shared" si="270"/>
        <v>C+</v>
      </c>
      <c r="OY18" s="28">
        <f t="shared" si="271"/>
        <v>2.5</v>
      </c>
      <c r="OZ18" s="35" t="str">
        <f t="shared" si="272"/>
        <v>2.5</v>
      </c>
      <c r="PA18" s="260">
        <v>5</v>
      </c>
      <c r="PB18" s="261">
        <v>5</v>
      </c>
      <c r="PC18" s="262">
        <f t="shared" si="232"/>
        <v>17</v>
      </c>
      <c r="PD18" s="217">
        <f t="shared" si="35"/>
        <v>6.0882352941176467</v>
      </c>
      <c r="PE18" s="182">
        <f t="shared" si="36"/>
        <v>2.1470588235294117</v>
      </c>
      <c r="PF18" s="183" t="str">
        <f t="shared" si="37"/>
        <v>2.15</v>
      </c>
      <c r="PG18" s="135" t="str">
        <f t="shared" si="38"/>
        <v>Lên lớp</v>
      </c>
    </row>
    <row r="19" spans="1:423" ht="18">
      <c r="A19" s="10">
        <v>16</v>
      </c>
      <c r="B19" s="10">
        <v>18</v>
      </c>
      <c r="C19" s="90" t="s">
        <v>187</v>
      </c>
      <c r="D19" s="91" t="s">
        <v>234</v>
      </c>
      <c r="E19" s="93" t="s">
        <v>235</v>
      </c>
      <c r="F19" s="131" t="s">
        <v>182</v>
      </c>
      <c r="G19" s="42"/>
      <c r="H19" s="100" t="s">
        <v>474</v>
      </c>
      <c r="I19" s="42" t="s">
        <v>18</v>
      </c>
      <c r="J19" s="102" t="s">
        <v>446</v>
      </c>
      <c r="K19" s="12">
        <v>6.8</v>
      </c>
      <c r="L19" s="26" t="str">
        <f t="shared" si="39"/>
        <v>6.8</v>
      </c>
      <c r="M19" s="30" t="str">
        <f t="shared" si="235"/>
        <v>C+</v>
      </c>
      <c r="N19" s="37">
        <f t="shared" si="236"/>
        <v>2.5</v>
      </c>
      <c r="O19" s="35" t="str">
        <f t="shared" si="237"/>
        <v>2.5</v>
      </c>
      <c r="P19" s="11">
        <v>2</v>
      </c>
      <c r="Q19" s="14">
        <v>6.5</v>
      </c>
      <c r="R19" s="26" t="str">
        <f t="shared" si="40"/>
        <v>6.5</v>
      </c>
      <c r="S19" s="30" t="str">
        <f t="shared" si="238"/>
        <v>C+</v>
      </c>
      <c r="T19" s="37">
        <f t="shared" si="239"/>
        <v>2.5</v>
      </c>
      <c r="U19" s="35" t="str">
        <f t="shared" si="240"/>
        <v>2.5</v>
      </c>
      <c r="V19" s="11">
        <v>3</v>
      </c>
      <c r="W19" s="19">
        <v>7.5</v>
      </c>
      <c r="X19" s="22">
        <v>5</v>
      </c>
      <c r="Y19" s="23"/>
      <c r="Z19" s="25">
        <f t="shared" si="41"/>
        <v>6</v>
      </c>
      <c r="AA19" s="26">
        <f t="shared" si="42"/>
        <v>6</v>
      </c>
      <c r="AB19" s="26" t="str">
        <f t="shared" si="43"/>
        <v>6.0</v>
      </c>
      <c r="AC19" s="30" t="str">
        <f t="shared" si="44"/>
        <v>C</v>
      </c>
      <c r="AD19" s="28">
        <f t="shared" si="45"/>
        <v>2</v>
      </c>
      <c r="AE19" s="35" t="str">
        <f t="shared" si="46"/>
        <v>2.0</v>
      </c>
      <c r="AF19" s="53">
        <v>4</v>
      </c>
      <c r="AG19" s="63">
        <v>4</v>
      </c>
      <c r="AH19" s="19">
        <v>7</v>
      </c>
      <c r="AI19" s="22">
        <v>8</v>
      </c>
      <c r="AJ19" s="23"/>
      <c r="AK19" s="25">
        <f t="shared" si="241"/>
        <v>7.6</v>
      </c>
      <c r="AL19" s="26">
        <f t="shared" si="242"/>
        <v>7.6</v>
      </c>
      <c r="AM19" s="26" t="str">
        <f t="shared" si="48"/>
        <v>7.6</v>
      </c>
      <c r="AN19" s="30" t="str">
        <f t="shared" si="243"/>
        <v>B</v>
      </c>
      <c r="AO19" s="28">
        <f t="shared" si="244"/>
        <v>3</v>
      </c>
      <c r="AP19" s="35" t="str">
        <f t="shared" si="245"/>
        <v>3.0</v>
      </c>
      <c r="AQ19" s="66">
        <v>2</v>
      </c>
      <c r="AR19" s="68">
        <v>2</v>
      </c>
      <c r="AS19" s="19">
        <v>5.3</v>
      </c>
      <c r="AT19" s="22">
        <v>4</v>
      </c>
      <c r="AU19" s="23"/>
      <c r="AV19" s="25">
        <f t="shared" si="246"/>
        <v>4.5</v>
      </c>
      <c r="AW19" s="26">
        <f t="shared" si="247"/>
        <v>4.5</v>
      </c>
      <c r="AX19" s="26" t="str">
        <f t="shared" si="51"/>
        <v>4.5</v>
      </c>
      <c r="AY19" s="30" t="str">
        <f t="shared" si="248"/>
        <v>D</v>
      </c>
      <c r="AZ19" s="28">
        <f t="shared" si="249"/>
        <v>1</v>
      </c>
      <c r="BA19" s="35" t="str">
        <f t="shared" si="250"/>
        <v>1.0</v>
      </c>
      <c r="BB19" s="53">
        <v>3</v>
      </c>
      <c r="BC19" s="63">
        <v>3</v>
      </c>
      <c r="BD19" s="19">
        <v>6.2</v>
      </c>
      <c r="BE19" s="22">
        <v>8</v>
      </c>
      <c r="BF19" s="23"/>
      <c r="BG19" s="25">
        <f t="shared" si="52"/>
        <v>7.3</v>
      </c>
      <c r="BH19" s="26">
        <f t="shared" si="53"/>
        <v>7.3</v>
      </c>
      <c r="BI19" s="26" t="str">
        <f t="shared" si="54"/>
        <v>7.3</v>
      </c>
      <c r="BJ19" s="30" t="str">
        <f t="shared" si="251"/>
        <v>B</v>
      </c>
      <c r="BK19" s="28">
        <f t="shared" si="252"/>
        <v>3</v>
      </c>
      <c r="BL19" s="35" t="str">
        <f t="shared" si="253"/>
        <v>3.0</v>
      </c>
      <c r="BM19" s="53">
        <v>3</v>
      </c>
      <c r="BN19" s="63">
        <v>3</v>
      </c>
      <c r="BO19" s="19">
        <v>6.9</v>
      </c>
      <c r="BP19" s="22">
        <v>7</v>
      </c>
      <c r="BQ19" s="23"/>
      <c r="BR19" s="25">
        <f t="shared" si="55"/>
        <v>7</v>
      </c>
      <c r="BS19" s="26">
        <f t="shared" si="56"/>
        <v>7</v>
      </c>
      <c r="BT19" s="26" t="str">
        <f t="shared" si="57"/>
        <v>7.0</v>
      </c>
      <c r="BU19" s="30" t="str">
        <f t="shared" si="58"/>
        <v>B</v>
      </c>
      <c r="BV19" s="56">
        <f t="shared" si="59"/>
        <v>3</v>
      </c>
      <c r="BW19" s="35" t="str">
        <f t="shared" si="60"/>
        <v>3.0</v>
      </c>
      <c r="BX19" s="53">
        <v>2</v>
      </c>
      <c r="BY19" s="70">
        <v>2</v>
      </c>
      <c r="BZ19" s="19">
        <v>8.3000000000000007</v>
      </c>
      <c r="CA19" s="22">
        <v>6</v>
      </c>
      <c r="CB19" s="23"/>
      <c r="CC19" s="25">
        <f t="shared" si="61"/>
        <v>6.9</v>
      </c>
      <c r="CD19" s="26">
        <f t="shared" si="62"/>
        <v>6.9</v>
      </c>
      <c r="CE19" s="26" t="str">
        <f t="shared" si="63"/>
        <v>6.9</v>
      </c>
      <c r="CF19" s="30" t="str">
        <f t="shared" si="254"/>
        <v>C+</v>
      </c>
      <c r="CG19" s="28">
        <f t="shared" si="255"/>
        <v>2.5</v>
      </c>
      <c r="CH19" s="35" t="str">
        <f t="shared" si="256"/>
        <v>2.5</v>
      </c>
      <c r="CI19" s="53">
        <v>3</v>
      </c>
      <c r="CJ19" s="63">
        <v>3</v>
      </c>
      <c r="CK19" s="193">
        <f t="shared" si="64"/>
        <v>17</v>
      </c>
      <c r="CL19" s="217">
        <f t="shared" si="65"/>
        <v>6.4294117647058826</v>
      </c>
      <c r="CM19" s="182">
        <f t="shared" si="66"/>
        <v>2.3235294117647061</v>
      </c>
      <c r="CN19" s="183" t="str">
        <f t="shared" si="67"/>
        <v>2.32</v>
      </c>
      <c r="CO19" s="135" t="str">
        <f t="shared" si="68"/>
        <v>Lên lớp</v>
      </c>
      <c r="CP19" s="136">
        <f t="shared" si="69"/>
        <v>17</v>
      </c>
      <c r="CQ19" s="239">
        <f t="shared" si="70"/>
        <v>6.4294117647058826</v>
      </c>
      <c r="CR19" s="137">
        <f t="shared" si="71"/>
        <v>2.3235294117647061</v>
      </c>
      <c r="CS19" s="244" t="str">
        <f t="shared" si="72"/>
        <v>2.32</v>
      </c>
      <c r="CT19" s="135" t="str">
        <f t="shared" si="73"/>
        <v>Lên lớp</v>
      </c>
      <c r="CU19" s="135" t="s">
        <v>648</v>
      </c>
      <c r="CV19" s="19">
        <v>7.4</v>
      </c>
      <c r="CW19" s="22">
        <v>5</v>
      </c>
      <c r="CX19" s="23"/>
      <c r="CY19" s="25">
        <f t="shared" si="74"/>
        <v>6</v>
      </c>
      <c r="CZ19" s="26">
        <f t="shared" si="75"/>
        <v>6</v>
      </c>
      <c r="DA19" s="26" t="str">
        <f t="shared" si="76"/>
        <v>6.0</v>
      </c>
      <c r="DB19" s="30" t="str">
        <f t="shared" si="77"/>
        <v>C</v>
      </c>
      <c r="DC19" s="56">
        <f t="shared" si="78"/>
        <v>2</v>
      </c>
      <c r="DD19" s="35" t="str">
        <f t="shared" si="79"/>
        <v>2.0</v>
      </c>
      <c r="DE19" s="53">
        <v>3</v>
      </c>
      <c r="DF19" s="63">
        <v>3</v>
      </c>
      <c r="DG19" s="19">
        <v>6.3</v>
      </c>
      <c r="DH19" s="22">
        <v>7</v>
      </c>
      <c r="DI19" s="23"/>
      <c r="DJ19" s="25">
        <f t="shared" si="80"/>
        <v>6.7</v>
      </c>
      <c r="DK19" s="26">
        <f t="shared" si="81"/>
        <v>6.7</v>
      </c>
      <c r="DL19" s="26" t="str">
        <f t="shared" si="82"/>
        <v>6.7</v>
      </c>
      <c r="DM19" s="30" t="str">
        <f t="shared" si="83"/>
        <v>C+</v>
      </c>
      <c r="DN19" s="56">
        <f t="shared" si="84"/>
        <v>2.5</v>
      </c>
      <c r="DO19" s="35" t="str">
        <f t="shared" si="85"/>
        <v>2.5</v>
      </c>
      <c r="DP19" s="53">
        <v>3</v>
      </c>
      <c r="DQ19" s="63">
        <v>3</v>
      </c>
      <c r="DR19" s="19">
        <v>6.4</v>
      </c>
      <c r="DS19" s="22">
        <v>8</v>
      </c>
      <c r="DT19" s="23"/>
      <c r="DU19" s="25">
        <f t="shared" si="86"/>
        <v>7.4</v>
      </c>
      <c r="DV19" s="26">
        <f t="shared" si="87"/>
        <v>7.4</v>
      </c>
      <c r="DW19" s="26" t="str">
        <f t="shared" si="88"/>
        <v>7.4</v>
      </c>
      <c r="DX19" s="30" t="str">
        <f t="shared" si="89"/>
        <v>B</v>
      </c>
      <c r="DY19" s="28">
        <f t="shared" si="90"/>
        <v>3</v>
      </c>
      <c r="DZ19" s="35" t="str">
        <f t="shared" si="91"/>
        <v>3.0</v>
      </c>
      <c r="EA19" s="53">
        <v>3</v>
      </c>
      <c r="EB19" s="63">
        <v>3</v>
      </c>
      <c r="EC19" s="19">
        <v>7</v>
      </c>
      <c r="ED19" s="22">
        <v>2</v>
      </c>
      <c r="EE19" s="23"/>
      <c r="EF19" s="25">
        <f t="shared" si="92"/>
        <v>4</v>
      </c>
      <c r="EG19" s="26">
        <f t="shared" si="93"/>
        <v>4</v>
      </c>
      <c r="EH19" s="26" t="str">
        <f t="shared" si="94"/>
        <v>4.0</v>
      </c>
      <c r="EI19" s="30" t="str">
        <f t="shared" si="95"/>
        <v>D</v>
      </c>
      <c r="EJ19" s="28">
        <f t="shared" si="96"/>
        <v>1</v>
      </c>
      <c r="EK19" s="35" t="str">
        <f t="shared" si="97"/>
        <v>1.0</v>
      </c>
      <c r="EL19" s="53">
        <v>2</v>
      </c>
      <c r="EM19" s="63">
        <v>2</v>
      </c>
      <c r="EN19" s="19">
        <v>7.3</v>
      </c>
      <c r="EO19" s="22">
        <v>8</v>
      </c>
      <c r="EP19" s="23"/>
      <c r="EQ19" s="25">
        <f t="shared" si="98"/>
        <v>7.7</v>
      </c>
      <c r="ER19" s="26">
        <f t="shared" si="99"/>
        <v>7.7</v>
      </c>
      <c r="ES19" s="26" t="str">
        <f t="shared" si="100"/>
        <v>7.7</v>
      </c>
      <c r="ET19" s="30" t="str">
        <f t="shared" si="101"/>
        <v>B</v>
      </c>
      <c r="EU19" s="28">
        <f t="shared" si="102"/>
        <v>3</v>
      </c>
      <c r="EV19" s="35" t="str">
        <f t="shared" si="103"/>
        <v>3.0</v>
      </c>
      <c r="EW19" s="53">
        <v>2</v>
      </c>
      <c r="EX19" s="63">
        <v>2</v>
      </c>
      <c r="EY19" s="19">
        <v>7.8</v>
      </c>
      <c r="EZ19" s="22">
        <v>4</v>
      </c>
      <c r="FA19" s="23"/>
      <c r="FB19" s="25">
        <f t="shared" si="104"/>
        <v>5.5</v>
      </c>
      <c r="FC19" s="26">
        <f t="shared" si="105"/>
        <v>5.5</v>
      </c>
      <c r="FD19" s="26" t="str">
        <f t="shared" si="106"/>
        <v>5.5</v>
      </c>
      <c r="FE19" s="30" t="str">
        <f t="shared" si="107"/>
        <v>C</v>
      </c>
      <c r="FF19" s="28">
        <f t="shared" si="108"/>
        <v>2</v>
      </c>
      <c r="FG19" s="35" t="str">
        <f t="shared" si="109"/>
        <v>2.0</v>
      </c>
      <c r="FH19" s="53">
        <v>3</v>
      </c>
      <c r="FI19" s="63">
        <v>3</v>
      </c>
      <c r="FJ19" s="19">
        <v>8.6999999999999993</v>
      </c>
      <c r="FK19" s="22">
        <v>8</v>
      </c>
      <c r="FL19" s="23"/>
      <c r="FM19" s="25">
        <f t="shared" si="110"/>
        <v>8.3000000000000007</v>
      </c>
      <c r="FN19" s="26">
        <f t="shared" si="111"/>
        <v>8.3000000000000007</v>
      </c>
      <c r="FO19" s="26" t="str">
        <f t="shared" si="112"/>
        <v>8.3</v>
      </c>
      <c r="FP19" s="30" t="str">
        <f t="shared" si="113"/>
        <v>B+</v>
      </c>
      <c r="FQ19" s="28">
        <f t="shared" si="114"/>
        <v>3.5</v>
      </c>
      <c r="FR19" s="35" t="str">
        <f t="shared" si="115"/>
        <v>3.5</v>
      </c>
      <c r="FS19" s="53">
        <v>2</v>
      </c>
      <c r="FT19" s="63">
        <v>2</v>
      </c>
      <c r="FU19" s="19">
        <v>7.7</v>
      </c>
      <c r="FV19" s="22">
        <v>6</v>
      </c>
      <c r="FW19" s="23"/>
      <c r="FX19" s="25">
        <f t="shared" si="116"/>
        <v>6.7</v>
      </c>
      <c r="FY19" s="26">
        <f t="shared" si="117"/>
        <v>6.7</v>
      </c>
      <c r="FZ19" s="26" t="str">
        <f t="shared" si="118"/>
        <v>6.7</v>
      </c>
      <c r="GA19" s="30" t="str">
        <f t="shared" si="119"/>
        <v>C+</v>
      </c>
      <c r="GB19" s="28">
        <f t="shared" si="120"/>
        <v>2.5</v>
      </c>
      <c r="GC19" s="35" t="str">
        <f t="shared" si="121"/>
        <v>2.5</v>
      </c>
      <c r="GD19" s="53">
        <v>2</v>
      </c>
      <c r="GE19" s="63">
        <v>2</v>
      </c>
      <c r="GF19" s="181">
        <f t="shared" si="122"/>
        <v>20</v>
      </c>
      <c r="GG19" s="217">
        <f t="shared" si="123"/>
        <v>6.5100000000000007</v>
      </c>
      <c r="GH19" s="182">
        <f t="shared" si="124"/>
        <v>2.4249999999999998</v>
      </c>
      <c r="GI19" s="183" t="str">
        <f t="shared" si="125"/>
        <v>2.43</v>
      </c>
      <c r="GJ19" s="135" t="str">
        <f t="shared" si="126"/>
        <v>Lên lớp</v>
      </c>
      <c r="GK19" s="136">
        <f t="shared" si="127"/>
        <v>20</v>
      </c>
      <c r="GL19" s="239">
        <f t="shared" si="128"/>
        <v>6.5100000000000007</v>
      </c>
      <c r="GM19" s="137">
        <f t="shared" si="129"/>
        <v>2.4249999999999998</v>
      </c>
      <c r="GN19" s="192">
        <f t="shared" si="130"/>
        <v>37</v>
      </c>
      <c r="GO19" s="193">
        <f t="shared" si="131"/>
        <v>37</v>
      </c>
      <c r="GP19" s="183">
        <f t="shared" si="132"/>
        <v>6.4729729729729737</v>
      </c>
      <c r="GQ19" s="182">
        <f t="shared" si="133"/>
        <v>2.3783783783783785</v>
      </c>
      <c r="GR19" s="183" t="str">
        <f t="shared" si="134"/>
        <v>2.38</v>
      </c>
      <c r="GS19" s="135" t="str">
        <f t="shared" si="135"/>
        <v>Lên lớp</v>
      </c>
      <c r="GT19" s="135" t="s">
        <v>648</v>
      </c>
      <c r="GU19" s="19">
        <v>7</v>
      </c>
      <c r="GV19" s="22">
        <v>5</v>
      </c>
      <c r="GW19" s="23"/>
      <c r="GX19" s="25">
        <f t="shared" si="136"/>
        <v>5.8</v>
      </c>
      <c r="GY19" s="26">
        <f t="shared" si="137"/>
        <v>5.8</v>
      </c>
      <c r="GZ19" s="26" t="str">
        <f t="shared" si="138"/>
        <v>5.8</v>
      </c>
      <c r="HA19" s="30" t="str">
        <f t="shared" si="139"/>
        <v>C</v>
      </c>
      <c r="HB19" s="28">
        <f t="shared" si="140"/>
        <v>2</v>
      </c>
      <c r="HC19" s="35" t="str">
        <f t="shared" si="141"/>
        <v>2.0</v>
      </c>
      <c r="HD19" s="53">
        <v>3</v>
      </c>
      <c r="HE19" s="63">
        <v>3</v>
      </c>
      <c r="HF19" s="19">
        <v>6</v>
      </c>
      <c r="HG19" s="22">
        <v>9</v>
      </c>
      <c r="HH19" s="23"/>
      <c r="HI19" s="25">
        <f t="shared" si="142"/>
        <v>7.8</v>
      </c>
      <c r="HJ19" s="26">
        <f t="shared" si="143"/>
        <v>7.8</v>
      </c>
      <c r="HK19" s="26" t="str">
        <f t="shared" si="144"/>
        <v>7.8</v>
      </c>
      <c r="HL19" s="30" t="str">
        <f t="shared" si="145"/>
        <v>B</v>
      </c>
      <c r="HM19" s="28">
        <f t="shared" si="146"/>
        <v>3</v>
      </c>
      <c r="HN19" s="35" t="str">
        <f t="shared" si="147"/>
        <v>3.0</v>
      </c>
      <c r="HO19" s="53">
        <v>2</v>
      </c>
      <c r="HP19" s="63">
        <v>2</v>
      </c>
      <c r="HQ19" s="19">
        <v>6.6</v>
      </c>
      <c r="HR19" s="22">
        <v>6</v>
      </c>
      <c r="HS19" s="23"/>
      <c r="HT19" s="25">
        <f t="shared" si="148"/>
        <v>6.2</v>
      </c>
      <c r="HU19" s="147">
        <f t="shared" si="149"/>
        <v>6.2</v>
      </c>
      <c r="HV19" s="26" t="str">
        <f t="shared" si="233"/>
        <v>6.2</v>
      </c>
      <c r="HW19" s="218" t="str">
        <f t="shared" si="150"/>
        <v>C</v>
      </c>
      <c r="HX19" s="149">
        <f t="shared" si="151"/>
        <v>2</v>
      </c>
      <c r="HY19" s="40" t="str">
        <f t="shared" si="152"/>
        <v>2.0</v>
      </c>
      <c r="HZ19" s="53">
        <v>3</v>
      </c>
      <c r="IA19" s="63">
        <v>3</v>
      </c>
      <c r="IB19" s="19">
        <v>8</v>
      </c>
      <c r="IC19" s="22">
        <v>7</v>
      </c>
      <c r="ID19" s="23"/>
      <c r="IE19" s="25">
        <f t="shared" si="153"/>
        <v>7.4</v>
      </c>
      <c r="IF19" s="147">
        <f t="shared" si="154"/>
        <v>7.4</v>
      </c>
      <c r="IG19" s="26" t="str">
        <f t="shared" si="234"/>
        <v>7.4</v>
      </c>
      <c r="IH19" s="218" t="str">
        <f t="shared" si="155"/>
        <v>B</v>
      </c>
      <c r="II19" s="149">
        <f t="shared" si="156"/>
        <v>3</v>
      </c>
      <c r="IJ19" s="40" t="str">
        <f t="shared" si="157"/>
        <v>3.0</v>
      </c>
      <c r="IK19" s="53">
        <v>1</v>
      </c>
      <c r="IL19" s="63">
        <v>1</v>
      </c>
      <c r="IM19" s="19">
        <v>6</v>
      </c>
      <c r="IN19" s="22">
        <v>8</v>
      </c>
      <c r="IO19" s="23"/>
      <c r="IP19" s="25">
        <f t="shared" si="158"/>
        <v>7.2</v>
      </c>
      <c r="IQ19" s="26">
        <f t="shared" si="159"/>
        <v>7.2</v>
      </c>
      <c r="IR19" s="26" t="str">
        <f t="shared" si="160"/>
        <v>7.2</v>
      </c>
      <c r="IS19" s="30" t="str">
        <f t="shared" si="161"/>
        <v>B</v>
      </c>
      <c r="IT19" s="28">
        <f t="shared" si="162"/>
        <v>3</v>
      </c>
      <c r="IU19" s="35" t="str">
        <f t="shared" si="163"/>
        <v>3.0</v>
      </c>
      <c r="IV19" s="53">
        <v>2</v>
      </c>
      <c r="IW19" s="63">
        <v>2</v>
      </c>
      <c r="IX19" s="19">
        <v>5.6</v>
      </c>
      <c r="IY19" s="22">
        <v>9</v>
      </c>
      <c r="IZ19" s="23"/>
      <c r="JA19" s="25">
        <f t="shared" si="164"/>
        <v>7.6</v>
      </c>
      <c r="JB19" s="26">
        <f t="shared" si="165"/>
        <v>7.6</v>
      </c>
      <c r="JC19" s="26" t="str">
        <f t="shared" si="166"/>
        <v>7.6</v>
      </c>
      <c r="JD19" s="30" t="str">
        <f t="shared" si="167"/>
        <v>B</v>
      </c>
      <c r="JE19" s="28">
        <f t="shared" si="168"/>
        <v>3</v>
      </c>
      <c r="JF19" s="35" t="str">
        <f t="shared" si="169"/>
        <v>3.0</v>
      </c>
      <c r="JG19" s="53">
        <v>2</v>
      </c>
      <c r="JH19" s="63">
        <v>2</v>
      </c>
      <c r="JI19" s="19">
        <v>7.2</v>
      </c>
      <c r="JJ19" s="22">
        <v>5</v>
      </c>
      <c r="JK19" s="23"/>
      <c r="JL19" s="25">
        <f t="shared" si="170"/>
        <v>5.9</v>
      </c>
      <c r="JM19" s="26">
        <f t="shared" si="171"/>
        <v>5.9</v>
      </c>
      <c r="JN19" s="26" t="str">
        <f t="shared" si="172"/>
        <v>5.9</v>
      </c>
      <c r="JO19" s="30" t="str">
        <f t="shared" si="173"/>
        <v>C</v>
      </c>
      <c r="JP19" s="28">
        <f t="shared" si="174"/>
        <v>2</v>
      </c>
      <c r="JQ19" s="35" t="str">
        <f t="shared" si="175"/>
        <v>2.0</v>
      </c>
      <c r="JR19" s="53">
        <v>2</v>
      </c>
      <c r="JS19" s="63">
        <v>2</v>
      </c>
      <c r="JT19" s="19">
        <v>7.8</v>
      </c>
      <c r="JU19" s="22">
        <v>4</v>
      </c>
      <c r="JV19" s="23"/>
      <c r="JW19" s="25">
        <f t="shared" si="176"/>
        <v>5.5</v>
      </c>
      <c r="JX19" s="26">
        <f t="shared" si="177"/>
        <v>5.5</v>
      </c>
      <c r="JY19" s="26" t="str">
        <f t="shared" si="178"/>
        <v>5.5</v>
      </c>
      <c r="JZ19" s="30" t="str">
        <f t="shared" si="179"/>
        <v>C</v>
      </c>
      <c r="KA19" s="28">
        <f t="shared" si="180"/>
        <v>2</v>
      </c>
      <c r="KB19" s="35" t="str">
        <f t="shared" si="181"/>
        <v>2.0</v>
      </c>
      <c r="KC19" s="53">
        <v>1</v>
      </c>
      <c r="KD19" s="63">
        <v>1</v>
      </c>
      <c r="KE19" s="19">
        <v>7.3</v>
      </c>
      <c r="KF19" s="22">
        <v>9</v>
      </c>
      <c r="KG19" s="23"/>
      <c r="KH19" s="25">
        <f t="shared" si="182"/>
        <v>8.3000000000000007</v>
      </c>
      <c r="KI19" s="26">
        <f t="shared" si="183"/>
        <v>8.3000000000000007</v>
      </c>
      <c r="KJ19" s="26" t="str">
        <f t="shared" si="184"/>
        <v>8.3</v>
      </c>
      <c r="KK19" s="30" t="str">
        <f t="shared" si="185"/>
        <v>B+</v>
      </c>
      <c r="KL19" s="28">
        <f t="shared" si="186"/>
        <v>3.5</v>
      </c>
      <c r="KM19" s="35" t="str">
        <f t="shared" si="187"/>
        <v>3.5</v>
      </c>
      <c r="KN19" s="53">
        <v>2</v>
      </c>
      <c r="KO19" s="63">
        <v>2</v>
      </c>
      <c r="KP19" s="181">
        <f t="shared" si="188"/>
        <v>18</v>
      </c>
      <c r="KQ19" s="217">
        <f t="shared" si="189"/>
        <v>6.8055555555555554</v>
      </c>
      <c r="KR19" s="182">
        <f t="shared" si="190"/>
        <v>2.5555555555555554</v>
      </c>
      <c r="KS19" s="183" t="str">
        <f t="shared" si="191"/>
        <v>2.56</v>
      </c>
      <c r="KT19" s="135" t="str">
        <f t="shared" si="192"/>
        <v>Lên lớp</v>
      </c>
      <c r="KU19" s="136">
        <f t="shared" si="193"/>
        <v>18</v>
      </c>
      <c r="KV19" s="217">
        <f t="shared" si="194"/>
        <v>6.8055555555555554</v>
      </c>
      <c r="KW19" s="236">
        <f t="shared" si="195"/>
        <v>2.5555555555555554</v>
      </c>
      <c r="KX19" s="192">
        <f t="shared" si="196"/>
        <v>55</v>
      </c>
      <c r="KY19" s="193">
        <f t="shared" si="197"/>
        <v>55</v>
      </c>
      <c r="KZ19" s="183">
        <f t="shared" si="198"/>
        <v>6.581818181818182</v>
      </c>
      <c r="LA19" s="182">
        <f t="shared" si="199"/>
        <v>2.4363636363636365</v>
      </c>
      <c r="LB19" s="183" t="str">
        <f t="shared" si="200"/>
        <v>2.44</v>
      </c>
      <c r="LC19" s="135" t="str">
        <f t="shared" si="201"/>
        <v>Lên lớp</v>
      </c>
      <c r="LD19" s="135" t="s">
        <v>648</v>
      </c>
      <c r="LE19" s="57">
        <v>7.7</v>
      </c>
      <c r="LF19" s="22">
        <v>7</v>
      </c>
      <c r="LG19" s="23"/>
      <c r="LH19" s="25">
        <f t="shared" si="202"/>
        <v>7.3</v>
      </c>
      <c r="LI19" s="147">
        <f t="shared" si="203"/>
        <v>7.3</v>
      </c>
      <c r="LJ19" s="26" t="str">
        <f t="shared" si="204"/>
        <v>7.3</v>
      </c>
      <c r="LK19" s="148" t="str">
        <f t="shared" si="205"/>
        <v>B</v>
      </c>
      <c r="LL19" s="149">
        <f t="shared" si="206"/>
        <v>3</v>
      </c>
      <c r="LM19" s="40" t="str">
        <f t="shared" si="207"/>
        <v>3.0</v>
      </c>
      <c r="LN19" s="53">
        <v>2</v>
      </c>
      <c r="LO19" s="63">
        <v>2</v>
      </c>
      <c r="LP19" s="19">
        <v>8.4</v>
      </c>
      <c r="LQ19" s="22">
        <v>1</v>
      </c>
      <c r="LR19" s="23"/>
      <c r="LS19" s="25">
        <f t="shared" si="208"/>
        <v>4</v>
      </c>
      <c r="LT19" s="147">
        <f t="shared" si="209"/>
        <v>4</v>
      </c>
      <c r="LU19" s="26" t="str">
        <f t="shared" si="210"/>
        <v>4.0</v>
      </c>
      <c r="LV19" s="148" t="str">
        <f t="shared" si="211"/>
        <v>D</v>
      </c>
      <c r="LW19" s="149">
        <f t="shared" si="212"/>
        <v>1</v>
      </c>
      <c r="LX19" s="40" t="str">
        <f t="shared" si="213"/>
        <v>1.0</v>
      </c>
      <c r="LY19" s="53">
        <v>1</v>
      </c>
      <c r="LZ19" s="63">
        <v>1</v>
      </c>
      <c r="MA19" s="19">
        <v>8.1999999999999993</v>
      </c>
      <c r="MB19" s="22">
        <v>8</v>
      </c>
      <c r="MC19" s="23"/>
      <c r="MD19" s="25">
        <f t="shared" si="214"/>
        <v>8.1</v>
      </c>
      <c r="ME19" s="147">
        <f t="shared" si="215"/>
        <v>8.1</v>
      </c>
      <c r="MF19" s="26" t="str">
        <f t="shared" si="216"/>
        <v>8.1</v>
      </c>
      <c r="MG19" s="148" t="str">
        <f t="shared" si="217"/>
        <v>B+</v>
      </c>
      <c r="MH19" s="149">
        <f t="shared" si="218"/>
        <v>3.5</v>
      </c>
      <c r="MI19" s="40" t="str">
        <f t="shared" si="219"/>
        <v>3.5</v>
      </c>
      <c r="MJ19" s="53">
        <v>3</v>
      </c>
      <c r="MK19" s="63">
        <v>3</v>
      </c>
      <c r="ML19" s="19">
        <v>7</v>
      </c>
      <c r="MM19" s="22">
        <v>8</v>
      </c>
      <c r="MN19" s="23"/>
      <c r="MO19" s="25">
        <f t="shared" si="220"/>
        <v>7.6</v>
      </c>
      <c r="MP19" s="147">
        <f t="shared" si="221"/>
        <v>7.6</v>
      </c>
      <c r="MQ19" s="26" t="str">
        <f t="shared" si="222"/>
        <v>7.6</v>
      </c>
      <c r="MR19" s="148" t="str">
        <f t="shared" si="223"/>
        <v>B</v>
      </c>
      <c r="MS19" s="149">
        <f t="shared" si="224"/>
        <v>3</v>
      </c>
      <c r="MT19" s="40" t="str">
        <f t="shared" si="225"/>
        <v>3.0</v>
      </c>
      <c r="MU19" s="53">
        <v>2</v>
      </c>
      <c r="MV19" s="63">
        <v>2</v>
      </c>
      <c r="MW19" s="19">
        <v>6.8</v>
      </c>
      <c r="MX19" s="22">
        <v>7</v>
      </c>
      <c r="MY19" s="23"/>
      <c r="MZ19" s="25">
        <f t="shared" si="226"/>
        <v>6.9</v>
      </c>
      <c r="NA19" s="147">
        <f t="shared" si="227"/>
        <v>6.9</v>
      </c>
      <c r="NB19" s="26" t="str">
        <f t="shared" si="228"/>
        <v>6.9</v>
      </c>
      <c r="NC19" s="148" t="str">
        <f t="shared" si="229"/>
        <v>C+</v>
      </c>
      <c r="ND19" s="149">
        <f t="shared" si="230"/>
        <v>2.5</v>
      </c>
      <c r="NE19" s="40" t="str">
        <f t="shared" si="231"/>
        <v>2.5</v>
      </c>
      <c r="NF19" s="53">
        <v>4</v>
      </c>
      <c r="NG19" s="63">
        <v>4</v>
      </c>
      <c r="NH19" s="264">
        <f t="shared" si="19"/>
        <v>12</v>
      </c>
      <c r="NI19" s="217">
        <f t="shared" si="20"/>
        <v>7.1416666666666657</v>
      </c>
      <c r="NJ19" s="182">
        <f t="shared" si="21"/>
        <v>2.7916666666666665</v>
      </c>
      <c r="NK19" s="183" t="str">
        <f t="shared" si="22"/>
        <v>2.79</v>
      </c>
      <c r="NL19" s="135" t="str">
        <f t="shared" si="23"/>
        <v>Lên lớp</v>
      </c>
      <c r="NM19" s="136">
        <f t="shared" si="24"/>
        <v>12</v>
      </c>
      <c r="NN19" s="217">
        <f t="shared" si="25"/>
        <v>7.1416666666666657</v>
      </c>
      <c r="NO19" s="236">
        <f t="shared" si="26"/>
        <v>2.7916666666666665</v>
      </c>
      <c r="NP19" s="192">
        <f t="shared" si="27"/>
        <v>67</v>
      </c>
      <c r="NQ19" s="193">
        <f t="shared" si="28"/>
        <v>67</v>
      </c>
      <c r="NR19" s="183">
        <f t="shared" si="29"/>
        <v>6.6820895522388062</v>
      </c>
      <c r="NS19" s="182">
        <f t="shared" si="30"/>
        <v>2.5</v>
      </c>
      <c r="NT19" s="183" t="str">
        <f t="shared" si="31"/>
        <v>2.50</v>
      </c>
      <c r="NU19" s="135" t="str">
        <f t="shared" si="32"/>
        <v>Lên lớp</v>
      </c>
      <c r="NV19" s="135" t="s">
        <v>648</v>
      </c>
      <c r="NW19" s="57">
        <v>8.5</v>
      </c>
      <c r="NX19" s="51">
        <v>9</v>
      </c>
      <c r="NY19" s="23"/>
      <c r="NZ19" s="25">
        <f t="shared" si="273"/>
        <v>8.8000000000000007</v>
      </c>
      <c r="OA19" s="26">
        <f t="shared" si="274"/>
        <v>8.8000000000000007</v>
      </c>
      <c r="OB19" s="26" t="str">
        <f t="shared" si="275"/>
        <v>8.8</v>
      </c>
      <c r="OC19" s="30" t="str">
        <f t="shared" si="276"/>
        <v>A</v>
      </c>
      <c r="OD19" s="28">
        <f t="shared" si="277"/>
        <v>4</v>
      </c>
      <c r="OE19" s="35" t="str">
        <f t="shared" si="278"/>
        <v>4.0</v>
      </c>
      <c r="OF19" s="53">
        <v>6</v>
      </c>
      <c r="OG19" s="70">
        <v>6</v>
      </c>
      <c r="OH19" s="19">
        <v>7.8</v>
      </c>
      <c r="OI19" s="22">
        <v>8</v>
      </c>
      <c r="OJ19" s="23"/>
      <c r="OK19" s="25">
        <f t="shared" si="263"/>
        <v>7.9</v>
      </c>
      <c r="OL19" s="26">
        <f t="shared" si="264"/>
        <v>7.9</v>
      </c>
      <c r="OM19" s="26" t="str">
        <f t="shared" si="265"/>
        <v>7.9</v>
      </c>
      <c r="ON19" s="30" t="str">
        <f t="shared" si="266"/>
        <v>B</v>
      </c>
      <c r="OO19" s="28">
        <f t="shared" si="267"/>
        <v>3</v>
      </c>
      <c r="OP19" s="35" t="str">
        <f t="shared" si="268"/>
        <v>3.0</v>
      </c>
      <c r="OQ19" s="53">
        <v>6</v>
      </c>
      <c r="OR19" s="63">
        <v>6</v>
      </c>
      <c r="OS19" s="258">
        <v>8.1999999999999993</v>
      </c>
      <c r="OT19" s="25">
        <v>8.1</v>
      </c>
      <c r="OU19" s="25">
        <v>7.5</v>
      </c>
      <c r="OV19" s="129">
        <f t="shared" si="269"/>
        <v>7.9</v>
      </c>
      <c r="OW19" s="26" t="str">
        <f t="shared" si="34"/>
        <v>7.9</v>
      </c>
      <c r="OX19" s="30" t="str">
        <f t="shared" si="270"/>
        <v>B</v>
      </c>
      <c r="OY19" s="28">
        <f t="shared" si="271"/>
        <v>3</v>
      </c>
      <c r="OZ19" s="35" t="str">
        <f t="shared" si="272"/>
        <v>3.0</v>
      </c>
      <c r="PA19" s="260">
        <v>5</v>
      </c>
      <c r="PB19" s="261">
        <v>5</v>
      </c>
      <c r="PC19" s="262">
        <f t="shared" si="232"/>
        <v>17</v>
      </c>
      <c r="PD19" s="217">
        <f t="shared" si="35"/>
        <v>8.2176470588235304</v>
      </c>
      <c r="PE19" s="182">
        <f t="shared" si="36"/>
        <v>3.3529411764705883</v>
      </c>
      <c r="PF19" s="183" t="str">
        <f t="shared" si="37"/>
        <v>3.35</v>
      </c>
      <c r="PG19" s="135" t="str">
        <f t="shared" si="38"/>
        <v>Lên lớp</v>
      </c>
    </row>
    <row r="20" spans="1:423" ht="18">
      <c r="A20" s="10">
        <v>17</v>
      </c>
      <c r="B20" s="10">
        <v>19</v>
      </c>
      <c r="C20" s="90" t="s">
        <v>187</v>
      </c>
      <c r="D20" s="91" t="s">
        <v>241</v>
      </c>
      <c r="E20" s="93" t="s">
        <v>242</v>
      </c>
      <c r="F20" s="131" t="s">
        <v>243</v>
      </c>
      <c r="G20" s="42"/>
      <c r="H20" s="100" t="s">
        <v>477</v>
      </c>
      <c r="I20" s="42" t="s">
        <v>18</v>
      </c>
      <c r="J20" s="98" t="s">
        <v>446</v>
      </c>
      <c r="K20" s="12">
        <v>7.3</v>
      </c>
      <c r="L20" s="26" t="str">
        <f t="shared" si="39"/>
        <v>7.3</v>
      </c>
      <c r="M20" s="30" t="str">
        <f t="shared" si="235"/>
        <v>B</v>
      </c>
      <c r="N20" s="37">
        <f t="shared" si="236"/>
        <v>3</v>
      </c>
      <c r="O20" s="35" t="str">
        <f t="shared" si="237"/>
        <v>3.0</v>
      </c>
      <c r="P20" s="11">
        <v>2</v>
      </c>
      <c r="Q20" s="14">
        <v>6.7</v>
      </c>
      <c r="R20" s="26" t="str">
        <f t="shared" si="40"/>
        <v>6.7</v>
      </c>
      <c r="S20" s="30" t="str">
        <f t="shared" si="238"/>
        <v>C+</v>
      </c>
      <c r="T20" s="37">
        <f t="shared" si="239"/>
        <v>2.5</v>
      </c>
      <c r="U20" s="35" t="str">
        <f t="shared" si="240"/>
        <v>2.5</v>
      </c>
      <c r="V20" s="11">
        <v>3</v>
      </c>
      <c r="W20" s="19">
        <v>9</v>
      </c>
      <c r="X20" s="22">
        <v>8</v>
      </c>
      <c r="Y20" s="23"/>
      <c r="Z20" s="25">
        <f t="shared" si="41"/>
        <v>8.4</v>
      </c>
      <c r="AA20" s="26">
        <f t="shared" si="42"/>
        <v>8.4</v>
      </c>
      <c r="AB20" s="26" t="str">
        <f t="shared" si="43"/>
        <v>8.4</v>
      </c>
      <c r="AC20" s="30" t="str">
        <f t="shared" si="44"/>
        <v>B+</v>
      </c>
      <c r="AD20" s="28">
        <f t="shared" si="45"/>
        <v>3.5</v>
      </c>
      <c r="AE20" s="35" t="str">
        <f t="shared" si="46"/>
        <v>3.5</v>
      </c>
      <c r="AF20" s="53">
        <v>4</v>
      </c>
      <c r="AG20" s="63">
        <v>4</v>
      </c>
      <c r="AH20" s="19">
        <v>8</v>
      </c>
      <c r="AI20" s="22">
        <v>9</v>
      </c>
      <c r="AJ20" s="23"/>
      <c r="AK20" s="25">
        <f t="shared" si="241"/>
        <v>8.6</v>
      </c>
      <c r="AL20" s="26">
        <f t="shared" si="242"/>
        <v>8.6</v>
      </c>
      <c r="AM20" s="26" t="str">
        <f t="shared" si="48"/>
        <v>8.6</v>
      </c>
      <c r="AN20" s="30" t="str">
        <f t="shared" si="243"/>
        <v>A</v>
      </c>
      <c r="AO20" s="28">
        <f t="shared" si="244"/>
        <v>4</v>
      </c>
      <c r="AP20" s="35" t="str">
        <f t="shared" si="245"/>
        <v>4.0</v>
      </c>
      <c r="AQ20" s="66">
        <v>2</v>
      </c>
      <c r="AR20" s="68">
        <v>2</v>
      </c>
      <c r="AS20" s="19">
        <v>5.3</v>
      </c>
      <c r="AT20" s="22">
        <v>5</v>
      </c>
      <c r="AU20" s="23"/>
      <c r="AV20" s="25">
        <f t="shared" si="246"/>
        <v>5.0999999999999996</v>
      </c>
      <c r="AW20" s="26">
        <f t="shared" si="247"/>
        <v>5.0999999999999996</v>
      </c>
      <c r="AX20" s="26" t="str">
        <f t="shared" si="51"/>
        <v>5.1</v>
      </c>
      <c r="AY20" s="30" t="str">
        <f t="shared" si="248"/>
        <v>D+</v>
      </c>
      <c r="AZ20" s="28">
        <f t="shared" si="249"/>
        <v>1.5</v>
      </c>
      <c r="BA20" s="35" t="str">
        <f t="shared" si="250"/>
        <v>1.5</v>
      </c>
      <c r="BB20" s="53">
        <v>3</v>
      </c>
      <c r="BC20" s="63">
        <v>3</v>
      </c>
      <c r="BD20" s="19">
        <v>7.2</v>
      </c>
      <c r="BE20" s="22">
        <v>6</v>
      </c>
      <c r="BF20" s="23"/>
      <c r="BG20" s="25">
        <f t="shared" si="52"/>
        <v>6.5</v>
      </c>
      <c r="BH20" s="26">
        <f t="shared" si="53"/>
        <v>6.5</v>
      </c>
      <c r="BI20" s="26" t="str">
        <f t="shared" si="54"/>
        <v>6.5</v>
      </c>
      <c r="BJ20" s="30" t="str">
        <f t="shared" si="251"/>
        <v>C+</v>
      </c>
      <c r="BK20" s="28">
        <f t="shared" si="252"/>
        <v>2.5</v>
      </c>
      <c r="BL20" s="35" t="str">
        <f t="shared" si="253"/>
        <v>2.5</v>
      </c>
      <c r="BM20" s="53">
        <v>3</v>
      </c>
      <c r="BN20" s="63">
        <v>3</v>
      </c>
      <c r="BO20" s="19">
        <v>6</v>
      </c>
      <c r="BP20" s="22">
        <v>5</v>
      </c>
      <c r="BQ20" s="23"/>
      <c r="BR20" s="25">
        <f t="shared" si="55"/>
        <v>5.4</v>
      </c>
      <c r="BS20" s="26">
        <f t="shared" si="56"/>
        <v>5.4</v>
      </c>
      <c r="BT20" s="26" t="str">
        <f t="shared" si="57"/>
        <v>5.4</v>
      </c>
      <c r="BU20" s="30" t="str">
        <f t="shared" si="58"/>
        <v>D+</v>
      </c>
      <c r="BV20" s="56">
        <f t="shared" si="59"/>
        <v>1.5</v>
      </c>
      <c r="BW20" s="35" t="str">
        <f t="shared" si="60"/>
        <v>1.5</v>
      </c>
      <c r="BX20" s="53">
        <v>2</v>
      </c>
      <c r="BY20" s="70">
        <v>2</v>
      </c>
      <c r="BZ20" s="19">
        <v>7</v>
      </c>
      <c r="CA20" s="22">
        <v>9</v>
      </c>
      <c r="CB20" s="23"/>
      <c r="CC20" s="25">
        <f t="shared" si="61"/>
        <v>8.1999999999999993</v>
      </c>
      <c r="CD20" s="26">
        <f t="shared" si="62"/>
        <v>8.1999999999999993</v>
      </c>
      <c r="CE20" s="26" t="str">
        <f t="shared" si="63"/>
        <v>8.2</v>
      </c>
      <c r="CF20" s="30" t="str">
        <f t="shared" si="254"/>
        <v>B+</v>
      </c>
      <c r="CG20" s="28">
        <f t="shared" si="255"/>
        <v>3.5</v>
      </c>
      <c r="CH20" s="35" t="str">
        <f t="shared" si="256"/>
        <v>3.5</v>
      </c>
      <c r="CI20" s="53">
        <v>3</v>
      </c>
      <c r="CJ20" s="63">
        <v>3</v>
      </c>
      <c r="CK20" s="193">
        <f t="shared" si="64"/>
        <v>17</v>
      </c>
      <c r="CL20" s="217">
        <f t="shared" si="65"/>
        <v>7.117647058823529</v>
      </c>
      <c r="CM20" s="182">
        <f t="shared" si="66"/>
        <v>2.7941176470588234</v>
      </c>
      <c r="CN20" s="183" t="str">
        <f t="shared" si="67"/>
        <v>2.79</v>
      </c>
      <c r="CO20" s="135" t="str">
        <f t="shared" si="68"/>
        <v>Lên lớp</v>
      </c>
      <c r="CP20" s="136">
        <f t="shared" si="69"/>
        <v>17</v>
      </c>
      <c r="CQ20" s="239">
        <f t="shared" si="70"/>
        <v>7.117647058823529</v>
      </c>
      <c r="CR20" s="137">
        <f t="shared" si="71"/>
        <v>2.7941176470588234</v>
      </c>
      <c r="CS20" s="244" t="str">
        <f t="shared" si="72"/>
        <v>2.79</v>
      </c>
      <c r="CT20" s="135" t="str">
        <f t="shared" si="73"/>
        <v>Lên lớp</v>
      </c>
      <c r="CU20" s="135" t="s">
        <v>648</v>
      </c>
      <c r="CV20" s="19">
        <v>8.4</v>
      </c>
      <c r="CW20" s="22">
        <v>6</v>
      </c>
      <c r="CX20" s="23"/>
      <c r="CY20" s="25">
        <f t="shared" si="74"/>
        <v>7</v>
      </c>
      <c r="CZ20" s="26">
        <f t="shared" si="75"/>
        <v>7</v>
      </c>
      <c r="DA20" s="26" t="str">
        <f t="shared" si="76"/>
        <v>7.0</v>
      </c>
      <c r="DB20" s="30" t="str">
        <f t="shared" si="77"/>
        <v>B</v>
      </c>
      <c r="DC20" s="56">
        <f t="shared" si="78"/>
        <v>3</v>
      </c>
      <c r="DD20" s="35" t="str">
        <f t="shared" si="79"/>
        <v>3.0</v>
      </c>
      <c r="DE20" s="53">
        <v>3</v>
      </c>
      <c r="DF20" s="63">
        <v>3</v>
      </c>
      <c r="DG20" s="19">
        <v>5.3</v>
      </c>
      <c r="DH20" s="22">
        <v>5</v>
      </c>
      <c r="DI20" s="23"/>
      <c r="DJ20" s="25">
        <f t="shared" si="80"/>
        <v>5.0999999999999996</v>
      </c>
      <c r="DK20" s="26">
        <f t="shared" si="81"/>
        <v>5.0999999999999996</v>
      </c>
      <c r="DL20" s="26" t="str">
        <f t="shared" si="82"/>
        <v>5.1</v>
      </c>
      <c r="DM20" s="30" t="str">
        <f t="shared" si="83"/>
        <v>D+</v>
      </c>
      <c r="DN20" s="56">
        <f t="shared" si="84"/>
        <v>1.5</v>
      </c>
      <c r="DO20" s="35" t="str">
        <f t="shared" si="85"/>
        <v>1.5</v>
      </c>
      <c r="DP20" s="53">
        <v>3</v>
      </c>
      <c r="DQ20" s="63">
        <v>3</v>
      </c>
      <c r="DR20" s="19">
        <v>7.9</v>
      </c>
      <c r="DS20" s="22">
        <v>8</v>
      </c>
      <c r="DT20" s="23"/>
      <c r="DU20" s="25">
        <f t="shared" si="86"/>
        <v>8</v>
      </c>
      <c r="DV20" s="26">
        <f t="shared" si="87"/>
        <v>8</v>
      </c>
      <c r="DW20" s="26" t="str">
        <f t="shared" si="88"/>
        <v>8.0</v>
      </c>
      <c r="DX20" s="30" t="str">
        <f t="shared" si="89"/>
        <v>B+</v>
      </c>
      <c r="DY20" s="28">
        <f t="shared" si="90"/>
        <v>3.5</v>
      </c>
      <c r="DZ20" s="35" t="str">
        <f t="shared" si="91"/>
        <v>3.5</v>
      </c>
      <c r="EA20" s="53">
        <v>3</v>
      </c>
      <c r="EB20" s="63">
        <v>3</v>
      </c>
      <c r="EC20" s="19">
        <v>8</v>
      </c>
      <c r="ED20" s="22">
        <v>9</v>
      </c>
      <c r="EE20" s="23"/>
      <c r="EF20" s="25">
        <f t="shared" si="92"/>
        <v>8.6</v>
      </c>
      <c r="EG20" s="26">
        <f t="shared" si="93"/>
        <v>8.6</v>
      </c>
      <c r="EH20" s="26" t="str">
        <f t="shared" si="94"/>
        <v>8.6</v>
      </c>
      <c r="EI20" s="30" t="str">
        <f t="shared" si="95"/>
        <v>A</v>
      </c>
      <c r="EJ20" s="28">
        <f t="shared" si="96"/>
        <v>4</v>
      </c>
      <c r="EK20" s="35" t="str">
        <f t="shared" si="97"/>
        <v>4.0</v>
      </c>
      <c r="EL20" s="53">
        <v>2</v>
      </c>
      <c r="EM20" s="63">
        <v>2</v>
      </c>
      <c r="EN20" s="19">
        <v>6.7</v>
      </c>
      <c r="EO20" s="22">
        <v>8</v>
      </c>
      <c r="EP20" s="23"/>
      <c r="EQ20" s="25">
        <f t="shared" si="98"/>
        <v>7.5</v>
      </c>
      <c r="ER20" s="26">
        <f t="shared" si="99"/>
        <v>7.5</v>
      </c>
      <c r="ES20" s="26" t="str">
        <f t="shared" si="100"/>
        <v>7.5</v>
      </c>
      <c r="ET20" s="30" t="str">
        <f t="shared" si="101"/>
        <v>B</v>
      </c>
      <c r="EU20" s="28">
        <f t="shared" si="102"/>
        <v>3</v>
      </c>
      <c r="EV20" s="35" t="str">
        <f t="shared" si="103"/>
        <v>3.0</v>
      </c>
      <c r="EW20" s="53">
        <v>2</v>
      </c>
      <c r="EX20" s="63">
        <v>2</v>
      </c>
      <c r="EY20" s="19">
        <v>8.3000000000000007</v>
      </c>
      <c r="EZ20" s="22">
        <v>9</v>
      </c>
      <c r="FA20" s="23"/>
      <c r="FB20" s="25">
        <f t="shared" si="104"/>
        <v>8.6999999999999993</v>
      </c>
      <c r="FC20" s="26">
        <f t="shared" si="105"/>
        <v>8.6999999999999993</v>
      </c>
      <c r="FD20" s="26" t="str">
        <f t="shared" si="106"/>
        <v>8.7</v>
      </c>
      <c r="FE20" s="30" t="str">
        <f t="shared" si="107"/>
        <v>A</v>
      </c>
      <c r="FF20" s="28">
        <f t="shared" si="108"/>
        <v>4</v>
      </c>
      <c r="FG20" s="35" t="str">
        <f t="shared" si="109"/>
        <v>4.0</v>
      </c>
      <c r="FH20" s="53">
        <v>3</v>
      </c>
      <c r="FI20" s="63">
        <v>3</v>
      </c>
      <c r="FJ20" s="19">
        <v>8</v>
      </c>
      <c r="FK20" s="22">
        <v>8</v>
      </c>
      <c r="FL20" s="23"/>
      <c r="FM20" s="25">
        <f t="shared" si="110"/>
        <v>8</v>
      </c>
      <c r="FN20" s="26">
        <f t="shared" si="111"/>
        <v>8</v>
      </c>
      <c r="FO20" s="26" t="str">
        <f t="shared" si="112"/>
        <v>8.0</v>
      </c>
      <c r="FP20" s="30" t="str">
        <f t="shared" si="113"/>
        <v>B+</v>
      </c>
      <c r="FQ20" s="28">
        <f t="shared" si="114"/>
        <v>3.5</v>
      </c>
      <c r="FR20" s="35" t="str">
        <f t="shared" si="115"/>
        <v>3.5</v>
      </c>
      <c r="FS20" s="53">
        <v>2</v>
      </c>
      <c r="FT20" s="63">
        <v>2</v>
      </c>
      <c r="FU20" s="19">
        <v>8</v>
      </c>
      <c r="FV20" s="22">
        <v>5</v>
      </c>
      <c r="FW20" s="23"/>
      <c r="FX20" s="25">
        <f t="shared" si="116"/>
        <v>6.2</v>
      </c>
      <c r="FY20" s="26">
        <f t="shared" si="117"/>
        <v>6.2</v>
      </c>
      <c r="FZ20" s="26" t="str">
        <f t="shared" si="118"/>
        <v>6.2</v>
      </c>
      <c r="GA20" s="30" t="str">
        <f t="shared" si="119"/>
        <v>C</v>
      </c>
      <c r="GB20" s="28">
        <f t="shared" si="120"/>
        <v>2</v>
      </c>
      <c r="GC20" s="35" t="str">
        <f t="shared" si="121"/>
        <v>2.0</v>
      </c>
      <c r="GD20" s="53">
        <v>2</v>
      </c>
      <c r="GE20" s="63">
        <v>2</v>
      </c>
      <c r="GF20" s="181">
        <f t="shared" si="122"/>
        <v>20</v>
      </c>
      <c r="GG20" s="217">
        <f t="shared" si="123"/>
        <v>7.35</v>
      </c>
      <c r="GH20" s="182">
        <f t="shared" si="124"/>
        <v>3.05</v>
      </c>
      <c r="GI20" s="183" t="str">
        <f t="shared" si="125"/>
        <v>3.05</v>
      </c>
      <c r="GJ20" s="135" t="str">
        <f t="shared" si="126"/>
        <v>Lên lớp</v>
      </c>
      <c r="GK20" s="136">
        <f t="shared" si="127"/>
        <v>20</v>
      </c>
      <c r="GL20" s="239">
        <f t="shared" si="128"/>
        <v>7.35</v>
      </c>
      <c r="GM20" s="137">
        <f t="shared" si="129"/>
        <v>3.05</v>
      </c>
      <c r="GN20" s="192">
        <f t="shared" si="130"/>
        <v>37</v>
      </c>
      <c r="GO20" s="193">
        <f t="shared" si="131"/>
        <v>37</v>
      </c>
      <c r="GP20" s="183">
        <f t="shared" si="132"/>
        <v>7.243243243243243</v>
      </c>
      <c r="GQ20" s="182">
        <f t="shared" si="133"/>
        <v>2.9324324324324325</v>
      </c>
      <c r="GR20" s="183" t="str">
        <f t="shared" si="134"/>
        <v>2.93</v>
      </c>
      <c r="GS20" s="135" t="str">
        <f t="shared" si="135"/>
        <v>Lên lớp</v>
      </c>
      <c r="GT20" s="135" t="s">
        <v>648</v>
      </c>
      <c r="GU20" s="19">
        <v>8.3000000000000007</v>
      </c>
      <c r="GV20" s="22">
        <v>6</v>
      </c>
      <c r="GW20" s="23"/>
      <c r="GX20" s="25">
        <f t="shared" si="136"/>
        <v>6.9</v>
      </c>
      <c r="GY20" s="26">
        <f t="shared" si="137"/>
        <v>6.9</v>
      </c>
      <c r="GZ20" s="26" t="str">
        <f t="shared" si="138"/>
        <v>6.9</v>
      </c>
      <c r="HA20" s="30" t="str">
        <f t="shared" si="139"/>
        <v>C+</v>
      </c>
      <c r="HB20" s="28">
        <f t="shared" si="140"/>
        <v>2.5</v>
      </c>
      <c r="HC20" s="35" t="str">
        <f t="shared" si="141"/>
        <v>2.5</v>
      </c>
      <c r="HD20" s="53">
        <v>3</v>
      </c>
      <c r="HE20" s="63">
        <v>3</v>
      </c>
      <c r="HF20" s="19">
        <v>8.4</v>
      </c>
      <c r="HG20" s="22">
        <v>4</v>
      </c>
      <c r="HH20" s="23"/>
      <c r="HI20" s="25">
        <f t="shared" si="142"/>
        <v>5.8</v>
      </c>
      <c r="HJ20" s="26">
        <f t="shared" si="143"/>
        <v>5.8</v>
      </c>
      <c r="HK20" s="26" t="str">
        <f t="shared" si="144"/>
        <v>5.8</v>
      </c>
      <c r="HL20" s="30" t="str">
        <f t="shared" si="145"/>
        <v>C</v>
      </c>
      <c r="HM20" s="28">
        <f t="shared" si="146"/>
        <v>2</v>
      </c>
      <c r="HN20" s="35" t="str">
        <f t="shared" si="147"/>
        <v>2.0</v>
      </c>
      <c r="HO20" s="53">
        <v>2</v>
      </c>
      <c r="HP20" s="63">
        <v>2</v>
      </c>
      <c r="HQ20" s="19">
        <v>8.9</v>
      </c>
      <c r="HR20" s="22">
        <v>8</v>
      </c>
      <c r="HS20" s="23"/>
      <c r="HT20" s="25">
        <f t="shared" si="148"/>
        <v>8.4</v>
      </c>
      <c r="HU20" s="147">
        <f t="shared" si="149"/>
        <v>8.4</v>
      </c>
      <c r="HV20" s="26" t="str">
        <f t="shared" si="233"/>
        <v>8.4</v>
      </c>
      <c r="HW20" s="218" t="str">
        <f t="shared" si="150"/>
        <v>B+</v>
      </c>
      <c r="HX20" s="149">
        <f t="shared" si="151"/>
        <v>3.5</v>
      </c>
      <c r="HY20" s="40" t="str">
        <f t="shared" si="152"/>
        <v>3.5</v>
      </c>
      <c r="HZ20" s="53">
        <v>3</v>
      </c>
      <c r="IA20" s="63">
        <v>3</v>
      </c>
      <c r="IB20" s="19">
        <v>7.3</v>
      </c>
      <c r="IC20" s="22">
        <v>5</v>
      </c>
      <c r="ID20" s="23"/>
      <c r="IE20" s="25">
        <f t="shared" si="153"/>
        <v>5.9</v>
      </c>
      <c r="IF20" s="147">
        <f t="shared" si="154"/>
        <v>5.9</v>
      </c>
      <c r="IG20" s="26" t="str">
        <f t="shared" si="234"/>
        <v>5.9</v>
      </c>
      <c r="IH20" s="218" t="str">
        <f t="shared" si="155"/>
        <v>C</v>
      </c>
      <c r="II20" s="149">
        <f t="shared" si="156"/>
        <v>2</v>
      </c>
      <c r="IJ20" s="40" t="str">
        <f t="shared" si="157"/>
        <v>2.0</v>
      </c>
      <c r="IK20" s="53">
        <v>1</v>
      </c>
      <c r="IL20" s="63">
        <v>1</v>
      </c>
      <c r="IM20" s="19">
        <v>7</v>
      </c>
      <c r="IN20" s="22">
        <v>9</v>
      </c>
      <c r="IO20" s="23"/>
      <c r="IP20" s="25">
        <f t="shared" si="158"/>
        <v>8.1999999999999993</v>
      </c>
      <c r="IQ20" s="26">
        <f t="shared" si="159"/>
        <v>8.1999999999999993</v>
      </c>
      <c r="IR20" s="26" t="str">
        <f t="shared" si="160"/>
        <v>8.2</v>
      </c>
      <c r="IS20" s="30" t="str">
        <f t="shared" si="161"/>
        <v>B+</v>
      </c>
      <c r="IT20" s="28">
        <f t="shared" si="162"/>
        <v>3.5</v>
      </c>
      <c r="IU20" s="35" t="str">
        <f t="shared" si="163"/>
        <v>3.5</v>
      </c>
      <c r="IV20" s="53">
        <v>2</v>
      </c>
      <c r="IW20" s="63">
        <v>2</v>
      </c>
      <c r="IX20" s="19">
        <v>9</v>
      </c>
      <c r="IY20" s="22">
        <v>8</v>
      </c>
      <c r="IZ20" s="23"/>
      <c r="JA20" s="25">
        <f t="shared" si="164"/>
        <v>8.4</v>
      </c>
      <c r="JB20" s="26">
        <f t="shared" si="165"/>
        <v>8.4</v>
      </c>
      <c r="JC20" s="26" t="str">
        <f t="shared" si="166"/>
        <v>8.4</v>
      </c>
      <c r="JD20" s="30" t="str">
        <f t="shared" si="167"/>
        <v>B+</v>
      </c>
      <c r="JE20" s="28">
        <f t="shared" si="168"/>
        <v>3.5</v>
      </c>
      <c r="JF20" s="35" t="str">
        <f t="shared" si="169"/>
        <v>3.5</v>
      </c>
      <c r="JG20" s="53">
        <v>2</v>
      </c>
      <c r="JH20" s="63">
        <v>2</v>
      </c>
      <c r="JI20" s="19">
        <v>8</v>
      </c>
      <c r="JJ20" s="22">
        <v>6</v>
      </c>
      <c r="JK20" s="23"/>
      <c r="JL20" s="25">
        <f t="shared" si="170"/>
        <v>6.8</v>
      </c>
      <c r="JM20" s="26">
        <f t="shared" si="171"/>
        <v>6.8</v>
      </c>
      <c r="JN20" s="26" t="str">
        <f t="shared" si="172"/>
        <v>6.8</v>
      </c>
      <c r="JO20" s="30" t="str">
        <f t="shared" si="173"/>
        <v>C+</v>
      </c>
      <c r="JP20" s="28">
        <f t="shared" si="174"/>
        <v>2.5</v>
      </c>
      <c r="JQ20" s="35" t="str">
        <f t="shared" si="175"/>
        <v>2.5</v>
      </c>
      <c r="JR20" s="53">
        <v>2</v>
      </c>
      <c r="JS20" s="63">
        <v>2</v>
      </c>
      <c r="JT20" s="19">
        <v>7.6</v>
      </c>
      <c r="JU20" s="22">
        <v>5</v>
      </c>
      <c r="JV20" s="23"/>
      <c r="JW20" s="25">
        <f t="shared" si="176"/>
        <v>6</v>
      </c>
      <c r="JX20" s="26">
        <f t="shared" si="177"/>
        <v>6</v>
      </c>
      <c r="JY20" s="26" t="str">
        <f t="shared" si="178"/>
        <v>6.0</v>
      </c>
      <c r="JZ20" s="30" t="str">
        <f t="shared" si="179"/>
        <v>C</v>
      </c>
      <c r="KA20" s="28">
        <f t="shared" si="180"/>
        <v>2</v>
      </c>
      <c r="KB20" s="35" t="str">
        <f t="shared" si="181"/>
        <v>2.0</v>
      </c>
      <c r="KC20" s="53">
        <v>1</v>
      </c>
      <c r="KD20" s="63">
        <v>1</v>
      </c>
      <c r="KE20" s="19">
        <v>8</v>
      </c>
      <c r="KF20" s="22">
        <v>9</v>
      </c>
      <c r="KG20" s="23"/>
      <c r="KH20" s="25">
        <f t="shared" si="182"/>
        <v>8.6</v>
      </c>
      <c r="KI20" s="26">
        <f t="shared" si="183"/>
        <v>8.6</v>
      </c>
      <c r="KJ20" s="26" t="str">
        <f t="shared" si="184"/>
        <v>8.6</v>
      </c>
      <c r="KK20" s="30" t="str">
        <f t="shared" si="185"/>
        <v>A</v>
      </c>
      <c r="KL20" s="28">
        <f t="shared" si="186"/>
        <v>4</v>
      </c>
      <c r="KM20" s="35" t="str">
        <f t="shared" si="187"/>
        <v>4.0</v>
      </c>
      <c r="KN20" s="53">
        <v>2</v>
      </c>
      <c r="KO20" s="63">
        <v>2</v>
      </c>
      <c r="KP20" s="181">
        <f t="shared" si="188"/>
        <v>18</v>
      </c>
      <c r="KQ20" s="217">
        <f t="shared" si="189"/>
        <v>7.4111111111111114</v>
      </c>
      <c r="KR20" s="182">
        <f t="shared" si="190"/>
        <v>2.9444444444444446</v>
      </c>
      <c r="KS20" s="183" t="str">
        <f t="shared" si="191"/>
        <v>2.94</v>
      </c>
      <c r="KT20" s="135" t="str">
        <f t="shared" si="192"/>
        <v>Lên lớp</v>
      </c>
      <c r="KU20" s="136">
        <f t="shared" si="193"/>
        <v>18</v>
      </c>
      <c r="KV20" s="217">
        <f t="shared" si="194"/>
        <v>7.4111111111111114</v>
      </c>
      <c r="KW20" s="236">
        <f t="shared" si="195"/>
        <v>2.9444444444444446</v>
      </c>
      <c r="KX20" s="192">
        <f t="shared" si="196"/>
        <v>55</v>
      </c>
      <c r="KY20" s="193">
        <f t="shared" si="197"/>
        <v>55</v>
      </c>
      <c r="KZ20" s="183">
        <f t="shared" si="198"/>
        <v>7.2981818181818179</v>
      </c>
      <c r="LA20" s="182">
        <f t="shared" si="199"/>
        <v>2.9363636363636365</v>
      </c>
      <c r="LB20" s="183" t="str">
        <f t="shared" si="200"/>
        <v>2.94</v>
      </c>
      <c r="LC20" s="135" t="str">
        <f t="shared" si="201"/>
        <v>Lên lớp</v>
      </c>
      <c r="LD20" s="135" t="s">
        <v>648</v>
      </c>
      <c r="LE20" s="57">
        <v>8.3000000000000007</v>
      </c>
      <c r="LF20" s="22">
        <v>8</v>
      </c>
      <c r="LG20" s="23"/>
      <c r="LH20" s="25">
        <f t="shared" si="202"/>
        <v>8.1</v>
      </c>
      <c r="LI20" s="147">
        <f t="shared" si="203"/>
        <v>8.1</v>
      </c>
      <c r="LJ20" s="26" t="str">
        <f t="shared" si="204"/>
        <v>8.1</v>
      </c>
      <c r="LK20" s="148" t="str">
        <f t="shared" si="205"/>
        <v>B+</v>
      </c>
      <c r="LL20" s="149">
        <f t="shared" si="206"/>
        <v>3.5</v>
      </c>
      <c r="LM20" s="40" t="str">
        <f t="shared" si="207"/>
        <v>3.5</v>
      </c>
      <c r="LN20" s="53">
        <v>2</v>
      </c>
      <c r="LO20" s="63">
        <v>2</v>
      </c>
      <c r="LP20" s="19">
        <v>8</v>
      </c>
      <c r="LQ20" s="22">
        <v>8</v>
      </c>
      <c r="LR20" s="23"/>
      <c r="LS20" s="25">
        <f t="shared" si="208"/>
        <v>8</v>
      </c>
      <c r="LT20" s="147">
        <f t="shared" si="209"/>
        <v>8</v>
      </c>
      <c r="LU20" s="26" t="str">
        <f t="shared" si="210"/>
        <v>8.0</v>
      </c>
      <c r="LV20" s="148" t="str">
        <f t="shared" si="211"/>
        <v>B+</v>
      </c>
      <c r="LW20" s="149">
        <f t="shared" si="212"/>
        <v>3.5</v>
      </c>
      <c r="LX20" s="40" t="str">
        <f t="shared" si="213"/>
        <v>3.5</v>
      </c>
      <c r="LY20" s="53">
        <v>1</v>
      </c>
      <c r="LZ20" s="63">
        <v>1</v>
      </c>
      <c r="MA20" s="19">
        <v>8</v>
      </c>
      <c r="MB20" s="51">
        <v>8.5</v>
      </c>
      <c r="MC20" s="23"/>
      <c r="MD20" s="25">
        <f t="shared" si="214"/>
        <v>8.3000000000000007</v>
      </c>
      <c r="ME20" s="147">
        <f t="shared" si="215"/>
        <v>8.3000000000000007</v>
      </c>
      <c r="MF20" s="26" t="str">
        <f t="shared" si="216"/>
        <v>8.3</v>
      </c>
      <c r="MG20" s="148" t="str">
        <f t="shared" si="217"/>
        <v>B+</v>
      </c>
      <c r="MH20" s="149">
        <f t="shared" si="218"/>
        <v>3.5</v>
      </c>
      <c r="MI20" s="40" t="str">
        <f t="shared" si="219"/>
        <v>3.5</v>
      </c>
      <c r="MJ20" s="53">
        <v>3</v>
      </c>
      <c r="MK20" s="63">
        <v>3</v>
      </c>
      <c r="ML20" s="19">
        <v>7.7</v>
      </c>
      <c r="MM20" s="22">
        <v>7</v>
      </c>
      <c r="MN20" s="23"/>
      <c r="MO20" s="25">
        <f t="shared" si="220"/>
        <v>7.3</v>
      </c>
      <c r="MP20" s="147">
        <f t="shared" si="221"/>
        <v>7.3</v>
      </c>
      <c r="MQ20" s="26" t="str">
        <f t="shared" si="222"/>
        <v>7.3</v>
      </c>
      <c r="MR20" s="148" t="str">
        <f t="shared" si="223"/>
        <v>B</v>
      </c>
      <c r="MS20" s="149">
        <f t="shared" si="224"/>
        <v>3</v>
      </c>
      <c r="MT20" s="40" t="str">
        <f t="shared" si="225"/>
        <v>3.0</v>
      </c>
      <c r="MU20" s="53">
        <v>2</v>
      </c>
      <c r="MV20" s="63">
        <v>2</v>
      </c>
      <c r="MW20" s="19">
        <v>8.8000000000000007</v>
      </c>
      <c r="MX20" s="22">
        <v>8</v>
      </c>
      <c r="MY20" s="23"/>
      <c r="MZ20" s="25">
        <f t="shared" si="226"/>
        <v>8.3000000000000007</v>
      </c>
      <c r="NA20" s="147">
        <f t="shared" si="227"/>
        <v>8.3000000000000007</v>
      </c>
      <c r="NB20" s="26" t="str">
        <f t="shared" si="228"/>
        <v>8.3</v>
      </c>
      <c r="NC20" s="148" t="str">
        <f t="shared" si="229"/>
        <v>B+</v>
      </c>
      <c r="ND20" s="149">
        <f t="shared" si="230"/>
        <v>3.5</v>
      </c>
      <c r="NE20" s="40" t="str">
        <f t="shared" si="231"/>
        <v>3.5</v>
      </c>
      <c r="NF20" s="53">
        <v>4</v>
      </c>
      <c r="NG20" s="63">
        <v>4</v>
      </c>
      <c r="NH20" s="264">
        <f t="shared" si="19"/>
        <v>12</v>
      </c>
      <c r="NI20" s="217">
        <f t="shared" si="20"/>
        <v>8.0750000000000011</v>
      </c>
      <c r="NJ20" s="182">
        <f t="shared" si="21"/>
        <v>3.4166666666666665</v>
      </c>
      <c r="NK20" s="183" t="str">
        <f t="shared" si="22"/>
        <v>3.42</v>
      </c>
      <c r="NL20" s="135" t="str">
        <f t="shared" si="23"/>
        <v>Lên lớp</v>
      </c>
      <c r="NM20" s="136">
        <f t="shared" si="24"/>
        <v>12</v>
      </c>
      <c r="NN20" s="217">
        <f t="shared" si="25"/>
        <v>8.0750000000000011</v>
      </c>
      <c r="NO20" s="236">
        <f t="shared" si="26"/>
        <v>3.4166666666666665</v>
      </c>
      <c r="NP20" s="192">
        <f t="shared" si="27"/>
        <v>67</v>
      </c>
      <c r="NQ20" s="193">
        <f t="shared" si="28"/>
        <v>67</v>
      </c>
      <c r="NR20" s="183">
        <f t="shared" si="29"/>
        <v>7.4373134328358201</v>
      </c>
      <c r="NS20" s="182">
        <f t="shared" si="30"/>
        <v>3.0223880597014925</v>
      </c>
      <c r="NT20" s="183" t="str">
        <f t="shared" si="31"/>
        <v>3.02</v>
      </c>
      <c r="NU20" s="135" t="str">
        <f t="shared" si="32"/>
        <v>Lên lớp</v>
      </c>
      <c r="NV20" s="135" t="s">
        <v>648</v>
      </c>
      <c r="NW20" s="57">
        <v>7</v>
      </c>
      <c r="NX20" s="51">
        <v>8.5</v>
      </c>
      <c r="NY20" s="23"/>
      <c r="NZ20" s="25">
        <f t="shared" si="273"/>
        <v>7.9</v>
      </c>
      <c r="OA20" s="26">
        <f t="shared" si="274"/>
        <v>7.9</v>
      </c>
      <c r="OB20" s="26" t="str">
        <f t="shared" si="275"/>
        <v>7.9</v>
      </c>
      <c r="OC20" s="30" t="str">
        <f t="shared" si="276"/>
        <v>B</v>
      </c>
      <c r="OD20" s="28">
        <f t="shared" si="277"/>
        <v>3</v>
      </c>
      <c r="OE20" s="35" t="str">
        <f t="shared" si="278"/>
        <v>3.0</v>
      </c>
      <c r="OF20" s="53">
        <v>6</v>
      </c>
      <c r="OG20" s="70">
        <v>6</v>
      </c>
      <c r="OH20" s="19">
        <v>7.8</v>
      </c>
      <c r="OI20" s="22">
        <v>8</v>
      </c>
      <c r="OJ20" s="23"/>
      <c r="OK20" s="25">
        <f t="shared" si="263"/>
        <v>7.9</v>
      </c>
      <c r="OL20" s="26">
        <f t="shared" si="264"/>
        <v>7.9</v>
      </c>
      <c r="OM20" s="26" t="str">
        <f t="shared" si="265"/>
        <v>7.9</v>
      </c>
      <c r="ON20" s="30" t="str">
        <f t="shared" si="266"/>
        <v>B</v>
      </c>
      <c r="OO20" s="28">
        <f t="shared" si="267"/>
        <v>3</v>
      </c>
      <c r="OP20" s="35" t="str">
        <f t="shared" si="268"/>
        <v>3.0</v>
      </c>
      <c r="OQ20" s="53">
        <v>6</v>
      </c>
      <c r="OR20" s="63">
        <v>6</v>
      </c>
      <c r="OS20" s="258">
        <v>7.5</v>
      </c>
      <c r="OT20" s="25">
        <v>9</v>
      </c>
      <c r="OU20" s="25">
        <v>8.3000000000000007</v>
      </c>
      <c r="OV20" s="129">
        <f t="shared" si="269"/>
        <v>8.3000000000000007</v>
      </c>
      <c r="OW20" s="26" t="str">
        <f t="shared" si="34"/>
        <v>8.3</v>
      </c>
      <c r="OX20" s="30" t="str">
        <f t="shared" si="270"/>
        <v>B+</v>
      </c>
      <c r="OY20" s="28">
        <f t="shared" si="271"/>
        <v>3.5</v>
      </c>
      <c r="OZ20" s="35" t="str">
        <f t="shared" si="272"/>
        <v>3.5</v>
      </c>
      <c r="PA20" s="260">
        <v>5</v>
      </c>
      <c r="PB20" s="261">
        <v>5</v>
      </c>
      <c r="PC20" s="262">
        <f t="shared" si="232"/>
        <v>17</v>
      </c>
      <c r="PD20" s="217">
        <f t="shared" si="35"/>
        <v>8.0176470588235293</v>
      </c>
      <c r="PE20" s="182">
        <f t="shared" si="36"/>
        <v>3.1470588235294117</v>
      </c>
      <c r="PF20" s="183" t="str">
        <f t="shared" si="37"/>
        <v>3.15</v>
      </c>
      <c r="PG20" s="135" t="str">
        <f t="shared" si="38"/>
        <v>Lên lớp</v>
      </c>
    </row>
    <row r="21" spans="1:423" ht="18">
      <c r="A21" s="10">
        <v>18</v>
      </c>
      <c r="B21" s="10">
        <v>20</v>
      </c>
      <c r="C21" s="90" t="s">
        <v>187</v>
      </c>
      <c r="D21" s="91" t="s">
        <v>244</v>
      </c>
      <c r="E21" s="93" t="s">
        <v>245</v>
      </c>
      <c r="F21" s="307" t="s">
        <v>246</v>
      </c>
      <c r="G21" s="42"/>
      <c r="H21" s="100" t="s">
        <v>478</v>
      </c>
      <c r="I21" s="42" t="s">
        <v>18</v>
      </c>
      <c r="J21" s="103" t="s">
        <v>123</v>
      </c>
      <c r="K21" s="12">
        <v>5.3</v>
      </c>
      <c r="L21" s="26" t="str">
        <f t="shared" si="39"/>
        <v>5.3</v>
      </c>
      <c r="M21" s="30" t="str">
        <f t="shared" si="235"/>
        <v>D+</v>
      </c>
      <c r="N21" s="37">
        <f t="shared" si="236"/>
        <v>1.5</v>
      </c>
      <c r="O21" s="35" t="str">
        <f t="shared" si="237"/>
        <v>1.5</v>
      </c>
      <c r="P21" s="11">
        <v>2</v>
      </c>
      <c r="Q21" s="14">
        <v>7.1</v>
      </c>
      <c r="R21" s="26" t="str">
        <f t="shared" si="40"/>
        <v>7.1</v>
      </c>
      <c r="S21" s="30" t="str">
        <f t="shared" si="238"/>
        <v>B</v>
      </c>
      <c r="T21" s="37">
        <f t="shared" si="239"/>
        <v>3</v>
      </c>
      <c r="U21" s="35" t="str">
        <f t="shared" si="240"/>
        <v>3.0</v>
      </c>
      <c r="V21" s="11">
        <v>3</v>
      </c>
      <c r="W21" s="19">
        <v>8.5</v>
      </c>
      <c r="X21" s="22">
        <v>4</v>
      </c>
      <c r="Y21" s="23"/>
      <c r="Z21" s="25">
        <f t="shared" si="41"/>
        <v>5.8</v>
      </c>
      <c r="AA21" s="26">
        <f t="shared" si="42"/>
        <v>5.8</v>
      </c>
      <c r="AB21" s="26" t="str">
        <f t="shared" si="43"/>
        <v>5.8</v>
      </c>
      <c r="AC21" s="30" t="str">
        <f t="shared" si="44"/>
        <v>C</v>
      </c>
      <c r="AD21" s="28">
        <f t="shared" si="45"/>
        <v>2</v>
      </c>
      <c r="AE21" s="35" t="str">
        <f t="shared" si="46"/>
        <v>2.0</v>
      </c>
      <c r="AF21" s="53">
        <v>4</v>
      </c>
      <c r="AG21" s="63">
        <v>4</v>
      </c>
      <c r="AH21" s="19">
        <v>7.3</v>
      </c>
      <c r="AI21" s="22">
        <v>8</v>
      </c>
      <c r="AJ21" s="23"/>
      <c r="AK21" s="25">
        <f t="shared" si="241"/>
        <v>7.7</v>
      </c>
      <c r="AL21" s="26">
        <f t="shared" si="242"/>
        <v>7.7</v>
      </c>
      <c r="AM21" s="26" t="str">
        <f t="shared" si="48"/>
        <v>7.7</v>
      </c>
      <c r="AN21" s="30" t="str">
        <f t="shared" si="243"/>
        <v>B</v>
      </c>
      <c r="AO21" s="28">
        <f t="shared" si="244"/>
        <v>3</v>
      </c>
      <c r="AP21" s="35" t="str">
        <f t="shared" si="245"/>
        <v>3.0</v>
      </c>
      <c r="AQ21" s="66">
        <v>2</v>
      </c>
      <c r="AR21" s="68">
        <v>2</v>
      </c>
      <c r="AS21" s="19">
        <v>7.2</v>
      </c>
      <c r="AT21" s="22">
        <v>7</v>
      </c>
      <c r="AU21" s="23"/>
      <c r="AV21" s="25">
        <f t="shared" si="246"/>
        <v>7.1</v>
      </c>
      <c r="AW21" s="26">
        <f t="shared" si="247"/>
        <v>7.1</v>
      </c>
      <c r="AX21" s="26" t="str">
        <f t="shared" si="51"/>
        <v>7.1</v>
      </c>
      <c r="AY21" s="30" t="str">
        <f t="shared" si="248"/>
        <v>B</v>
      </c>
      <c r="AZ21" s="28">
        <f t="shared" si="249"/>
        <v>3</v>
      </c>
      <c r="BA21" s="35" t="str">
        <f t="shared" si="250"/>
        <v>3.0</v>
      </c>
      <c r="BB21" s="53">
        <v>3</v>
      </c>
      <c r="BC21" s="63">
        <v>3</v>
      </c>
      <c r="BD21" s="43">
        <v>1.6</v>
      </c>
      <c r="BE21" s="22"/>
      <c r="BF21" s="23"/>
      <c r="BG21" s="25">
        <f t="shared" si="52"/>
        <v>0.6</v>
      </c>
      <c r="BH21" s="26">
        <f t="shared" si="53"/>
        <v>0.6</v>
      </c>
      <c r="BI21" s="26" t="str">
        <f t="shared" si="54"/>
        <v>0.6</v>
      </c>
      <c r="BJ21" s="30" t="str">
        <f t="shared" si="251"/>
        <v>F</v>
      </c>
      <c r="BK21" s="28">
        <f t="shared" si="252"/>
        <v>0</v>
      </c>
      <c r="BL21" s="35" t="str">
        <f t="shared" si="253"/>
        <v>0.0</v>
      </c>
      <c r="BM21" s="53">
        <v>3</v>
      </c>
      <c r="BN21" s="63"/>
      <c r="BO21" s="19">
        <v>5.0999999999999996</v>
      </c>
      <c r="BP21" s="22">
        <v>3</v>
      </c>
      <c r="BQ21" s="23">
        <v>3</v>
      </c>
      <c r="BR21" s="25">
        <f t="shared" si="55"/>
        <v>3.8</v>
      </c>
      <c r="BS21" s="26">
        <f t="shared" si="56"/>
        <v>3.8</v>
      </c>
      <c r="BT21" s="26" t="str">
        <f t="shared" si="57"/>
        <v>3.8</v>
      </c>
      <c r="BU21" s="30" t="str">
        <f t="shared" si="58"/>
        <v>F</v>
      </c>
      <c r="BV21" s="56">
        <f t="shared" si="59"/>
        <v>0</v>
      </c>
      <c r="BW21" s="35" t="str">
        <f t="shared" si="60"/>
        <v>0.0</v>
      </c>
      <c r="BX21" s="53">
        <v>2</v>
      </c>
      <c r="BY21" s="70"/>
      <c r="BZ21" s="19">
        <v>6</v>
      </c>
      <c r="CA21" s="22">
        <v>3</v>
      </c>
      <c r="CB21" s="23"/>
      <c r="CC21" s="25">
        <f t="shared" si="61"/>
        <v>4.2</v>
      </c>
      <c r="CD21" s="26">
        <f t="shared" si="62"/>
        <v>4.2</v>
      </c>
      <c r="CE21" s="26" t="str">
        <f t="shared" si="63"/>
        <v>4.2</v>
      </c>
      <c r="CF21" s="30" t="str">
        <f t="shared" si="254"/>
        <v>D</v>
      </c>
      <c r="CG21" s="28">
        <f t="shared" si="255"/>
        <v>1</v>
      </c>
      <c r="CH21" s="35" t="str">
        <f t="shared" si="256"/>
        <v>1.0</v>
      </c>
      <c r="CI21" s="53">
        <v>3</v>
      </c>
      <c r="CJ21" s="63">
        <v>3</v>
      </c>
      <c r="CK21" s="193">
        <f t="shared" si="64"/>
        <v>17</v>
      </c>
      <c r="CL21" s="217">
        <f t="shared" si="65"/>
        <v>4.8176470588235301</v>
      </c>
      <c r="CM21" s="182">
        <f t="shared" si="66"/>
        <v>1.5294117647058822</v>
      </c>
      <c r="CN21" s="183" t="str">
        <f t="shared" si="67"/>
        <v>1.53</v>
      </c>
      <c r="CO21" s="135" t="str">
        <f t="shared" si="68"/>
        <v>Lên lớp</v>
      </c>
      <c r="CP21" s="136">
        <f t="shared" si="69"/>
        <v>12</v>
      </c>
      <c r="CQ21" s="239">
        <f t="shared" si="70"/>
        <v>6.041666666666667</v>
      </c>
      <c r="CR21" s="137">
        <f t="shared" si="71"/>
        <v>2.1666666666666665</v>
      </c>
      <c r="CS21" s="244" t="str">
        <f t="shared" si="72"/>
        <v>2.17</v>
      </c>
      <c r="CT21" s="135" t="str">
        <f t="shared" si="73"/>
        <v>Lên lớp</v>
      </c>
      <c r="CU21" s="135" t="s">
        <v>648</v>
      </c>
      <c r="CV21" s="43">
        <v>1</v>
      </c>
      <c r="CW21" s="22"/>
      <c r="CX21" s="23"/>
      <c r="CY21" s="25">
        <f t="shared" si="74"/>
        <v>0.4</v>
      </c>
      <c r="CZ21" s="26">
        <f t="shared" si="75"/>
        <v>0.4</v>
      </c>
      <c r="DA21" s="26" t="str">
        <f t="shared" si="76"/>
        <v>0.4</v>
      </c>
      <c r="DB21" s="30" t="str">
        <f t="shared" si="77"/>
        <v>F</v>
      </c>
      <c r="DC21" s="56">
        <f t="shared" si="78"/>
        <v>0</v>
      </c>
      <c r="DD21" s="35" t="str">
        <f t="shared" si="79"/>
        <v>0.0</v>
      </c>
      <c r="DE21" s="53">
        <v>3</v>
      </c>
      <c r="DF21" s="63"/>
      <c r="DG21" s="19">
        <v>5.0999999999999996</v>
      </c>
      <c r="DH21" s="22">
        <v>2</v>
      </c>
      <c r="DI21" s="23">
        <v>1</v>
      </c>
      <c r="DJ21" s="25">
        <f t="shared" si="80"/>
        <v>3.2</v>
      </c>
      <c r="DK21" s="26">
        <f t="shared" si="81"/>
        <v>3.2</v>
      </c>
      <c r="DL21" s="26" t="str">
        <f t="shared" si="82"/>
        <v>3.2</v>
      </c>
      <c r="DM21" s="30" t="str">
        <f t="shared" si="83"/>
        <v>F</v>
      </c>
      <c r="DN21" s="56">
        <f t="shared" si="84"/>
        <v>0</v>
      </c>
      <c r="DO21" s="35" t="str">
        <f t="shared" si="85"/>
        <v>0.0</v>
      </c>
      <c r="DP21" s="53">
        <v>3</v>
      </c>
      <c r="DQ21" s="63"/>
      <c r="DR21" s="19">
        <v>5</v>
      </c>
      <c r="DS21" s="22">
        <v>1</v>
      </c>
      <c r="DT21" s="23">
        <v>5</v>
      </c>
      <c r="DU21" s="25">
        <f t="shared" si="86"/>
        <v>2.6</v>
      </c>
      <c r="DV21" s="26">
        <f t="shared" si="87"/>
        <v>5</v>
      </c>
      <c r="DW21" s="26" t="str">
        <f t="shared" si="88"/>
        <v>5.0</v>
      </c>
      <c r="DX21" s="30" t="str">
        <f t="shared" si="89"/>
        <v>D+</v>
      </c>
      <c r="DY21" s="28">
        <f t="shared" si="90"/>
        <v>1.5</v>
      </c>
      <c r="DZ21" s="35" t="str">
        <f t="shared" si="91"/>
        <v>1.5</v>
      </c>
      <c r="EA21" s="53">
        <v>3</v>
      </c>
      <c r="EB21" s="63">
        <v>3</v>
      </c>
      <c r="EC21" s="19">
        <v>6.3</v>
      </c>
      <c r="ED21" s="22">
        <v>1</v>
      </c>
      <c r="EE21" s="23">
        <v>3</v>
      </c>
      <c r="EF21" s="25">
        <f t="shared" si="92"/>
        <v>3.1</v>
      </c>
      <c r="EG21" s="26">
        <f t="shared" si="93"/>
        <v>4.3</v>
      </c>
      <c r="EH21" s="26" t="str">
        <f t="shared" si="94"/>
        <v>4.3</v>
      </c>
      <c r="EI21" s="30" t="str">
        <f t="shared" si="95"/>
        <v>D</v>
      </c>
      <c r="EJ21" s="28">
        <f t="shared" si="96"/>
        <v>1</v>
      </c>
      <c r="EK21" s="35" t="str">
        <f t="shared" si="97"/>
        <v>1.0</v>
      </c>
      <c r="EL21" s="53">
        <v>2</v>
      </c>
      <c r="EM21" s="63">
        <v>2</v>
      </c>
      <c r="EN21" s="19">
        <v>5</v>
      </c>
      <c r="EO21" s="22">
        <v>5</v>
      </c>
      <c r="EP21" s="23"/>
      <c r="EQ21" s="25">
        <f t="shared" si="98"/>
        <v>5</v>
      </c>
      <c r="ER21" s="26">
        <f t="shared" si="99"/>
        <v>5</v>
      </c>
      <c r="ES21" s="26" t="str">
        <f t="shared" si="100"/>
        <v>5.0</v>
      </c>
      <c r="ET21" s="30" t="str">
        <f t="shared" si="101"/>
        <v>D+</v>
      </c>
      <c r="EU21" s="28">
        <f t="shared" si="102"/>
        <v>1.5</v>
      </c>
      <c r="EV21" s="35" t="str">
        <f t="shared" si="103"/>
        <v>1.5</v>
      </c>
      <c r="EW21" s="53">
        <v>2</v>
      </c>
      <c r="EX21" s="63">
        <v>2</v>
      </c>
      <c r="EY21" s="19">
        <v>5.8</v>
      </c>
      <c r="EZ21" s="22">
        <v>1</v>
      </c>
      <c r="FA21" s="23">
        <v>5</v>
      </c>
      <c r="FB21" s="25">
        <f t="shared" si="104"/>
        <v>2.9</v>
      </c>
      <c r="FC21" s="26">
        <f t="shared" si="105"/>
        <v>5.3</v>
      </c>
      <c r="FD21" s="26" t="str">
        <f t="shared" si="106"/>
        <v>5.3</v>
      </c>
      <c r="FE21" s="30" t="str">
        <f t="shared" si="107"/>
        <v>D+</v>
      </c>
      <c r="FF21" s="28">
        <f t="shared" si="108"/>
        <v>1.5</v>
      </c>
      <c r="FG21" s="35" t="str">
        <f t="shared" si="109"/>
        <v>1.5</v>
      </c>
      <c r="FH21" s="53">
        <v>3</v>
      </c>
      <c r="FI21" s="63">
        <v>3</v>
      </c>
      <c r="FJ21" s="19">
        <v>8</v>
      </c>
      <c r="FK21" s="22">
        <v>8</v>
      </c>
      <c r="FL21" s="23"/>
      <c r="FM21" s="25">
        <f t="shared" si="110"/>
        <v>8</v>
      </c>
      <c r="FN21" s="26">
        <f t="shared" si="111"/>
        <v>8</v>
      </c>
      <c r="FO21" s="26" t="str">
        <f t="shared" si="112"/>
        <v>8.0</v>
      </c>
      <c r="FP21" s="30" t="str">
        <f t="shared" si="113"/>
        <v>B+</v>
      </c>
      <c r="FQ21" s="28">
        <f t="shared" si="114"/>
        <v>3.5</v>
      </c>
      <c r="FR21" s="35" t="str">
        <f t="shared" si="115"/>
        <v>3.5</v>
      </c>
      <c r="FS21" s="53">
        <v>2</v>
      </c>
      <c r="FT21" s="63">
        <v>2</v>
      </c>
      <c r="FU21" s="19">
        <v>6.7</v>
      </c>
      <c r="FV21" s="22">
        <v>7</v>
      </c>
      <c r="FW21" s="23"/>
      <c r="FX21" s="25">
        <f t="shared" si="116"/>
        <v>6.9</v>
      </c>
      <c r="FY21" s="26">
        <f t="shared" si="117"/>
        <v>6.9</v>
      </c>
      <c r="FZ21" s="26" t="str">
        <f t="shared" si="118"/>
        <v>6.9</v>
      </c>
      <c r="GA21" s="30" t="str">
        <f t="shared" si="119"/>
        <v>C+</v>
      </c>
      <c r="GB21" s="28">
        <f t="shared" si="120"/>
        <v>2.5</v>
      </c>
      <c r="GC21" s="35" t="str">
        <f t="shared" si="121"/>
        <v>2.5</v>
      </c>
      <c r="GD21" s="53">
        <v>2</v>
      </c>
      <c r="GE21" s="63">
        <v>2</v>
      </c>
      <c r="GF21" s="181">
        <f t="shared" si="122"/>
        <v>20</v>
      </c>
      <c r="GG21" s="217">
        <f t="shared" si="123"/>
        <v>4.5049999999999999</v>
      </c>
      <c r="GH21" s="182">
        <f t="shared" si="124"/>
        <v>1.3</v>
      </c>
      <c r="GI21" s="183" t="str">
        <f t="shared" si="125"/>
        <v>1.30</v>
      </c>
      <c r="GJ21" s="135" t="str">
        <f t="shared" si="126"/>
        <v>Lên lớp</v>
      </c>
      <c r="GK21" s="136">
        <f t="shared" si="127"/>
        <v>14</v>
      </c>
      <c r="GL21" s="239">
        <f t="shared" si="128"/>
        <v>5.6642857142857137</v>
      </c>
      <c r="GM21" s="137">
        <f t="shared" si="129"/>
        <v>1.8571428571428572</v>
      </c>
      <c r="GN21" s="192">
        <f t="shared" si="130"/>
        <v>37</v>
      </c>
      <c r="GO21" s="193">
        <f t="shared" si="131"/>
        <v>26</v>
      </c>
      <c r="GP21" s="183">
        <f t="shared" si="132"/>
        <v>5.838461538461539</v>
      </c>
      <c r="GQ21" s="182">
        <f t="shared" si="133"/>
        <v>2</v>
      </c>
      <c r="GR21" s="183" t="str">
        <f t="shared" si="134"/>
        <v>2.00</v>
      </c>
      <c r="GS21" s="135" t="str">
        <f t="shared" si="135"/>
        <v>Lên lớp</v>
      </c>
      <c r="GT21" s="135" t="s">
        <v>648</v>
      </c>
      <c r="GU21" s="19">
        <v>6.3</v>
      </c>
      <c r="GV21" s="22">
        <v>4</v>
      </c>
      <c r="GW21" s="23"/>
      <c r="GX21" s="25">
        <f t="shared" si="136"/>
        <v>4.9000000000000004</v>
      </c>
      <c r="GY21" s="26">
        <f t="shared" si="137"/>
        <v>4.9000000000000004</v>
      </c>
      <c r="GZ21" s="26" t="str">
        <f t="shared" si="138"/>
        <v>4.9</v>
      </c>
      <c r="HA21" s="30" t="str">
        <f t="shared" si="139"/>
        <v>D</v>
      </c>
      <c r="HB21" s="28">
        <f t="shared" si="140"/>
        <v>1</v>
      </c>
      <c r="HC21" s="35" t="str">
        <f t="shared" si="141"/>
        <v>1.0</v>
      </c>
      <c r="HD21" s="53">
        <v>3</v>
      </c>
      <c r="HE21" s="63">
        <v>3</v>
      </c>
      <c r="HF21" s="19">
        <v>5</v>
      </c>
      <c r="HG21" s="22">
        <v>5</v>
      </c>
      <c r="HH21" s="23"/>
      <c r="HI21" s="25">
        <f t="shared" si="142"/>
        <v>5</v>
      </c>
      <c r="HJ21" s="26">
        <f t="shared" si="143"/>
        <v>5</v>
      </c>
      <c r="HK21" s="26" t="str">
        <f t="shared" si="144"/>
        <v>5.0</v>
      </c>
      <c r="HL21" s="30" t="str">
        <f t="shared" si="145"/>
        <v>D+</v>
      </c>
      <c r="HM21" s="28">
        <f t="shared" si="146"/>
        <v>1.5</v>
      </c>
      <c r="HN21" s="35" t="str">
        <f t="shared" si="147"/>
        <v>1.5</v>
      </c>
      <c r="HO21" s="53">
        <v>2</v>
      </c>
      <c r="HP21" s="63">
        <v>2</v>
      </c>
      <c r="HQ21" s="19">
        <v>5.9</v>
      </c>
      <c r="HR21" s="22">
        <v>4</v>
      </c>
      <c r="HS21" s="23"/>
      <c r="HT21" s="25">
        <f t="shared" si="148"/>
        <v>4.8</v>
      </c>
      <c r="HU21" s="147">
        <f t="shared" si="149"/>
        <v>4.8</v>
      </c>
      <c r="HV21" s="26" t="str">
        <f t="shared" si="233"/>
        <v>4.8</v>
      </c>
      <c r="HW21" s="218" t="str">
        <f t="shared" si="150"/>
        <v>D</v>
      </c>
      <c r="HX21" s="149">
        <f t="shared" si="151"/>
        <v>1</v>
      </c>
      <c r="HY21" s="40" t="str">
        <f t="shared" si="152"/>
        <v>1.0</v>
      </c>
      <c r="HZ21" s="53">
        <v>3</v>
      </c>
      <c r="IA21" s="63">
        <v>3</v>
      </c>
      <c r="IB21" s="19">
        <v>5.7</v>
      </c>
      <c r="IC21" s="22">
        <v>6</v>
      </c>
      <c r="ID21" s="23"/>
      <c r="IE21" s="25">
        <f t="shared" si="153"/>
        <v>5.9</v>
      </c>
      <c r="IF21" s="147">
        <f t="shared" si="154"/>
        <v>5.9</v>
      </c>
      <c r="IG21" s="26" t="str">
        <f t="shared" si="234"/>
        <v>5.9</v>
      </c>
      <c r="IH21" s="218" t="str">
        <f t="shared" si="155"/>
        <v>C</v>
      </c>
      <c r="II21" s="149">
        <f t="shared" si="156"/>
        <v>2</v>
      </c>
      <c r="IJ21" s="40" t="str">
        <f t="shared" si="157"/>
        <v>2.0</v>
      </c>
      <c r="IK21" s="53">
        <v>1</v>
      </c>
      <c r="IL21" s="63">
        <v>1</v>
      </c>
      <c r="IM21" s="19">
        <v>8.6</v>
      </c>
      <c r="IN21" s="22">
        <v>4</v>
      </c>
      <c r="IO21" s="23"/>
      <c r="IP21" s="25">
        <f t="shared" si="158"/>
        <v>5.8</v>
      </c>
      <c r="IQ21" s="26">
        <f t="shared" si="159"/>
        <v>5.8</v>
      </c>
      <c r="IR21" s="26" t="str">
        <f t="shared" si="160"/>
        <v>5.8</v>
      </c>
      <c r="IS21" s="30" t="str">
        <f t="shared" si="161"/>
        <v>C</v>
      </c>
      <c r="IT21" s="28">
        <f t="shared" si="162"/>
        <v>2</v>
      </c>
      <c r="IU21" s="35" t="str">
        <f t="shared" si="163"/>
        <v>2.0</v>
      </c>
      <c r="IV21" s="53">
        <v>2</v>
      </c>
      <c r="IW21" s="63">
        <v>2</v>
      </c>
      <c r="IX21" s="19">
        <v>5.2</v>
      </c>
      <c r="IY21" s="22">
        <v>5</v>
      </c>
      <c r="IZ21" s="23"/>
      <c r="JA21" s="25">
        <f t="shared" si="164"/>
        <v>5.0999999999999996</v>
      </c>
      <c r="JB21" s="26">
        <f t="shared" si="165"/>
        <v>5.0999999999999996</v>
      </c>
      <c r="JC21" s="26" t="str">
        <f t="shared" si="166"/>
        <v>5.1</v>
      </c>
      <c r="JD21" s="30" t="str">
        <f t="shared" si="167"/>
        <v>D+</v>
      </c>
      <c r="JE21" s="28">
        <f t="shared" si="168"/>
        <v>1.5</v>
      </c>
      <c r="JF21" s="35" t="str">
        <f t="shared" si="169"/>
        <v>1.5</v>
      </c>
      <c r="JG21" s="53">
        <v>2</v>
      </c>
      <c r="JH21" s="63">
        <v>2</v>
      </c>
      <c r="JI21" s="19">
        <v>6.8</v>
      </c>
      <c r="JJ21" s="22">
        <v>3</v>
      </c>
      <c r="JK21" s="23"/>
      <c r="JL21" s="25">
        <f t="shared" si="170"/>
        <v>4.5</v>
      </c>
      <c r="JM21" s="26">
        <f t="shared" si="171"/>
        <v>4.5</v>
      </c>
      <c r="JN21" s="26" t="str">
        <f t="shared" si="172"/>
        <v>4.5</v>
      </c>
      <c r="JO21" s="30" t="str">
        <f t="shared" si="173"/>
        <v>D</v>
      </c>
      <c r="JP21" s="28">
        <f t="shared" si="174"/>
        <v>1</v>
      </c>
      <c r="JQ21" s="35" t="str">
        <f t="shared" si="175"/>
        <v>1.0</v>
      </c>
      <c r="JR21" s="53">
        <v>2</v>
      </c>
      <c r="JS21" s="63">
        <v>2</v>
      </c>
      <c r="JT21" s="19">
        <v>5</v>
      </c>
      <c r="JU21" s="22">
        <v>2</v>
      </c>
      <c r="JV21" s="23">
        <v>1</v>
      </c>
      <c r="JW21" s="25">
        <f t="shared" si="176"/>
        <v>3.2</v>
      </c>
      <c r="JX21" s="26">
        <f t="shared" si="177"/>
        <v>3.2</v>
      </c>
      <c r="JY21" s="26" t="str">
        <f t="shared" si="178"/>
        <v>3.2</v>
      </c>
      <c r="JZ21" s="30" t="str">
        <f t="shared" si="179"/>
        <v>F</v>
      </c>
      <c r="KA21" s="28">
        <f t="shared" si="180"/>
        <v>0</v>
      </c>
      <c r="KB21" s="35" t="str">
        <f t="shared" si="181"/>
        <v>0.0</v>
      </c>
      <c r="KC21" s="53">
        <v>1</v>
      </c>
      <c r="KD21" s="63"/>
      <c r="KE21" s="19">
        <v>6</v>
      </c>
      <c r="KF21" s="22">
        <v>7</v>
      </c>
      <c r="KG21" s="23"/>
      <c r="KH21" s="25">
        <f t="shared" si="182"/>
        <v>6.6</v>
      </c>
      <c r="KI21" s="26">
        <f t="shared" si="183"/>
        <v>6.6</v>
      </c>
      <c r="KJ21" s="26" t="str">
        <f t="shared" si="184"/>
        <v>6.6</v>
      </c>
      <c r="KK21" s="30" t="str">
        <f t="shared" si="185"/>
        <v>C+</v>
      </c>
      <c r="KL21" s="28">
        <f t="shared" si="186"/>
        <v>2.5</v>
      </c>
      <c r="KM21" s="35" t="str">
        <f t="shared" si="187"/>
        <v>2.5</v>
      </c>
      <c r="KN21" s="53">
        <v>2</v>
      </c>
      <c r="KO21" s="63">
        <v>2</v>
      </c>
      <c r="KP21" s="181">
        <f t="shared" si="188"/>
        <v>18</v>
      </c>
      <c r="KQ21" s="217">
        <f t="shared" si="189"/>
        <v>5.1222222222222227</v>
      </c>
      <c r="KR21" s="182">
        <f t="shared" si="190"/>
        <v>1.3888888888888888</v>
      </c>
      <c r="KS21" s="183" t="str">
        <f t="shared" si="191"/>
        <v>1.39</v>
      </c>
      <c r="KT21" s="135" t="str">
        <f t="shared" si="192"/>
        <v>Lên lớp</v>
      </c>
      <c r="KU21" s="136">
        <f t="shared" si="193"/>
        <v>17</v>
      </c>
      <c r="KV21" s="217">
        <f t="shared" si="194"/>
        <v>5.2352941176470589</v>
      </c>
      <c r="KW21" s="236">
        <f t="shared" si="195"/>
        <v>1.4705882352941178</v>
      </c>
      <c r="KX21" s="192">
        <f t="shared" si="196"/>
        <v>55</v>
      </c>
      <c r="KY21" s="193">
        <f t="shared" si="197"/>
        <v>43</v>
      </c>
      <c r="KZ21" s="183">
        <f t="shared" si="198"/>
        <v>5.6000000000000005</v>
      </c>
      <c r="LA21" s="182">
        <f t="shared" si="199"/>
        <v>1.7906976744186047</v>
      </c>
      <c r="LB21" s="183" t="str">
        <f t="shared" si="200"/>
        <v>1.79</v>
      </c>
      <c r="LC21" s="135" t="str">
        <f t="shared" si="201"/>
        <v>Lên lớp</v>
      </c>
      <c r="LD21" s="135" t="s">
        <v>648</v>
      </c>
      <c r="LE21" s="57">
        <v>6.1</v>
      </c>
      <c r="LF21" s="22">
        <v>6</v>
      </c>
      <c r="LG21" s="23"/>
      <c r="LH21" s="25">
        <f t="shared" si="202"/>
        <v>6</v>
      </c>
      <c r="LI21" s="147">
        <f t="shared" si="203"/>
        <v>6</v>
      </c>
      <c r="LJ21" s="26" t="str">
        <f t="shared" si="204"/>
        <v>6.0</v>
      </c>
      <c r="LK21" s="148" t="str">
        <f t="shared" si="205"/>
        <v>C</v>
      </c>
      <c r="LL21" s="149">
        <f t="shared" si="206"/>
        <v>2</v>
      </c>
      <c r="LM21" s="40" t="str">
        <f t="shared" si="207"/>
        <v>2.0</v>
      </c>
      <c r="LN21" s="53">
        <v>2</v>
      </c>
      <c r="LO21" s="63">
        <v>2</v>
      </c>
      <c r="LP21" s="19">
        <v>5</v>
      </c>
      <c r="LQ21" s="22">
        <v>2</v>
      </c>
      <c r="LR21" s="23">
        <v>5</v>
      </c>
      <c r="LS21" s="25">
        <f t="shared" si="208"/>
        <v>3.2</v>
      </c>
      <c r="LT21" s="147">
        <f t="shared" si="209"/>
        <v>5</v>
      </c>
      <c r="LU21" s="26" t="str">
        <f t="shared" si="210"/>
        <v>5.0</v>
      </c>
      <c r="LV21" s="148" t="str">
        <f t="shared" si="211"/>
        <v>D+</v>
      </c>
      <c r="LW21" s="149">
        <f t="shared" si="212"/>
        <v>1.5</v>
      </c>
      <c r="LX21" s="40" t="str">
        <f t="shared" si="213"/>
        <v>1.5</v>
      </c>
      <c r="LY21" s="53">
        <v>1</v>
      </c>
      <c r="LZ21" s="63">
        <v>1</v>
      </c>
      <c r="MA21" s="43">
        <v>0</v>
      </c>
      <c r="MB21" s="22"/>
      <c r="MC21" s="23"/>
      <c r="MD21" s="25">
        <f t="shared" si="214"/>
        <v>0</v>
      </c>
      <c r="ME21" s="147">
        <f t="shared" si="215"/>
        <v>0</v>
      </c>
      <c r="MF21" s="26" t="str">
        <f t="shared" si="216"/>
        <v>0.0</v>
      </c>
      <c r="MG21" s="148" t="str">
        <f t="shared" si="217"/>
        <v>F</v>
      </c>
      <c r="MH21" s="149">
        <f t="shared" si="218"/>
        <v>0</v>
      </c>
      <c r="MI21" s="40" t="str">
        <f t="shared" si="219"/>
        <v>0.0</v>
      </c>
      <c r="MJ21" s="53">
        <v>3</v>
      </c>
      <c r="MK21" s="63"/>
      <c r="ML21" s="43">
        <v>1.3</v>
      </c>
      <c r="MM21" s="22"/>
      <c r="MN21" s="23"/>
      <c r="MO21" s="25">
        <f t="shared" si="220"/>
        <v>0.5</v>
      </c>
      <c r="MP21" s="147">
        <f t="shared" si="221"/>
        <v>0.5</v>
      </c>
      <c r="MQ21" s="26" t="str">
        <f t="shared" si="222"/>
        <v>0.5</v>
      </c>
      <c r="MR21" s="148" t="str">
        <f t="shared" si="223"/>
        <v>F</v>
      </c>
      <c r="MS21" s="149">
        <f t="shared" si="224"/>
        <v>0</v>
      </c>
      <c r="MT21" s="40" t="str">
        <f t="shared" si="225"/>
        <v>0.0</v>
      </c>
      <c r="MU21" s="53">
        <v>2</v>
      </c>
      <c r="MV21" s="63"/>
      <c r="MW21" s="43">
        <v>3.8</v>
      </c>
      <c r="MX21" s="22"/>
      <c r="MY21" s="23"/>
      <c r="MZ21" s="25">
        <f t="shared" si="226"/>
        <v>1.5</v>
      </c>
      <c r="NA21" s="147">
        <f t="shared" si="227"/>
        <v>1.5</v>
      </c>
      <c r="NB21" s="26" t="str">
        <f t="shared" si="228"/>
        <v>1.5</v>
      </c>
      <c r="NC21" s="148" t="str">
        <f t="shared" si="229"/>
        <v>F</v>
      </c>
      <c r="ND21" s="149">
        <f t="shared" si="230"/>
        <v>0</v>
      </c>
      <c r="NE21" s="40" t="str">
        <f t="shared" si="231"/>
        <v>0.0</v>
      </c>
      <c r="NF21" s="53">
        <v>4</v>
      </c>
      <c r="NG21" s="63"/>
      <c r="NH21" s="264">
        <f t="shared" si="19"/>
        <v>12</v>
      </c>
      <c r="NI21" s="217">
        <f t="shared" si="20"/>
        <v>2</v>
      </c>
      <c r="NJ21" s="182">
        <f t="shared" si="21"/>
        <v>0.45833333333333331</v>
      </c>
      <c r="NK21" s="183" t="str">
        <f t="shared" si="22"/>
        <v>0.46</v>
      </c>
      <c r="NL21" s="135" t="str">
        <f t="shared" si="23"/>
        <v>Cảnh báo KQHT</v>
      </c>
      <c r="NM21" s="136">
        <f t="shared" si="24"/>
        <v>3</v>
      </c>
      <c r="NN21" s="217">
        <f t="shared" si="25"/>
        <v>5.666666666666667</v>
      </c>
      <c r="NO21" s="236">
        <f t="shared" si="26"/>
        <v>1.8333333333333333</v>
      </c>
      <c r="NP21" s="192">
        <f t="shared" si="27"/>
        <v>67</v>
      </c>
      <c r="NQ21" s="193">
        <f t="shared" si="28"/>
        <v>46</v>
      </c>
      <c r="NR21" s="183">
        <f t="shared" si="29"/>
        <v>5.6043478260869568</v>
      </c>
      <c r="NS21" s="182">
        <f t="shared" si="30"/>
        <v>1.7934782608695652</v>
      </c>
      <c r="NT21" s="183" t="str">
        <f t="shared" si="31"/>
        <v>1.79</v>
      </c>
      <c r="NU21" s="135" t="str">
        <f t="shared" si="32"/>
        <v>Lên lớp</v>
      </c>
      <c r="NV21" s="215" t="s">
        <v>644</v>
      </c>
      <c r="NW21" s="304">
        <v>0</v>
      </c>
      <c r="NX21" s="51"/>
      <c r="NY21" s="23"/>
      <c r="NZ21" s="25">
        <f t="shared" si="273"/>
        <v>0</v>
      </c>
      <c r="OA21" s="26">
        <f t="shared" si="274"/>
        <v>0</v>
      </c>
      <c r="OB21" s="26" t="str">
        <f t="shared" si="275"/>
        <v>0.0</v>
      </c>
      <c r="OC21" s="30" t="str">
        <f t="shared" si="276"/>
        <v>F</v>
      </c>
      <c r="OD21" s="28">
        <f t="shared" si="277"/>
        <v>0</v>
      </c>
      <c r="OE21" s="35" t="str">
        <f t="shared" si="278"/>
        <v>0.0</v>
      </c>
      <c r="OF21" s="53"/>
      <c r="OG21" s="70"/>
      <c r="OH21" s="43">
        <v>0.2</v>
      </c>
      <c r="OI21" s="22"/>
      <c r="OJ21" s="23"/>
      <c r="OK21" s="25">
        <f t="shared" si="263"/>
        <v>0.1</v>
      </c>
      <c r="OL21" s="26">
        <f t="shared" si="264"/>
        <v>0.1</v>
      </c>
      <c r="OM21" s="26" t="str">
        <f t="shared" si="265"/>
        <v>0.1</v>
      </c>
      <c r="ON21" s="30" t="str">
        <f t="shared" si="266"/>
        <v>F</v>
      </c>
      <c r="OO21" s="28">
        <f t="shared" si="267"/>
        <v>0</v>
      </c>
      <c r="OP21" s="35" t="str">
        <f t="shared" si="268"/>
        <v>0.0</v>
      </c>
      <c r="OQ21" s="53">
        <v>6</v>
      </c>
      <c r="OR21" s="63"/>
      <c r="OS21" s="258"/>
      <c r="OT21" s="25"/>
      <c r="OU21" s="25"/>
      <c r="OV21" s="129">
        <f t="shared" si="269"/>
        <v>0</v>
      </c>
      <c r="OW21" s="26" t="str">
        <f t="shared" si="34"/>
        <v>0.0</v>
      </c>
      <c r="OX21" s="30" t="str">
        <f t="shared" si="270"/>
        <v>F</v>
      </c>
      <c r="OY21" s="28">
        <f t="shared" si="271"/>
        <v>0</v>
      </c>
      <c r="OZ21" s="35" t="str">
        <f t="shared" si="272"/>
        <v>0.0</v>
      </c>
      <c r="PA21" s="260"/>
      <c r="PB21" s="261"/>
      <c r="PC21" s="262">
        <f t="shared" si="232"/>
        <v>6</v>
      </c>
      <c r="PD21" s="217">
        <f t="shared" si="35"/>
        <v>0.10000000000000002</v>
      </c>
      <c r="PE21" s="182">
        <f t="shared" si="36"/>
        <v>0</v>
      </c>
      <c r="PF21" s="183" t="str">
        <f t="shared" si="37"/>
        <v>0.00</v>
      </c>
      <c r="PG21" s="135" t="str">
        <f t="shared" si="38"/>
        <v>Cảnh báo KQHT</v>
      </c>
    </row>
    <row r="22" spans="1:423" ht="18">
      <c r="A22" s="10">
        <v>19</v>
      </c>
      <c r="B22" s="10">
        <v>21</v>
      </c>
      <c r="C22" s="90" t="s">
        <v>187</v>
      </c>
      <c r="D22" s="91" t="s">
        <v>250</v>
      </c>
      <c r="E22" s="93" t="s">
        <v>251</v>
      </c>
      <c r="F22" s="131" t="s">
        <v>252</v>
      </c>
      <c r="G22" s="42"/>
      <c r="H22" s="100" t="s">
        <v>480</v>
      </c>
      <c r="I22" s="42" t="s">
        <v>18</v>
      </c>
      <c r="J22" s="103" t="s">
        <v>611</v>
      </c>
      <c r="K22" s="12">
        <v>5.3</v>
      </c>
      <c r="L22" s="26" t="str">
        <f t="shared" si="39"/>
        <v>5.3</v>
      </c>
      <c r="M22" s="30" t="str">
        <f t="shared" si="235"/>
        <v>D+</v>
      </c>
      <c r="N22" s="37">
        <f t="shared" si="236"/>
        <v>1.5</v>
      </c>
      <c r="O22" s="35" t="str">
        <f t="shared" si="237"/>
        <v>1.5</v>
      </c>
      <c r="P22" s="11">
        <v>2</v>
      </c>
      <c r="Q22" s="14">
        <v>5.9</v>
      </c>
      <c r="R22" s="26" t="str">
        <f t="shared" si="40"/>
        <v>5.9</v>
      </c>
      <c r="S22" s="30" t="str">
        <f t="shared" si="238"/>
        <v>C</v>
      </c>
      <c r="T22" s="37">
        <f t="shared" si="239"/>
        <v>2</v>
      </c>
      <c r="U22" s="35" t="str">
        <f t="shared" si="240"/>
        <v>2.0</v>
      </c>
      <c r="V22" s="11">
        <v>3</v>
      </c>
      <c r="W22" s="19">
        <v>7.8</v>
      </c>
      <c r="X22" s="22">
        <v>4</v>
      </c>
      <c r="Y22" s="23"/>
      <c r="Z22" s="25">
        <f t="shared" si="41"/>
        <v>5.5</v>
      </c>
      <c r="AA22" s="26">
        <f t="shared" si="42"/>
        <v>5.5</v>
      </c>
      <c r="AB22" s="26" t="str">
        <f t="shared" si="43"/>
        <v>5.5</v>
      </c>
      <c r="AC22" s="30" t="str">
        <f t="shared" si="44"/>
        <v>C</v>
      </c>
      <c r="AD22" s="28">
        <f t="shared" si="45"/>
        <v>2</v>
      </c>
      <c r="AE22" s="35" t="str">
        <f t="shared" si="46"/>
        <v>2.0</v>
      </c>
      <c r="AF22" s="53">
        <v>4</v>
      </c>
      <c r="AG22" s="63">
        <v>4</v>
      </c>
      <c r="AH22" s="19">
        <v>7.3</v>
      </c>
      <c r="AI22" s="22">
        <v>8</v>
      </c>
      <c r="AJ22" s="23"/>
      <c r="AK22" s="25">
        <f t="shared" si="241"/>
        <v>7.7</v>
      </c>
      <c r="AL22" s="26">
        <f t="shared" si="242"/>
        <v>7.7</v>
      </c>
      <c r="AM22" s="26" t="str">
        <f t="shared" si="48"/>
        <v>7.7</v>
      </c>
      <c r="AN22" s="30" t="str">
        <f t="shared" si="243"/>
        <v>B</v>
      </c>
      <c r="AO22" s="28">
        <f t="shared" si="244"/>
        <v>3</v>
      </c>
      <c r="AP22" s="35" t="str">
        <f t="shared" si="245"/>
        <v>3.0</v>
      </c>
      <c r="AQ22" s="66">
        <v>2</v>
      </c>
      <c r="AR22" s="68">
        <v>2</v>
      </c>
      <c r="AS22" s="19">
        <v>5</v>
      </c>
      <c r="AT22" s="22">
        <v>4</v>
      </c>
      <c r="AU22" s="23"/>
      <c r="AV22" s="25">
        <f t="shared" si="246"/>
        <v>4.4000000000000004</v>
      </c>
      <c r="AW22" s="26">
        <f t="shared" si="247"/>
        <v>4.4000000000000004</v>
      </c>
      <c r="AX22" s="26" t="str">
        <f t="shared" si="51"/>
        <v>4.4</v>
      </c>
      <c r="AY22" s="30" t="str">
        <f t="shared" si="248"/>
        <v>D</v>
      </c>
      <c r="AZ22" s="28">
        <f t="shared" si="249"/>
        <v>1</v>
      </c>
      <c r="BA22" s="35" t="str">
        <f t="shared" si="250"/>
        <v>1.0</v>
      </c>
      <c r="BB22" s="53">
        <v>3</v>
      </c>
      <c r="BC22" s="63">
        <v>3</v>
      </c>
      <c r="BD22" s="19">
        <v>5.7</v>
      </c>
      <c r="BE22" s="22">
        <v>5</v>
      </c>
      <c r="BF22" s="23"/>
      <c r="BG22" s="25">
        <f t="shared" si="52"/>
        <v>5.3</v>
      </c>
      <c r="BH22" s="26">
        <f t="shared" si="53"/>
        <v>5.3</v>
      </c>
      <c r="BI22" s="26" t="str">
        <f t="shared" si="54"/>
        <v>5.3</v>
      </c>
      <c r="BJ22" s="30" t="str">
        <f t="shared" si="251"/>
        <v>D+</v>
      </c>
      <c r="BK22" s="28">
        <f t="shared" si="252"/>
        <v>1.5</v>
      </c>
      <c r="BL22" s="35" t="str">
        <f t="shared" si="253"/>
        <v>1.5</v>
      </c>
      <c r="BM22" s="53">
        <v>3</v>
      </c>
      <c r="BN22" s="63">
        <v>3</v>
      </c>
      <c r="BO22" s="19">
        <v>6.1</v>
      </c>
      <c r="BP22" s="22">
        <v>5</v>
      </c>
      <c r="BQ22" s="23"/>
      <c r="BR22" s="25">
        <f t="shared" si="55"/>
        <v>5.4</v>
      </c>
      <c r="BS22" s="26">
        <f t="shared" si="56"/>
        <v>5.4</v>
      </c>
      <c r="BT22" s="26" t="str">
        <f t="shared" si="57"/>
        <v>5.4</v>
      </c>
      <c r="BU22" s="30" t="str">
        <f t="shared" si="58"/>
        <v>D+</v>
      </c>
      <c r="BV22" s="56">
        <f t="shared" si="59"/>
        <v>1.5</v>
      </c>
      <c r="BW22" s="35" t="str">
        <f t="shared" si="60"/>
        <v>1.5</v>
      </c>
      <c r="BX22" s="53">
        <v>2</v>
      </c>
      <c r="BY22" s="70">
        <v>2</v>
      </c>
      <c r="BZ22" s="19">
        <v>5.7</v>
      </c>
      <c r="CA22" s="22">
        <v>5</v>
      </c>
      <c r="CB22" s="23"/>
      <c r="CC22" s="25">
        <f t="shared" si="61"/>
        <v>5.3</v>
      </c>
      <c r="CD22" s="26">
        <f t="shared" si="62"/>
        <v>5.3</v>
      </c>
      <c r="CE22" s="26" t="str">
        <f t="shared" si="63"/>
        <v>5.3</v>
      </c>
      <c r="CF22" s="30" t="str">
        <f t="shared" si="254"/>
        <v>D+</v>
      </c>
      <c r="CG22" s="28">
        <f t="shared" si="255"/>
        <v>1.5</v>
      </c>
      <c r="CH22" s="35" t="str">
        <f t="shared" si="256"/>
        <v>1.5</v>
      </c>
      <c r="CI22" s="53">
        <v>3</v>
      </c>
      <c r="CJ22" s="63">
        <v>3</v>
      </c>
      <c r="CK22" s="193">
        <f t="shared" si="64"/>
        <v>17</v>
      </c>
      <c r="CL22" s="217">
        <f t="shared" si="65"/>
        <v>5.4823529411764698</v>
      </c>
      <c r="CM22" s="182">
        <f t="shared" si="66"/>
        <v>1.7058823529411764</v>
      </c>
      <c r="CN22" s="183" t="str">
        <f t="shared" si="67"/>
        <v>1.71</v>
      </c>
      <c r="CO22" s="135" t="str">
        <f t="shared" si="68"/>
        <v>Lên lớp</v>
      </c>
      <c r="CP22" s="136">
        <f t="shared" si="69"/>
        <v>17</v>
      </c>
      <c r="CQ22" s="239">
        <f t="shared" si="70"/>
        <v>5.4823529411764698</v>
      </c>
      <c r="CR22" s="137">
        <f t="shared" si="71"/>
        <v>1.7058823529411764</v>
      </c>
      <c r="CS22" s="244" t="str">
        <f t="shared" si="72"/>
        <v>1.71</v>
      </c>
      <c r="CT22" s="135" t="str">
        <f t="shared" si="73"/>
        <v>Lên lớp</v>
      </c>
      <c r="CU22" s="135" t="s">
        <v>648</v>
      </c>
      <c r="CV22" s="19">
        <v>5.6</v>
      </c>
      <c r="CW22" s="22">
        <v>3</v>
      </c>
      <c r="CX22" s="23"/>
      <c r="CY22" s="25">
        <f t="shared" si="74"/>
        <v>4</v>
      </c>
      <c r="CZ22" s="26">
        <f t="shared" si="75"/>
        <v>4</v>
      </c>
      <c r="DA22" s="26" t="str">
        <f t="shared" si="76"/>
        <v>4.0</v>
      </c>
      <c r="DB22" s="30" t="str">
        <f t="shared" si="77"/>
        <v>D</v>
      </c>
      <c r="DC22" s="56">
        <f t="shared" si="78"/>
        <v>1</v>
      </c>
      <c r="DD22" s="35" t="str">
        <f t="shared" si="79"/>
        <v>1.0</v>
      </c>
      <c r="DE22" s="53">
        <v>3</v>
      </c>
      <c r="DF22" s="63">
        <v>3</v>
      </c>
      <c r="DG22" s="19">
        <v>5.0999999999999996</v>
      </c>
      <c r="DH22" s="22">
        <v>3</v>
      </c>
      <c r="DI22" s="23">
        <v>5</v>
      </c>
      <c r="DJ22" s="25">
        <f t="shared" si="80"/>
        <v>3.8</v>
      </c>
      <c r="DK22" s="26">
        <f t="shared" si="81"/>
        <v>5</v>
      </c>
      <c r="DL22" s="26" t="str">
        <f t="shared" si="82"/>
        <v>5.0</v>
      </c>
      <c r="DM22" s="30" t="str">
        <f t="shared" si="83"/>
        <v>D+</v>
      </c>
      <c r="DN22" s="56">
        <f t="shared" si="84"/>
        <v>1.5</v>
      </c>
      <c r="DO22" s="35" t="str">
        <f t="shared" si="85"/>
        <v>1.5</v>
      </c>
      <c r="DP22" s="53">
        <v>3</v>
      </c>
      <c r="DQ22" s="63">
        <v>3</v>
      </c>
      <c r="DR22" s="19">
        <v>7</v>
      </c>
      <c r="DS22" s="22">
        <v>5</v>
      </c>
      <c r="DT22" s="23"/>
      <c r="DU22" s="25">
        <f t="shared" si="86"/>
        <v>5.8</v>
      </c>
      <c r="DV22" s="26">
        <f t="shared" si="87"/>
        <v>5.8</v>
      </c>
      <c r="DW22" s="26" t="str">
        <f t="shared" si="88"/>
        <v>5.8</v>
      </c>
      <c r="DX22" s="30" t="str">
        <f t="shared" si="89"/>
        <v>C</v>
      </c>
      <c r="DY22" s="28">
        <f t="shared" si="90"/>
        <v>2</v>
      </c>
      <c r="DZ22" s="35" t="str">
        <f t="shared" si="91"/>
        <v>2.0</v>
      </c>
      <c r="EA22" s="53">
        <v>3</v>
      </c>
      <c r="EB22" s="63">
        <v>3</v>
      </c>
      <c r="EC22" s="19">
        <v>6.7</v>
      </c>
      <c r="ED22" s="22">
        <v>5</v>
      </c>
      <c r="EE22" s="23"/>
      <c r="EF22" s="25">
        <f t="shared" si="92"/>
        <v>5.7</v>
      </c>
      <c r="EG22" s="26">
        <f t="shared" si="93"/>
        <v>5.7</v>
      </c>
      <c r="EH22" s="26" t="str">
        <f t="shared" si="94"/>
        <v>5.7</v>
      </c>
      <c r="EI22" s="30" t="str">
        <f t="shared" si="95"/>
        <v>C</v>
      </c>
      <c r="EJ22" s="28">
        <f t="shared" si="96"/>
        <v>2</v>
      </c>
      <c r="EK22" s="35" t="str">
        <f t="shared" si="97"/>
        <v>2.0</v>
      </c>
      <c r="EL22" s="53">
        <v>2</v>
      </c>
      <c r="EM22" s="63">
        <v>2</v>
      </c>
      <c r="EN22" s="19">
        <v>5</v>
      </c>
      <c r="EO22" s="22">
        <v>6</v>
      </c>
      <c r="EP22" s="23"/>
      <c r="EQ22" s="25">
        <f t="shared" si="98"/>
        <v>5.6</v>
      </c>
      <c r="ER22" s="26">
        <f t="shared" si="99"/>
        <v>5.6</v>
      </c>
      <c r="ES22" s="26" t="str">
        <f t="shared" si="100"/>
        <v>5.6</v>
      </c>
      <c r="ET22" s="30" t="str">
        <f t="shared" si="101"/>
        <v>C</v>
      </c>
      <c r="EU22" s="28">
        <f t="shared" si="102"/>
        <v>2</v>
      </c>
      <c r="EV22" s="35" t="str">
        <f t="shared" si="103"/>
        <v>2.0</v>
      </c>
      <c r="EW22" s="53">
        <v>2</v>
      </c>
      <c r="EX22" s="63">
        <v>2</v>
      </c>
      <c r="EY22" s="19">
        <v>7.1</v>
      </c>
      <c r="EZ22" s="22">
        <v>4</v>
      </c>
      <c r="FA22" s="23"/>
      <c r="FB22" s="25">
        <f t="shared" si="104"/>
        <v>5.2</v>
      </c>
      <c r="FC22" s="26">
        <f t="shared" si="105"/>
        <v>5.2</v>
      </c>
      <c r="FD22" s="26" t="str">
        <f t="shared" si="106"/>
        <v>5.2</v>
      </c>
      <c r="FE22" s="30" t="str">
        <f t="shared" si="107"/>
        <v>D+</v>
      </c>
      <c r="FF22" s="28">
        <f t="shared" si="108"/>
        <v>1.5</v>
      </c>
      <c r="FG22" s="35" t="str">
        <f t="shared" si="109"/>
        <v>1.5</v>
      </c>
      <c r="FH22" s="53">
        <v>3</v>
      </c>
      <c r="FI22" s="63">
        <v>3</v>
      </c>
      <c r="FJ22" s="19">
        <v>8</v>
      </c>
      <c r="FK22" s="22">
        <v>8</v>
      </c>
      <c r="FL22" s="23"/>
      <c r="FM22" s="25">
        <f t="shared" si="110"/>
        <v>8</v>
      </c>
      <c r="FN22" s="26">
        <f t="shared" si="111"/>
        <v>8</v>
      </c>
      <c r="FO22" s="26" t="str">
        <f t="shared" si="112"/>
        <v>8.0</v>
      </c>
      <c r="FP22" s="30" t="str">
        <f t="shared" si="113"/>
        <v>B+</v>
      </c>
      <c r="FQ22" s="28">
        <f t="shared" si="114"/>
        <v>3.5</v>
      </c>
      <c r="FR22" s="35" t="str">
        <f t="shared" si="115"/>
        <v>3.5</v>
      </c>
      <c r="FS22" s="53">
        <v>2</v>
      </c>
      <c r="FT22" s="63">
        <v>2</v>
      </c>
      <c r="FU22" s="19">
        <v>6.3</v>
      </c>
      <c r="FV22" s="22">
        <v>5</v>
      </c>
      <c r="FW22" s="23"/>
      <c r="FX22" s="25">
        <f t="shared" si="116"/>
        <v>5.5</v>
      </c>
      <c r="FY22" s="26">
        <f t="shared" si="117"/>
        <v>5.5</v>
      </c>
      <c r="FZ22" s="26" t="str">
        <f t="shared" si="118"/>
        <v>5.5</v>
      </c>
      <c r="GA22" s="30" t="str">
        <f t="shared" si="119"/>
        <v>C</v>
      </c>
      <c r="GB22" s="28">
        <f t="shared" si="120"/>
        <v>2</v>
      </c>
      <c r="GC22" s="35" t="str">
        <f t="shared" si="121"/>
        <v>2.0</v>
      </c>
      <c r="GD22" s="53">
        <v>2</v>
      </c>
      <c r="GE22" s="63">
        <v>2</v>
      </c>
      <c r="GF22" s="181">
        <f t="shared" si="122"/>
        <v>20</v>
      </c>
      <c r="GG22" s="217">
        <f t="shared" si="123"/>
        <v>5.4799999999999995</v>
      </c>
      <c r="GH22" s="182">
        <f t="shared" si="124"/>
        <v>1.85</v>
      </c>
      <c r="GI22" s="183" t="str">
        <f t="shared" si="125"/>
        <v>1.85</v>
      </c>
      <c r="GJ22" s="135" t="str">
        <f t="shared" si="126"/>
        <v>Lên lớp</v>
      </c>
      <c r="GK22" s="136">
        <f t="shared" si="127"/>
        <v>20</v>
      </c>
      <c r="GL22" s="239">
        <f t="shared" si="128"/>
        <v>5.4799999999999995</v>
      </c>
      <c r="GM22" s="137">
        <f t="shared" si="129"/>
        <v>1.85</v>
      </c>
      <c r="GN22" s="192">
        <f t="shared" si="130"/>
        <v>37</v>
      </c>
      <c r="GO22" s="193">
        <f t="shared" si="131"/>
        <v>37</v>
      </c>
      <c r="GP22" s="183">
        <f t="shared" si="132"/>
        <v>5.4810810810810811</v>
      </c>
      <c r="GQ22" s="182">
        <f t="shared" si="133"/>
        <v>1.7837837837837838</v>
      </c>
      <c r="GR22" s="183" t="str">
        <f t="shared" si="134"/>
        <v>1.78</v>
      </c>
      <c r="GS22" s="135" t="str">
        <f t="shared" si="135"/>
        <v>Lên lớp</v>
      </c>
      <c r="GT22" s="135" t="s">
        <v>648</v>
      </c>
      <c r="GU22" s="19">
        <v>6</v>
      </c>
      <c r="GV22" s="22">
        <v>5</v>
      </c>
      <c r="GW22" s="23"/>
      <c r="GX22" s="25">
        <f t="shared" si="136"/>
        <v>5.4</v>
      </c>
      <c r="GY22" s="26">
        <f t="shared" si="137"/>
        <v>5.4</v>
      </c>
      <c r="GZ22" s="26" t="str">
        <f t="shared" si="138"/>
        <v>5.4</v>
      </c>
      <c r="HA22" s="30" t="str">
        <f t="shared" si="139"/>
        <v>D+</v>
      </c>
      <c r="HB22" s="28">
        <f t="shared" si="140"/>
        <v>1.5</v>
      </c>
      <c r="HC22" s="35" t="str">
        <f t="shared" si="141"/>
        <v>1.5</v>
      </c>
      <c r="HD22" s="53">
        <v>3</v>
      </c>
      <c r="HE22" s="63">
        <v>3</v>
      </c>
      <c r="HF22" s="19">
        <v>5.8</v>
      </c>
      <c r="HG22" s="22">
        <v>6</v>
      </c>
      <c r="HH22" s="23"/>
      <c r="HI22" s="25">
        <f t="shared" si="142"/>
        <v>5.9</v>
      </c>
      <c r="HJ22" s="26">
        <f t="shared" si="143"/>
        <v>5.9</v>
      </c>
      <c r="HK22" s="26" t="str">
        <f t="shared" si="144"/>
        <v>5.9</v>
      </c>
      <c r="HL22" s="30" t="str">
        <f t="shared" si="145"/>
        <v>C</v>
      </c>
      <c r="HM22" s="28">
        <f t="shared" si="146"/>
        <v>2</v>
      </c>
      <c r="HN22" s="35" t="str">
        <f t="shared" si="147"/>
        <v>2.0</v>
      </c>
      <c r="HO22" s="53">
        <v>2</v>
      </c>
      <c r="HP22" s="63">
        <v>2</v>
      </c>
      <c r="HQ22" s="19">
        <v>5.6</v>
      </c>
      <c r="HR22" s="22">
        <v>1</v>
      </c>
      <c r="HS22" s="23">
        <v>3</v>
      </c>
      <c r="HT22" s="25">
        <f t="shared" si="148"/>
        <v>2.8</v>
      </c>
      <c r="HU22" s="147">
        <f t="shared" si="149"/>
        <v>4</v>
      </c>
      <c r="HV22" s="26" t="str">
        <f t="shared" si="233"/>
        <v>4.0</v>
      </c>
      <c r="HW22" s="218" t="str">
        <f t="shared" si="150"/>
        <v>D</v>
      </c>
      <c r="HX22" s="149">
        <f t="shared" si="151"/>
        <v>1</v>
      </c>
      <c r="HY22" s="40" t="str">
        <f t="shared" si="152"/>
        <v>1.0</v>
      </c>
      <c r="HZ22" s="53">
        <v>3</v>
      </c>
      <c r="IA22" s="63">
        <v>3</v>
      </c>
      <c r="IB22" s="19">
        <v>6.3</v>
      </c>
      <c r="IC22" s="22">
        <v>1</v>
      </c>
      <c r="ID22" s="23">
        <v>5</v>
      </c>
      <c r="IE22" s="25">
        <f t="shared" si="153"/>
        <v>3.1</v>
      </c>
      <c r="IF22" s="147">
        <f t="shared" si="154"/>
        <v>5.5</v>
      </c>
      <c r="IG22" s="26" t="str">
        <f t="shared" si="234"/>
        <v>5.5</v>
      </c>
      <c r="IH22" s="218" t="str">
        <f t="shared" si="155"/>
        <v>C</v>
      </c>
      <c r="II22" s="149">
        <f t="shared" si="156"/>
        <v>2</v>
      </c>
      <c r="IJ22" s="40" t="str">
        <f t="shared" si="157"/>
        <v>2.0</v>
      </c>
      <c r="IK22" s="53">
        <v>1</v>
      </c>
      <c r="IL22" s="63">
        <v>1</v>
      </c>
      <c r="IM22" s="19">
        <v>5.6</v>
      </c>
      <c r="IN22" s="22">
        <v>7</v>
      </c>
      <c r="IO22" s="23"/>
      <c r="IP22" s="25">
        <f t="shared" si="158"/>
        <v>6.4</v>
      </c>
      <c r="IQ22" s="26">
        <f t="shared" si="159"/>
        <v>6.4</v>
      </c>
      <c r="IR22" s="26" t="str">
        <f t="shared" si="160"/>
        <v>6.4</v>
      </c>
      <c r="IS22" s="30" t="str">
        <f t="shared" si="161"/>
        <v>C</v>
      </c>
      <c r="IT22" s="28">
        <f t="shared" si="162"/>
        <v>2</v>
      </c>
      <c r="IU22" s="35" t="str">
        <f t="shared" si="163"/>
        <v>2.0</v>
      </c>
      <c r="IV22" s="53">
        <v>2</v>
      </c>
      <c r="IW22" s="63">
        <v>2</v>
      </c>
      <c r="IX22" s="19">
        <v>7</v>
      </c>
      <c r="IY22" s="22">
        <v>9</v>
      </c>
      <c r="IZ22" s="23"/>
      <c r="JA22" s="25">
        <f t="shared" si="164"/>
        <v>8.1999999999999993</v>
      </c>
      <c r="JB22" s="26">
        <f t="shared" si="165"/>
        <v>8.1999999999999993</v>
      </c>
      <c r="JC22" s="26" t="str">
        <f t="shared" si="166"/>
        <v>8.2</v>
      </c>
      <c r="JD22" s="30" t="str">
        <f t="shared" si="167"/>
        <v>B+</v>
      </c>
      <c r="JE22" s="28">
        <f t="shared" si="168"/>
        <v>3.5</v>
      </c>
      <c r="JF22" s="35" t="str">
        <f t="shared" si="169"/>
        <v>3.5</v>
      </c>
      <c r="JG22" s="53">
        <v>2</v>
      </c>
      <c r="JH22" s="63">
        <v>2</v>
      </c>
      <c r="JI22" s="19">
        <v>7</v>
      </c>
      <c r="JJ22" s="22">
        <v>6</v>
      </c>
      <c r="JK22" s="23"/>
      <c r="JL22" s="25">
        <f t="shared" si="170"/>
        <v>6.4</v>
      </c>
      <c r="JM22" s="26">
        <f t="shared" si="171"/>
        <v>6.4</v>
      </c>
      <c r="JN22" s="26" t="str">
        <f t="shared" si="172"/>
        <v>6.4</v>
      </c>
      <c r="JO22" s="30" t="str">
        <f t="shared" si="173"/>
        <v>C</v>
      </c>
      <c r="JP22" s="28">
        <f t="shared" si="174"/>
        <v>2</v>
      </c>
      <c r="JQ22" s="35" t="str">
        <f t="shared" si="175"/>
        <v>2.0</v>
      </c>
      <c r="JR22" s="53">
        <v>2</v>
      </c>
      <c r="JS22" s="63">
        <v>2</v>
      </c>
      <c r="JT22" s="19">
        <v>6</v>
      </c>
      <c r="JU22" s="22">
        <v>4</v>
      </c>
      <c r="JV22" s="23"/>
      <c r="JW22" s="25">
        <f t="shared" si="176"/>
        <v>4.8</v>
      </c>
      <c r="JX22" s="26">
        <f t="shared" si="177"/>
        <v>4.8</v>
      </c>
      <c r="JY22" s="26" t="str">
        <f t="shared" si="178"/>
        <v>4.8</v>
      </c>
      <c r="JZ22" s="30" t="str">
        <f t="shared" si="179"/>
        <v>D</v>
      </c>
      <c r="KA22" s="28">
        <f t="shared" si="180"/>
        <v>1</v>
      </c>
      <c r="KB22" s="35" t="str">
        <f t="shared" si="181"/>
        <v>1.0</v>
      </c>
      <c r="KC22" s="53">
        <v>1</v>
      </c>
      <c r="KD22" s="63">
        <v>1</v>
      </c>
      <c r="KE22" s="19">
        <v>7.7</v>
      </c>
      <c r="KF22" s="22">
        <v>9</v>
      </c>
      <c r="KG22" s="23"/>
      <c r="KH22" s="25">
        <f t="shared" si="182"/>
        <v>8.5</v>
      </c>
      <c r="KI22" s="26">
        <f t="shared" si="183"/>
        <v>8.5</v>
      </c>
      <c r="KJ22" s="26" t="str">
        <f t="shared" si="184"/>
        <v>8.5</v>
      </c>
      <c r="KK22" s="30" t="str">
        <f t="shared" si="185"/>
        <v>A</v>
      </c>
      <c r="KL22" s="28">
        <f t="shared" si="186"/>
        <v>4</v>
      </c>
      <c r="KM22" s="35" t="str">
        <f t="shared" si="187"/>
        <v>4.0</v>
      </c>
      <c r="KN22" s="53">
        <v>2</v>
      </c>
      <c r="KO22" s="63">
        <v>2</v>
      </c>
      <c r="KP22" s="181">
        <f t="shared" si="188"/>
        <v>18</v>
      </c>
      <c r="KQ22" s="217">
        <f t="shared" si="189"/>
        <v>6.0722222222222211</v>
      </c>
      <c r="KR22" s="182">
        <f t="shared" si="190"/>
        <v>2.0833333333333335</v>
      </c>
      <c r="KS22" s="183" t="str">
        <f t="shared" si="191"/>
        <v>2.08</v>
      </c>
      <c r="KT22" s="135" t="str">
        <f t="shared" si="192"/>
        <v>Lên lớp</v>
      </c>
      <c r="KU22" s="136">
        <f t="shared" si="193"/>
        <v>18</v>
      </c>
      <c r="KV22" s="217">
        <f t="shared" si="194"/>
        <v>6.0722222222222211</v>
      </c>
      <c r="KW22" s="236">
        <f t="shared" si="195"/>
        <v>2.0833333333333335</v>
      </c>
      <c r="KX22" s="192">
        <f t="shared" si="196"/>
        <v>55</v>
      </c>
      <c r="KY22" s="193">
        <f t="shared" si="197"/>
        <v>55</v>
      </c>
      <c r="KZ22" s="183">
        <f t="shared" si="198"/>
        <v>5.6745454545454548</v>
      </c>
      <c r="LA22" s="182">
        <f t="shared" si="199"/>
        <v>1.8818181818181818</v>
      </c>
      <c r="LB22" s="183" t="str">
        <f t="shared" si="200"/>
        <v>1.88</v>
      </c>
      <c r="LC22" s="135" t="str">
        <f t="shared" si="201"/>
        <v>Lên lớp</v>
      </c>
      <c r="LD22" s="135" t="s">
        <v>648</v>
      </c>
      <c r="LE22" s="57">
        <v>7.5</v>
      </c>
      <c r="LF22" s="22">
        <v>6</v>
      </c>
      <c r="LG22" s="23"/>
      <c r="LH22" s="25">
        <f t="shared" si="202"/>
        <v>6.6</v>
      </c>
      <c r="LI22" s="147">
        <f t="shared" si="203"/>
        <v>6.6</v>
      </c>
      <c r="LJ22" s="26" t="str">
        <f t="shared" si="204"/>
        <v>6.6</v>
      </c>
      <c r="LK22" s="148" t="str">
        <f t="shared" si="205"/>
        <v>C+</v>
      </c>
      <c r="LL22" s="149">
        <f t="shared" si="206"/>
        <v>2.5</v>
      </c>
      <c r="LM22" s="40" t="str">
        <f t="shared" si="207"/>
        <v>2.5</v>
      </c>
      <c r="LN22" s="53">
        <v>2</v>
      </c>
      <c r="LO22" s="63">
        <v>2</v>
      </c>
      <c r="LP22" s="19">
        <v>7.6</v>
      </c>
      <c r="LQ22" s="22">
        <v>7</v>
      </c>
      <c r="LR22" s="23"/>
      <c r="LS22" s="25">
        <f t="shared" si="208"/>
        <v>7.2</v>
      </c>
      <c r="LT22" s="147">
        <f t="shared" si="209"/>
        <v>7.2</v>
      </c>
      <c r="LU22" s="26" t="str">
        <f t="shared" si="210"/>
        <v>7.2</v>
      </c>
      <c r="LV22" s="148" t="str">
        <f t="shared" si="211"/>
        <v>B</v>
      </c>
      <c r="LW22" s="149">
        <f t="shared" si="212"/>
        <v>3</v>
      </c>
      <c r="LX22" s="40" t="str">
        <f t="shared" si="213"/>
        <v>3.0</v>
      </c>
      <c r="LY22" s="53">
        <v>1</v>
      </c>
      <c r="LZ22" s="63">
        <v>1</v>
      </c>
      <c r="MA22" s="19">
        <v>6.8</v>
      </c>
      <c r="MB22" s="22">
        <v>4</v>
      </c>
      <c r="MC22" s="23"/>
      <c r="MD22" s="25">
        <f t="shared" si="214"/>
        <v>5.0999999999999996</v>
      </c>
      <c r="ME22" s="147">
        <f t="shared" si="215"/>
        <v>5.0999999999999996</v>
      </c>
      <c r="MF22" s="26" t="str">
        <f t="shared" si="216"/>
        <v>5.1</v>
      </c>
      <c r="MG22" s="148" t="str">
        <f t="shared" si="217"/>
        <v>D+</v>
      </c>
      <c r="MH22" s="149">
        <f t="shared" si="218"/>
        <v>1.5</v>
      </c>
      <c r="MI22" s="40" t="str">
        <f t="shared" si="219"/>
        <v>1.5</v>
      </c>
      <c r="MJ22" s="53">
        <v>3</v>
      </c>
      <c r="MK22" s="63">
        <v>3</v>
      </c>
      <c r="ML22" s="19">
        <v>6.7</v>
      </c>
      <c r="MM22" s="44"/>
      <c r="MN22" s="23">
        <v>6</v>
      </c>
      <c r="MO22" s="25">
        <f t="shared" si="220"/>
        <v>2.7</v>
      </c>
      <c r="MP22" s="147">
        <f t="shared" si="221"/>
        <v>6.3</v>
      </c>
      <c r="MQ22" s="26" t="str">
        <f t="shared" si="222"/>
        <v>6.3</v>
      </c>
      <c r="MR22" s="148" t="str">
        <f t="shared" si="223"/>
        <v>C</v>
      </c>
      <c r="MS22" s="149">
        <f t="shared" si="224"/>
        <v>2</v>
      </c>
      <c r="MT22" s="40" t="str">
        <f t="shared" si="225"/>
        <v>2.0</v>
      </c>
      <c r="MU22" s="53">
        <v>2</v>
      </c>
      <c r="MV22" s="63">
        <v>2</v>
      </c>
      <c r="MW22" s="19">
        <v>8</v>
      </c>
      <c r="MX22" s="22">
        <v>8</v>
      </c>
      <c r="MY22" s="23"/>
      <c r="MZ22" s="25">
        <f t="shared" si="226"/>
        <v>8</v>
      </c>
      <c r="NA22" s="147">
        <f t="shared" si="227"/>
        <v>8</v>
      </c>
      <c r="NB22" s="26" t="str">
        <f t="shared" si="228"/>
        <v>8.0</v>
      </c>
      <c r="NC22" s="148" t="str">
        <f t="shared" si="229"/>
        <v>B+</v>
      </c>
      <c r="ND22" s="149">
        <f t="shared" si="230"/>
        <v>3.5</v>
      </c>
      <c r="NE22" s="40" t="str">
        <f t="shared" si="231"/>
        <v>3.5</v>
      </c>
      <c r="NF22" s="53">
        <v>4</v>
      </c>
      <c r="NG22" s="63">
        <v>4</v>
      </c>
      <c r="NH22" s="264">
        <f t="shared" si="19"/>
        <v>12</v>
      </c>
      <c r="NI22" s="217">
        <f t="shared" si="20"/>
        <v>6.6916666666666664</v>
      </c>
      <c r="NJ22" s="182">
        <f t="shared" si="21"/>
        <v>2.5416666666666665</v>
      </c>
      <c r="NK22" s="183" t="str">
        <f t="shared" si="22"/>
        <v>2.54</v>
      </c>
      <c r="NL22" s="135" t="str">
        <f t="shared" si="23"/>
        <v>Lên lớp</v>
      </c>
      <c r="NM22" s="136">
        <f t="shared" si="24"/>
        <v>12</v>
      </c>
      <c r="NN22" s="217">
        <f t="shared" si="25"/>
        <v>6.6916666666666664</v>
      </c>
      <c r="NO22" s="236">
        <f t="shared" si="26"/>
        <v>2.5416666666666665</v>
      </c>
      <c r="NP22" s="192">
        <f t="shared" si="27"/>
        <v>67</v>
      </c>
      <c r="NQ22" s="193">
        <f t="shared" si="28"/>
        <v>67</v>
      </c>
      <c r="NR22" s="183">
        <f t="shared" si="29"/>
        <v>5.8567164179104481</v>
      </c>
      <c r="NS22" s="182">
        <f t="shared" si="30"/>
        <v>2</v>
      </c>
      <c r="NT22" s="183" t="str">
        <f t="shared" si="31"/>
        <v>2.00</v>
      </c>
      <c r="NU22" s="135" t="str">
        <f t="shared" si="32"/>
        <v>Lên lớp</v>
      </c>
      <c r="NV22" s="135" t="s">
        <v>648</v>
      </c>
      <c r="NW22" s="57">
        <v>5.5</v>
      </c>
      <c r="NX22" s="51">
        <v>5</v>
      </c>
      <c r="NY22" s="23"/>
      <c r="NZ22" s="25">
        <f t="shared" si="273"/>
        <v>5.2</v>
      </c>
      <c r="OA22" s="26">
        <f t="shared" si="274"/>
        <v>5.2</v>
      </c>
      <c r="OB22" s="26" t="str">
        <f t="shared" si="275"/>
        <v>5.2</v>
      </c>
      <c r="OC22" s="30" t="str">
        <f t="shared" si="276"/>
        <v>D+</v>
      </c>
      <c r="OD22" s="28">
        <f t="shared" si="277"/>
        <v>1.5</v>
      </c>
      <c r="OE22" s="35" t="str">
        <f t="shared" si="278"/>
        <v>1.5</v>
      </c>
      <c r="OF22" s="53">
        <v>6</v>
      </c>
      <c r="OG22" s="70">
        <v>6</v>
      </c>
      <c r="OH22" s="19">
        <v>6</v>
      </c>
      <c r="OI22" s="22">
        <v>3</v>
      </c>
      <c r="OJ22" s="23"/>
      <c r="OK22" s="25">
        <f t="shared" si="263"/>
        <v>4.2</v>
      </c>
      <c r="OL22" s="26">
        <f t="shared" si="264"/>
        <v>4.2</v>
      </c>
      <c r="OM22" s="26" t="str">
        <f t="shared" si="265"/>
        <v>4.2</v>
      </c>
      <c r="ON22" s="30" t="str">
        <f t="shared" si="266"/>
        <v>D</v>
      </c>
      <c r="OO22" s="28">
        <f t="shared" si="267"/>
        <v>1</v>
      </c>
      <c r="OP22" s="35" t="str">
        <f t="shared" si="268"/>
        <v>1.0</v>
      </c>
      <c r="OQ22" s="53">
        <v>6</v>
      </c>
      <c r="OR22" s="63">
        <v>6</v>
      </c>
      <c r="OS22" s="304"/>
      <c r="OT22" s="25"/>
      <c r="OU22" s="25"/>
      <c r="OV22" s="129">
        <f t="shared" si="269"/>
        <v>0</v>
      </c>
      <c r="OW22" s="26" t="str">
        <f t="shared" si="34"/>
        <v>0.0</v>
      </c>
      <c r="OX22" s="30" t="str">
        <f t="shared" si="270"/>
        <v>F</v>
      </c>
      <c r="OY22" s="28">
        <f t="shared" si="271"/>
        <v>0</v>
      </c>
      <c r="OZ22" s="35" t="str">
        <f t="shared" si="272"/>
        <v>0.0</v>
      </c>
      <c r="PA22" s="260">
        <v>5</v>
      </c>
      <c r="PB22" s="261"/>
      <c r="PC22" s="262">
        <f t="shared" si="232"/>
        <v>17</v>
      </c>
      <c r="PD22" s="217">
        <f t="shared" si="35"/>
        <v>3.3176470588235296</v>
      </c>
      <c r="PE22" s="182">
        <f t="shared" si="36"/>
        <v>0.88235294117647056</v>
      </c>
      <c r="PF22" s="183" t="str">
        <f t="shared" si="37"/>
        <v>0.88</v>
      </c>
      <c r="PG22" s="135" t="str">
        <f t="shared" si="38"/>
        <v>Cảnh báo KQHT</v>
      </c>
    </row>
    <row r="23" spans="1:423" ht="18">
      <c r="A23" s="10">
        <v>20</v>
      </c>
      <c r="B23" s="10">
        <v>22</v>
      </c>
      <c r="C23" s="90" t="s">
        <v>187</v>
      </c>
      <c r="D23" s="91" t="s">
        <v>253</v>
      </c>
      <c r="E23" s="93" t="s">
        <v>189</v>
      </c>
      <c r="F23" s="308" t="s">
        <v>252</v>
      </c>
      <c r="G23" s="42"/>
      <c r="H23" s="100" t="s">
        <v>481</v>
      </c>
      <c r="I23" s="42" t="s">
        <v>18</v>
      </c>
      <c r="J23" s="103" t="s">
        <v>113</v>
      </c>
      <c r="K23" s="12">
        <v>7.3</v>
      </c>
      <c r="L23" s="26" t="str">
        <f t="shared" si="39"/>
        <v>7.3</v>
      </c>
      <c r="M23" s="30" t="str">
        <f t="shared" si="235"/>
        <v>B</v>
      </c>
      <c r="N23" s="37">
        <f t="shared" si="236"/>
        <v>3</v>
      </c>
      <c r="O23" s="35" t="str">
        <f t="shared" si="237"/>
        <v>3.0</v>
      </c>
      <c r="P23" s="11">
        <v>2</v>
      </c>
      <c r="Q23" s="14">
        <v>6.3</v>
      </c>
      <c r="R23" s="26" t="str">
        <f t="shared" si="40"/>
        <v>6.3</v>
      </c>
      <c r="S23" s="30" t="str">
        <f t="shared" si="238"/>
        <v>C</v>
      </c>
      <c r="T23" s="37">
        <f t="shared" si="239"/>
        <v>2</v>
      </c>
      <c r="U23" s="35" t="str">
        <f t="shared" si="240"/>
        <v>2.0</v>
      </c>
      <c r="V23" s="11">
        <v>3</v>
      </c>
      <c r="W23" s="19">
        <v>8.1999999999999993</v>
      </c>
      <c r="X23" s="22">
        <v>6</v>
      </c>
      <c r="Y23" s="23"/>
      <c r="Z23" s="25">
        <f t="shared" si="41"/>
        <v>6.9</v>
      </c>
      <c r="AA23" s="26">
        <f t="shared" si="42"/>
        <v>6.9</v>
      </c>
      <c r="AB23" s="26" t="str">
        <f t="shared" si="43"/>
        <v>6.9</v>
      </c>
      <c r="AC23" s="30" t="str">
        <f t="shared" si="44"/>
        <v>C+</v>
      </c>
      <c r="AD23" s="28">
        <f t="shared" si="45"/>
        <v>2.5</v>
      </c>
      <c r="AE23" s="35" t="str">
        <f t="shared" si="46"/>
        <v>2.5</v>
      </c>
      <c r="AF23" s="53">
        <v>4</v>
      </c>
      <c r="AG23" s="63">
        <v>4</v>
      </c>
      <c r="AH23" s="19">
        <v>5.7</v>
      </c>
      <c r="AI23" s="22">
        <v>8</v>
      </c>
      <c r="AJ23" s="23"/>
      <c r="AK23" s="25">
        <f t="shared" si="241"/>
        <v>7.1</v>
      </c>
      <c r="AL23" s="26">
        <f t="shared" si="242"/>
        <v>7.1</v>
      </c>
      <c r="AM23" s="26" t="str">
        <f t="shared" si="48"/>
        <v>7.1</v>
      </c>
      <c r="AN23" s="30" t="str">
        <f t="shared" si="243"/>
        <v>B</v>
      </c>
      <c r="AO23" s="28">
        <f t="shared" si="244"/>
        <v>3</v>
      </c>
      <c r="AP23" s="35" t="str">
        <f t="shared" si="245"/>
        <v>3.0</v>
      </c>
      <c r="AQ23" s="66">
        <v>2</v>
      </c>
      <c r="AR23" s="68">
        <v>2</v>
      </c>
      <c r="AS23" s="19">
        <v>5.3</v>
      </c>
      <c r="AT23" s="22">
        <v>3</v>
      </c>
      <c r="AU23" s="23">
        <v>4</v>
      </c>
      <c r="AV23" s="25">
        <f t="shared" si="246"/>
        <v>3.9</v>
      </c>
      <c r="AW23" s="26">
        <f t="shared" si="247"/>
        <v>4.5</v>
      </c>
      <c r="AX23" s="26" t="str">
        <f t="shared" si="51"/>
        <v>4.5</v>
      </c>
      <c r="AY23" s="30" t="str">
        <f t="shared" si="248"/>
        <v>D</v>
      </c>
      <c r="AZ23" s="28">
        <f t="shared" si="249"/>
        <v>1</v>
      </c>
      <c r="BA23" s="35" t="str">
        <f t="shared" si="250"/>
        <v>1.0</v>
      </c>
      <c r="BB23" s="53">
        <v>3</v>
      </c>
      <c r="BC23" s="63">
        <v>3</v>
      </c>
      <c r="BD23" s="19">
        <v>8.6</v>
      </c>
      <c r="BE23" s="22">
        <v>7</v>
      </c>
      <c r="BF23" s="23"/>
      <c r="BG23" s="25">
        <f t="shared" si="52"/>
        <v>7.6</v>
      </c>
      <c r="BH23" s="26">
        <f t="shared" si="53"/>
        <v>7.6</v>
      </c>
      <c r="BI23" s="26" t="str">
        <f t="shared" si="54"/>
        <v>7.6</v>
      </c>
      <c r="BJ23" s="30" t="str">
        <f t="shared" si="251"/>
        <v>B</v>
      </c>
      <c r="BK23" s="28">
        <f t="shared" si="252"/>
        <v>3</v>
      </c>
      <c r="BL23" s="35" t="str">
        <f t="shared" si="253"/>
        <v>3.0</v>
      </c>
      <c r="BM23" s="53">
        <v>3</v>
      </c>
      <c r="BN23" s="63">
        <v>3</v>
      </c>
      <c r="BO23" s="19">
        <v>6.8</v>
      </c>
      <c r="BP23" s="22">
        <v>5</v>
      </c>
      <c r="BQ23" s="23"/>
      <c r="BR23" s="25">
        <f t="shared" si="55"/>
        <v>5.7</v>
      </c>
      <c r="BS23" s="26">
        <f t="shared" si="56"/>
        <v>5.7</v>
      </c>
      <c r="BT23" s="26" t="str">
        <f t="shared" si="57"/>
        <v>5.7</v>
      </c>
      <c r="BU23" s="30" t="str">
        <f t="shared" si="58"/>
        <v>C</v>
      </c>
      <c r="BV23" s="56">
        <f t="shared" si="59"/>
        <v>2</v>
      </c>
      <c r="BW23" s="35" t="str">
        <f t="shared" si="60"/>
        <v>2.0</v>
      </c>
      <c r="BX23" s="53">
        <v>2</v>
      </c>
      <c r="BY23" s="70">
        <v>2</v>
      </c>
      <c r="BZ23" s="19">
        <v>7</v>
      </c>
      <c r="CA23" s="22">
        <v>6</v>
      </c>
      <c r="CB23" s="23"/>
      <c r="CC23" s="25">
        <f t="shared" si="61"/>
        <v>6.4</v>
      </c>
      <c r="CD23" s="26">
        <f t="shared" si="62"/>
        <v>6.4</v>
      </c>
      <c r="CE23" s="26" t="str">
        <f t="shared" si="63"/>
        <v>6.4</v>
      </c>
      <c r="CF23" s="30" t="str">
        <f t="shared" si="254"/>
        <v>C</v>
      </c>
      <c r="CG23" s="28">
        <f t="shared" si="255"/>
        <v>2</v>
      </c>
      <c r="CH23" s="35" t="str">
        <f t="shared" si="256"/>
        <v>2.0</v>
      </c>
      <c r="CI23" s="53">
        <v>3</v>
      </c>
      <c r="CJ23" s="63">
        <v>3</v>
      </c>
      <c r="CK23" s="193">
        <f t="shared" si="64"/>
        <v>17</v>
      </c>
      <c r="CL23" s="217">
        <f t="shared" si="65"/>
        <v>6.3941176470588239</v>
      </c>
      <c r="CM23" s="182">
        <f t="shared" si="66"/>
        <v>2.2352941176470589</v>
      </c>
      <c r="CN23" s="183" t="str">
        <f t="shared" si="67"/>
        <v>2.24</v>
      </c>
      <c r="CO23" s="135" t="str">
        <f t="shared" si="68"/>
        <v>Lên lớp</v>
      </c>
      <c r="CP23" s="136">
        <f t="shared" si="69"/>
        <v>17</v>
      </c>
      <c r="CQ23" s="239">
        <f t="shared" si="70"/>
        <v>6.3941176470588239</v>
      </c>
      <c r="CR23" s="137">
        <f t="shared" si="71"/>
        <v>2.2352941176470589</v>
      </c>
      <c r="CS23" s="244" t="str">
        <f t="shared" si="72"/>
        <v>2.24</v>
      </c>
      <c r="CT23" s="135" t="str">
        <f t="shared" si="73"/>
        <v>Lên lớp</v>
      </c>
      <c r="CU23" s="135" t="s">
        <v>648</v>
      </c>
      <c r="CV23" s="19">
        <v>7.6</v>
      </c>
      <c r="CW23" s="22">
        <v>7</v>
      </c>
      <c r="CX23" s="23"/>
      <c r="CY23" s="25">
        <f t="shared" si="74"/>
        <v>7.2</v>
      </c>
      <c r="CZ23" s="26">
        <f t="shared" si="75"/>
        <v>7.2</v>
      </c>
      <c r="DA23" s="26" t="str">
        <f t="shared" si="76"/>
        <v>7.2</v>
      </c>
      <c r="DB23" s="30" t="str">
        <f t="shared" si="77"/>
        <v>B</v>
      </c>
      <c r="DC23" s="56">
        <f t="shared" si="78"/>
        <v>3</v>
      </c>
      <c r="DD23" s="35" t="str">
        <f t="shared" si="79"/>
        <v>3.0</v>
      </c>
      <c r="DE23" s="53">
        <v>3</v>
      </c>
      <c r="DF23" s="63">
        <v>3</v>
      </c>
      <c r="DG23" s="19">
        <v>6.1</v>
      </c>
      <c r="DH23" s="22">
        <v>7</v>
      </c>
      <c r="DI23" s="23"/>
      <c r="DJ23" s="25">
        <f t="shared" si="80"/>
        <v>6.6</v>
      </c>
      <c r="DK23" s="26">
        <f t="shared" si="81"/>
        <v>6.6</v>
      </c>
      <c r="DL23" s="26" t="str">
        <f t="shared" si="82"/>
        <v>6.6</v>
      </c>
      <c r="DM23" s="30" t="str">
        <f t="shared" si="83"/>
        <v>C+</v>
      </c>
      <c r="DN23" s="56">
        <f t="shared" si="84"/>
        <v>2.5</v>
      </c>
      <c r="DO23" s="35" t="str">
        <f t="shared" si="85"/>
        <v>2.5</v>
      </c>
      <c r="DP23" s="53">
        <v>3</v>
      </c>
      <c r="DQ23" s="63">
        <v>3</v>
      </c>
      <c r="DR23" s="19">
        <v>7.7</v>
      </c>
      <c r="DS23" s="22">
        <v>7</v>
      </c>
      <c r="DT23" s="23"/>
      <c r="DU23" s="25">
        <f t="shared" si="86"/>
        <v>7.3</v>
      </c>
      <c r="DV23" s="26">
        <f t="shared" si="87"/>
        <v>7.3</v>
      </c>
      <c r="DW23" s="26" t="str">
        <f t="shared" si="88"/>
        <v>7.3</v>
      </c>
      <c r="DX23" s="30" t="str">
        <f t="shared" si="89"/>
        <v>B</v>
      </c>
      <c r="DY23" s="28">
        <f t="shared" si="90"/>
        <v>3</v>
      </c>
      <c r="DZ23" s="35" t="str">
        <f t="shared" si="91"/>
        <v>3.0</v>
      </c>
      <c r="EA23" s="53">
        <v>3</v>
      </c>
      <c r="EB23" s="63">
        <v>3</v>
      </c>
      <c r="EC23" s="19">
        <v>8</v>
      </c>
      <c r="ED23" s="22">
        <v>6</v>
      </c>
      <c r="EE23" s="23"/>
      <c r="EF23" s="25">
        <f t="shared" si="92"/>
        <v>6.8</v>
      </c>
      <c r="EG23" s="26">
        <f t="shared" si="93"/>
        <v>6.8</v>
      </c>
      <c r="EH23" s="26" t="str">
        <f t="shared" si="94"/>
        <v>6.8</v>
      </c>
      <c r="EI23" s="30" t="str">
        <f t="shared" si="95"/>
        <v>C+</v>
      </c>
      <c r="EJ23" s="28">
        <f t="shared" si="96"/>
        <v>2.5</v>
      </c>
      <c r="EK23" s="35" t="str">
        <f t="shared" si="97"/>
        <v>2.5</v>
      </c>
      <c r="EL23" s="53">
        <v>2</v>
      </c>
      <c r="EM23" s="63">
        <v>2</v>
      </c>
      <c r="EN23" s="19">
        <v>8.9</v>
      </c>
      <c r="EO23" s="22">
        <v>9</v>
      </c>
      <c r="EP23" s="23"/>
      <c r="EQ23" s="25">
        <f t="shared" si="98"/>
        <v>9</v>
      </c>
      <c r="ER23" s="26">
        <f t="shared" si="99"/>
        <v>9</v>
      </c>
      <c r="ES23" s="26" t="str">
        <f t="shared" si="100"/>
        <v>9.0</v>
      </c>
      <c r="ET23" s="30" t="str">
        <f t="shared" si="101"/>
        <v>A</v>
      </c>
      <c r="EU23" s="28">
        <f t="shared" si="102"/>
        <v>4</v>
      </c>
      <c r="EV23" s="35" t="str">
        <f t="shared" si="103"/>
        <v>4.0</v>
      </c>
      <c r="EW23" s="53">
        <v>2</v>
      </c>
      <c r="EX23" s="63">
        <v>2</v>
      </c>
      <c r="EY23" s="19">
        <v>8.1</v>
      </c>
      <c r="EZ23" s="22">
        <v>4</v>
      </c>
      <c r="FA23" s="23"/>
      <c r="FB23" s="25">
        <f t="shared" si="104"/>
        <v>5.6</v>
      </c>
      <c r="FC23" s="26">
        <f t="shared" si="105"/>
        <v>5.6</v>
      </c>
      <c r="FD23" s="26" t="str">
        <f t="shared" si="106"/>
        <v>5.6</v>
      </c>
      <c r="FE23" s="30" t="str">
        <f t="shared" si="107"/>
        <v>C</v>
      </c>
      <c r="FF23" s="28">
        <f t="shared" si="108"/>
        <v>2</v>
      </c>
      <c r="FG23" s="35" t="str">
        <f t="shared" si="109"/>
        <v>2.0</v>
      </c>
      <c r="FH23" s="53">
        <v>3</v>
      </c>
      <c r="FI23" s="63">
        <v>3</v>
      </c>
      <c r="FJ23" s="19">
        <v>8</v>
      </c>
      <c r="FK23" s="22">
        <v>8</v>
      </c>
      <c r="FL23" s="23"/>
      <c r="FM23" s="25">
        <f t="shared" si="110"/>
        <v>8</v>
      </c>
      <c r="FN23" s="26">
        <f t="shared" si="111"/>
        <v>8</v>
      </c>
      <c r="FO23" s="26" t="str">
        <f t="shared" si="112"/>
        <v>8.0</v>
      </c>
      <c r="FP23" s="30" t="str">
        <f t="shared" si="113"/>
        <v>B+</v>
      </c>
      <c r="FQ23" s="28">
        <f t="shared" si="114"/>
        <v>3.5</v>
      </c>
      <c r="FR23" s="35" t="str">
        <f t="shared" si="115"/>
        <v>3.5</v>
      </c>
      <c r="FS23" s="53">
        <v>2</v>
      </c>
      <c r="FT23" s="63">
        <v>2</v>
      </c>
      <c r="FU23" s="19">
        <v>7.3</v>
      </c>
      <c r="FV23" s="22">
        <v>5</v>
      </c>
      <c r="FW23" s="23"/>
      <c r="FX23" s="25">
        <f t="shared" si="116"/>
        <v>5.9</v>
      </c>
      <c r="FY23" s="26">
        <f t="shared" si="117"/>
        <v>5.9</v>
      </c>
      <c r="FZ23" s="26" t="str">
        <f t="shared" si="118"/>
        <v>5.9</v>
      </c>
      <c r="GA23" s="30" t="str">
        <f t="shared" si="119"/>
        <v>C</v>
      </c>
      <c r="GB23" s="28">
        <f t="shared" si="120"/>
        <v>2</v>
      </c>
      <c r="GC23" s="35" t="str">
        <f t="shared" si="121"/>
        <v>2.0</v>
      </c>
      <c r="GD23" s="53">
        <v>2</v>
      </c>
      <c r="GE23" s="63">
        <v>2</v>
      </c>
      <c r="GF23" s="181">
        <f t="shared" si="122"/>
        <v>20</v>
      </c>
      <c r="GG23" s="217">
        <f t="shared" si="123"/>
        <v>6.9749999999999996</v>
      </c>
      <c r="GH23" s="182">
        <f t="shared" si="124"/>
        <v>2.7749999999999999</v>
      </c>
      <c r="GI23" s="183" t="str">
        <f t="shared" si="125"/>
        <v>2.78</v>
      </c>
      <c r="GJ23" s="135" t="str">
        <f t="shared" si="126"/>
        <v>Lên lớp</v>
      </c>
      <c r="GK23" s="136">
        <f t="shared" si="127"/>
        <v>20</v>
      </c>
      <c r="GL23" s="239">
        <f t="shared" si="128"/>
        <v>6.9749999999999996</v>
      </c>
      <c r="GM23" s="137">
        <f t="shared" si="129"/>
        <v>2.7749999999999999</v>
      </c>
      <c r="GN23" s="192">
        <f t="shared" si="130"/>
        <v>37</v>
      </c>
      <c r="GO23" s="193">
        <f t="shared" si="131"/>
        <v>37</v>
      </c>
      <c r="GP23" s="183">
        <f t="shared" si="132"/>
        <v>6.7081081081081075</v>
      </c>
      <c r="GQ23" s="182">
        <f t="shared" si="133"/>
        <v>2.5270270270270272</v>
      </c>
      <c r="GR23" s="183" t="str">
        <f t="shared" si="134"/>
        <v>2.53</v>
      </c>
      <c r="GS23" s="135" t="str">
        <f t="shared" si="135"/>
        <v>Lên lớp</v>
      </c>
      <c r="GT23" s="135" t="s">
        <v>648</v>
      </c>
      <c r="GU23" s="19">
        <v>8.3000000000000007</v>
      </c>
      <c r="GV23" s="22">
        <v>5</v>
      </c>
      <c r="GW23" s="23"/>
      <c r="GX23" s="25">
        <f t="shared" si="136"/>
        <v>6.3</v>
      </c>
      <c r="GY23" s="26">
        <f t="shared" si="137"/>
        <v>6.3</v>
      </c>
      <c r="GZ23" s="26" t="str">
        <f t="shared" si="138"/>
        <v>6.3</v>
      </c>
      <c r="HA23" s="30" t="str">
        <f t="shared" si="139"/>
        <v>C</v>
      </c>
      <c r="HB23" s="28">
        <f t="shared" si="140"/>
        <v>2</v>
      </c>
      <c r="HC23" s="35" t="str">
        <f t="shared" si="141"/>
        <v>2.0</v>
      </c>
      <c r="HD23" s="53">
        <v>3</v>
      </c>
      <c r="HE23" s="63">
        <v>3</v>
      </c>
      <c r="HF23" s="19">
        <v>8</v>
      </c>
      <c r="HG23" s="22">
        <v>9</v>
      </c>
      <c r="HH23" s="23"/>
      <c r="HI23" s="25">
        <f t="shared" si="142"/>
        <v>8.6</v>
      </c>
      <c r="HJ23" s="26">
        <f t="shared" si="143"/>
        <v>8.6</v>
      </c>
      <c r="HK23" s="26" t="str">
        <f t="shared" si="144"/>
        <v>8.6</v>
      </c>
      <c r="HL23" s="30" t="str">
        <f t="shared" si="145"/>
        <v>A</v>
      </c>
      <c r="HM23" s="28">
        <f t="shared" si="146"/>
        <v>4</v>
      </c>
      <c r="HN23" s="35" t="str">
        <f t="shared" si="147"/>
        <v>4.0</v>
      </c>
      <c r="HO23" s="53">
        <v>2</v>
      </c>
      <c r="HP23" s="63">
        <v>2</v>
      </c>
      <c r="HQ23" s="19">
        <v>9.1</v>
      </c>
      <c r="HR23" s="22">
        <v>7</v>
      </c>
      <c r="HS23" s="23"/>
      <c r="HT23" s="25">
        <f t="shared" si="148"/>
        <v>7.8</v>
      </c>
      <c r="HU23" s="147">
        <f t="shared" si="149"/>
        <v>7.8</v>
      </c>
      <c r="HV23" s="26" t="str">
        <f t="shared" si="233"/>
        <v>7.8</v>
      </c>
      <c r="HW23" s="218" t="str">
        <f t="shared" si="150"/>
        <v>B</v>
      </c>
      <c r="HX23" s="149">
        <f t="shared" si="151"/>
        <v>3</v>
      </c>
      <c r="HY23" s="40" t="str">
        <f t="shared" si="152"/>
        <v>3.0</v>
      </c>
      <c r="HZ23" s="53">
        <v>3</v>
      </c>
      <c r="IA23" s="63">
        <v>3</v>
      </c>
      <c r="IB23" s="19">
        <v>8.3000000000000007</v>
      </c>
      <c r="IC23" s="22">
        <v>5</v>
      </c>
      <c r="ID23" s="23"/>
      <c r="IE23" s="25">
        <f t="shared" si="153"/>
        <v>6.3</v>
      </c>
      <c r="IF23" s="147">
        <f t="shared" si="154"/>
        <v>6.3</v>
      </c>
      <c r="IG23" s="26" t="str">
        <f t="shared" si="234"/>
        <v>6.3</v>
      </c>
      <c r="IH23" s="218" t="str">
        <f t="shared" si="155"/>
        <v>C</v>
      </c>
      <c r="II23" s="149">
        <f t="shared" si="156"/>
        <v>2</v>
      </c>
      <c r="IJ23" s="40" t="str">
        <f t="shared" si="157"/>
        <v>2.0</v>
      </c>
      <c r="IK23" s="53">
        <v>1</v>
      </c>
      <c r="IL23" s="63">
        <v>1</v>
      </c>
      <c r="IM23" s="19">
        <v>6.4</v>
      </c>
      <c r="IN23" s="22">
        <v>9</v>
      </c>
      <c r="IO23" s="23"/>
      <c r="IP23" s="25">
        <f t="shared" si="158"/>
        <v>8</v>
      </c>
      <c r="IQ23" s="26">
        <f t="shared" si="159"/>
        <v>8</v>
      </c>
      <c r="IR23" s="26" t="str">
        <f t="shared" si="160"/>
        <v>8.0</v>
      </c>
      <c r="IS23" s="30" t="str">
        <f t="shared" si="161"/>
        <v>B+</v>
      </c>
      <c r="IT23" s="28">
        <f t="shared" si="162"/>
        <v>3.5</v>
      </c>
      <c r="IU23" s="35" t="str">
        <f t="shared" si="163"/>
        <v>3.5</v>
      </c>
      <c r="IV23" s="53">
        <v>2</v>
      </c>
      <c r="IW23" s="63">
        <v>2</v>
      </c>
      <c r="IX23" s="19">
        <v>8.4</v>
      </c>
      <c r="IY23" s="22">
        <v>8</v>
      </c>
      <c r="IZ23" s="23"/>
      <c r="JA23" s="25">
        <f t="shared" si="164"/>
        <v>8.1999999999999993</v>
      </c>
      <c r="JB23" s="26">
        <f t="shared" si="165"/>
        <v>8.1999999999999993</v>
      </c>
      <c r="JC23" s="26" t="str">
        <f t="shared" si="166"/>
        <v>8.2</v>
      </c>
      <c r="JD23" s="30" t="str">
        <f t="shared" si="167"/>
        <v>B+</v>
      </c>
      <c r="JE23" s="28">
        <f t="shared" si="168"/>
        <v>3.5</v>
      </c>
      <c r="JF23" s="35" t="str">
        <f t="shared" si="169"/>
        <v>3.5</v>
      </c>
      <c r="JG23" s="53">
        <v>2</v>
      </c>
      <c r="JH23" s="63">
        <v>2</v>
      </c>
      <c r="JI23" s="19">
        <v>8</v>
      </c>
      <c r="JJ23" s="22">
        <v>6</v>
      </c>
      <c r="JK23" s="23"/>
      <c r="JL23" s="25">
        <f t="shared" si="170"/>
        <v>6.8</v>
      </c>
      <c r="JM23" s="26">
        <f t="shared" si="171"/>
        <v>6.8</v>
      </c>
      <c r="JN23" s="26" t="str">
        <f t="shared" si="172"/>
        <v>6.8</v>
      </c>
      <c r="JO23" s="30" t="str">
        <f t="shared" si="173"/>
        <v>C+</v>
      </c>
      <c r="JP23" s="28">
        <f t="shared" si="174"/>
        <v>2.5</v>
      </c>
      <c r="JQ23" s="35" t="str">
        <f t="shared" si="175"/>
        <v>2.5</v>
      </c>
      <c r="JR23" s="53">
        <v>2</v>
      </c>
      <c r="JS23" s="63">
        <v>2</v>
      </c>
      <c r="JT23" s="19">
        <v>7.6</v>
      </c>
      <c r="JU23" s="22">
        <v>6</v>
      </c>
      <c r="JV23" s="23"/>
      <c r="JW23" s="25">
        <f t="shared" si="176"/>
        <v>6.6</v>
      </c>
      <c r="JX23" s="26">
        <f t="shared" si="177"/>
        <v>6.6</v>
      </c>
      <c r="JY23" s="26" t="str">
        <f t="shared" si="178"/>
        <v>6.6</v>
      </c>
      <c r="JZ23" s="30" t="str">
        <f t="shared" si="179"/>
        <v>C+</v>
      </c>
      <c r="KA23" s="28">
        <f t="shared" si="180"/>
        <v>2.5</v>
      </c>
      <c r="KB23" s="35" t="str">
        <f t="shared" si="181"/>
        <v>2.5</v>
      </c>
      <c r="KC23" s="53">
        <v>1</v>
      </c>
      <c r="KD23" s="63">
        <v>1</v>
      </c>
      <c r="KE23" s="19">
        <v>8</v>
      </c>
      <c r="KF23" s="22">
        <v>9</v>
      </c>
      <c r="KG23" s="23"/>
      <c r="KH23" s="25">
        <f t="shared" si="182"/>
        <v>8.6</v>
      </c>
      <c r="KI23" s="26">
        <f t="shared" si="183"/>
        <v>8.6</v>
      </c>
      <c r="KJ23" s="26" t="str">
        <f t="shared" si="184"/>
        <v>8.6</v>
      </c>
      <c r="KK23" s="30" t="str">
        <f t="shared" si="185"/>
        <v>A</v>
      </c>
      <c r="KL23" s="28">
        <f t="shared" si="186"/>
        <v>4</v>
      </c>
      <c r="KM23" s="35" t="str">
        <f t="shared" si="187"/>
        <v>4.0</v>
      </c>
      <c r="KN23" s="53">
        <v>2</v>
      </c>
      <c r="KO23" s="63">
        <v>2</v>
      </c>
      <c r="KP23" s="181">
        <f t="shared" si="188"/>
        <v>18</v>
      </c>
      <c r="KQ23" s="217">
        <f t="shared" si="189"/>
        <v>7.5333333333333314</v>
      </c>
      <c r="KR23" s="182">
        <f t="shared" si="190"/>
        <v>3.0277777777777777</v>
      </c>
      <c r="KS23" s="183" t="str">
        <f t="shared" si="191"/>
        <v>3.03</v>
      </c>
      <c r="KT23" s="135" t="str">
        <f t="shared" si="192"/>
        <v>Lên lớp</v>
      </c>
      <c r="KU23" s="136">
        <f t="shared" si="193"/>
        <v>18</v>
      </c>
      <c r="KV23" s="217">
        <f t="shared" si="194"/>
        <v>7.5333333333333314</v>
      </c>
      <c r="KW23" s="236">
        <f t="shared" si="195"/>
        <v>3.0277777777777777</v>
      </c>
      <c r="KX23" s="192">
        <f t="shared" si="196"/>
        <v>55</v>
      </c>
      <c r="KY23" s="193">
        <f t="shared" si="197"/>
        <v>55</v>
      </c>
      <c r="KZ23" s="183">
        <f t="shared" si="198"/>
        <v>6.9781818181818176</v>
      </c>
      <c r="LA23" s="182">
        <f t="shared" si="199"/>
        <v>2.6909090909090909</v>
      </c>
      <c r="LB23" s="183" t="str">
        <f t="shared" si="200"/>
        <v>2.69</v>
      </c>
      <c r="LC23" s="135" t="str">
        <f t="shared" si="201"/>
        <v>Lên lớp</v>
      </c>
      <c r="LD23" s="135" t="s">
        <v>648</v>
      </c>
      <c r="LE23" s="57">
        <v>8.1</v>
      </c>
      <c r="LF23" s="22">
        <v>8</v>
      </c>
      <c r="LG23" s="23"/>
      <c r="LH23" s="25">
        <f t="shared" si="202"/>
        <v>8</v>
      </c>
      <c r="LI23" s="147">
        <f t="shared" si="203"/>
        <v>8</v>
      </c>
      <c r="LJ23" s="26" t="str">
        <f t="shared" si="204"/>
        <v>8.0</v>
      </c>
      <c r="LK23" s="148" t="str">
        <f t="shared" si="205"/>
        <v>B+</v>
      </c>
      <c r="LL23" s="149">
        <f t="shared" si="206"/>
        <v>3.5</v>
      </c>
      <c r="LM23" s="40" t="str">
        <f t="shared" si="207"/>
        <v>3.5</v>
      </c>
      <c r="LN23" s="53">
        <v>2</v>
      </c>
      <c r="LO23" s="63">
        <v>2</v>
      </c>
      <c r="LP23" s="19">
        <v>8.6</v>
      </c>
      <c r="LQ23" s="22">
        <v>9</v>
      </c>
      <c r="LR23" s="23"/>
      <c r="LS23" s="25">
        <f t="shared" si="208"/>
        <v>8.8000000000000007</v>
      </c>
      <c r="LT23" s="147">
        <f t="shared" si="209"/>
        <v>8.8000000000000007</v>
      </c>
      <c r="LU23" s="26" t="str">
        <f t="shared" si="210"/>
        <v>8.8</v>
      </c>
      <c r="LV23" s="148" t="str">
        <f t="shared" si="211"/>
        <v>A</v>
      </c>
      <c r="LW23" s="149">
        <f t="shared" si="212"/>
        <v>4</v>
      </c>
      <c r="LX23" s="40" t="str">
        <f t="shared" si="213"/>
        <v>4.0</v>
      </c>
      <c r="LY23" s="53">
        <v>1</v>
      </c>
      <c r="LZ23" s="63">
        <v>1</v>
      </c>
      <c r="MA23" s="19">
        <v>9</v>
      </c>
      <c r="MB23" s="51">
        <v>8.5</v>
      </c>
      <c r="MC23" s="23"/>
      <c r="MD23" s="25">
        <f t="shared" si="214"/>
        <v>8.6999999999999993</v>
      </c>
      <c r="ME23" s="147">
        <f t="shared" si="215"/>
        <v>8.6999999999999993</v>
      </c>
      <c r="MF23" s="26" t="str">
        <f t="shared" si="216"/>
        <v>8.7</v>
      </c>
      <c r="MG23" s="148" t="str">
        <f t="shared" si="217"/>
        <v>A</v>
      </c>
      <c r="MH23" s="149">
        <f t="shared" si="218"/>
        <v>4</v>
      </c>
      <c r="MI23" s="40" t="str">
        <f t="shared" si="219"/>
        <v>4.0</v>
      </c>
      <c r="MJ23" s="53">
        <v>3</v>
      </c>
      <c r="MK23" s="63">
        <v>3</v>
      </c>
      <c r="ML23" s="19">
        <v>9</v>
      </c>
      <c r="MM23" s="22">
        <v>8</v>
      </c>
      <c r="MN23" s="23"/>
      <c r="MO23" s="25">
        <f t="shared" si="220"/>
        <v>8.4</v>
      </c>
      <c r="MP23" s="147">
        <f t="shared" si="221"/>
        <v>8.4</v>
      </c>
      <c r="MQ23" s="26" t="str">
        <f t="shared" si="222"/>
        <v>8.4</v>
      </c>
      <c r="MR23" s="148" t="str">
        <f t="shared" si="223"/>
        <v>B+</v>
      </c>
      <c r="MS23" s="149">
        <f t="shared" si="224"/>
        <v>3.5</v>
      </c>
      <c r="MT23" s="40" t="str">
        <f t="shared" si="225"/>
        <v>3.5</v>
      </c>
      <c r="MU23" s="53">
        <v>2</v>
      </c>
      <c r="MV23" s="63">
        <v>2</v>
      </c>
      <c r="MW23" s="19">
        <v>8.6</v>
      </c>
      <c r="MX23" s="22">
        <v>5</v>
      </c>
      <c r="MY23" s="23"/>
      <c r="MZ23" s="25">
        <f t="shared" si="226"/>
        <v>6.4</v>
      </c>
      <c r="NA23" s="147">
        <f t="shared" si="227"/>
        <v>6.4</v>
      </c>
      <c r="NB23" s="26" t="str">
        <f t="shared" si="228"/>
        <v>6.4</v>
      </c>
      <c r="NC23" s="148" t="str">
        <f t="shared" si="229"/>
        <v>C</v>
      </c>
      <c r="ND23" s="149">
        <f t="shared" si="230"/>
        <v>2</v>
      </c>
      <c r="NE23" s="40" t="str">
        <f t="shared" si="231"/>
        <v>2.0</v>
      </c>
      <c r="NF23" s="53">
        <v>4</v>
      </c>
      <c r="NG23" s="63">
        <v>4</v>
      </c>
      <c r="NH23" s="264">
        <f t="shared" si="19"/>
        <v>12</v>
      </c>
      <c r="NI23" s="217">
        <f t="shared" si="20"/>
        <v>7.7750000000000012</v>
      </c>
      <c r="NJ23" s="182">
        <f t="shared" si="21"/>
        <v>3.1666666666666665</v>
      </c>
      <c r="NK23" s="183" t="str">
        <f t="shared" si="22"/>
        <v>3.17</v>
      </c>
      <c r="NL23" s="135" t="str">
        <f t="shared" si="23"/>
        <v>Lên lớp</v>
      </c>
      <c r="NM23" s="136">
        <f t="shared" si="24"/>
        <v>12</v>
      </c>
      <c r="NN23" s="217">
        <f t="shared" si="25"/>
        <v>7.7750000000000012</v>
      </c>
      <c r="NO23" s="236">
        <f t="shared" si="26"/>
        <v>3.1666666666666665</v>
      </c>
      <c r="NP23" s="192">
        <f t="shared" si="27"/>
        <v>67</v>
      </c>
      <c r="NQ23" s="193">
        <f t="shared" si="28"/>
        <v>67</v>
      </c>
      <c r="NR23" s="183">
        <f t="shared" si="29"/>
        <v>7.120895522388059</v>
      </c>
      <c r="NS23" s="182">
        <f t="shared" si="30"/>
        <v>2.7761194029850746</v>
      </c>
      <c r="NT23" s="183" t="str">
        <f t="shared" si="31"/>
        <v>2.78</v>
      </c>
      <c r="NU23" s="135" t="str">
        <f t="shared" si="32"/>
        <v>Lên lớp</v>
      </c>
      <c r="NV23" s="135" t="s">
        <v>648</v>
      </c>
      <c r="NW23" s="57">
        <v>9</v>
      </c>
      <c r="NX23" s="51">
        <v>9</v>
      </c>
      <c r="NY23" s="23"/>
      <c r="NZ23" s="25">
        <f t="shared" si="273"/>
        <v>9</v>
      </c>
      <c r="OA23" s="26">
        <f t="shared" si="274"/>
        <v>9</v>
      </c>
      <c r="OB23" s="26" t="str">
        <f t="shared" si="275"/>
        <v>9.0</v>
      </c>
      <c r="OC23" s="30" t="str">
        <f t="shared" si="276"/>
        <v>A</v>
      </c>
      <c r="OD23" s="28">
        <f t="shared" si="277"/>
        <v>4</v>
      </c>
      <c r="OE23" s="35" t="str">
        <f t="shared" si="278"/>
        <v>4.0</v>
      </c>
      <c r="OF23" s="53">
        <v>6</v>
      </c>
      <c r="OG23" s="70">
        <v>6</v>
      </c>
      <c r="OH23" s="19">
        <v>8.8000000000000007</v>
      </c>
      <c r="OI23" s="22">
        <v>7</v>
      </c>
      <c r="OJ23" s="23"/>
      <c r="OK23" s="25">
        <f t="shared" si="263"/>
        <v>7.7</v>
      </c>
      <c r="OL23" s="26">
        <f t="shared" si="264"/>
        <v>7.7</v>
      </c>
      <c r="OM23" s="26" t="str">
        <f t="shared" si="265"/>
        <v>7.7</v>
      </c>
      <c r="ON23" s="30" t="str">
        <f t="shared" si="266"/>
        <v>B</v>
      </c>
      <c r="OO23" s="28">
        <f t="shared" si="267"/>
        <v>3</v>
      </c>
      <c r="OP23" s="35" t="str">
        <f t="shared" si="268"/>
        <v>3.0</v>
      </c>
      <c r="OQ23" s="53">
        <v>6</v>
      </c>
      <c r="OR23" s="63">
        <v>6</v>
      </c>
      <c r="OS23" s="258">
        <v>9</v>
      </c>
      <c r="OT23" s="25">
        <v>8.8000000000000007</v>
      </c>
      <c r="OU23" s="25">
        <v>9</v>
      </c>
      <c r="OV23" s="129">
        <f t="shared" si="269"/>
        <v>8.9</v>
      </c>
      <c r="OW23" s="26" t="str">
        <f t="shared" si="34"/>
        <v>8.9</v>
      </c>
      <c r="OX23" s="30" t="str">
        <f t="shared" si="270"/>
        <v>A</v>
      </c>
      <c r="OY23" s="28">
        <f t="shared" si="271"/>
        <v>4</v>
      </c>
      <c r="OZ23" s="35" t="str">
        <f t="shared" si="272"/>
        <v>4.0</v>
      </c>
      <c r="PA23" s="260">
        <v>5</v>
      </c>
      <c r="PB23" s="261">
        <v>5</v>
      </c>
      <c r="PC23" s="262">
        <f t="shared" si="232"/>
        <v>17</v>
      </c>
      <c r="PD23" s="217">
        <f t="shared" si="35"/>
        <v>8.5117647058823529</v>
      </c>
      <c r="PE23" s="182">
        <f t="shared" si="36"/>
        <v>3.6470588235294117</v>
      </c>
      <c r="PF23" s="183" t="str">
        <f t="shared" si="37"/>
        <v>3.65</v>
      </c>
      <c r="PG23" s="135" t="str">
        <f t="shared" si="38"/>
        <v>Lên lớp</v>
      </c>
    </row>
    <row r="24" spans="1:423" ht="18">
      <c r="A24" s="10">
        <v>21</v>
      </c>
      <c r="B24" s="10">
        <v>23</v>
      </c>
      <c r="C24" s="90" t="s">
        <v>187</v>
      </c>
      <c r="D24" s="91" t="s">
        <v>254</v>
      </c>
      <c r="E24" s="93" t="s">
        <v>255</v>
      </c>
      <c r="F24" s="307" t="s">
        <v>252</v>
      </c>
      <c r="G24" s="42"/>
      <c r="H24" s="100" t="s">
        <v>482</v>
      </c>
      <c r="I24" s="42" t="s">
        <v>18</v>
      </c>
      <c r="J24" s="103" t="s">
        <v>500</v>
      </c>
      <c r="K24" s="12">
        <v>6.8</v>
      </c>
      <c r="L24" s="26" t="str">
        <f t="shared" si="39"/>
        <v>6.8</v>
      </c>
      <c r="M24" s="30" t="str">
        <f t="shared" si="235"/>
        <v>C+</v>
      </c>
      <c r="N24" s="37">
        <f t="shared" si="236"/>
        <v>2.5</v>
      </c>
      <c r="O24" s="35" t="str">
        <f t="shared" si="237"/>
        <v>2.5</v>
      </c>
      <c r="P24" s="11">
        <v>2</v>
      </c>
      <c r="Q24" s="14">
        <v>6.4</v>
      </c>
      <c r="R24" s="26" t="str">
        <f t="shared" si="40"/>
        <v>6.4</v>
      </c>
      <c r="S24" s="30" t="str">
        <f t="shared" si="238"/>
        <v>C</v>
      </c>
      <c r="T24" s="37">
        <f t="shared" si="239"/>
        <v>2</v>
      </c>
      <c r="U24" s="35" t="str">
        <f t="shared" si="240"/>
        <v>2.0</v>
      </c>
      <c r="V24" s="11">
        <v>3</v>
      </c>
      <c r="W24" s="19">
        <v>6.8</v>
      </c>
      <c r="X24" s="22">
        <v>3</v>
      </c>
      <c r="Y24" s="23"/>
      <c r="Z24" s="25">
        <f t="shared" si="41"/>
        <v>4.5</v>
      </c>
      <c r="AA24" s="26">
        <f t="shared" si="42"/>
        <v>4.5</v>
      </c>
      <c r="AB24" s="26" t="str">
        <f t="shared" si="43"/>
        <v>4.5</v>
      </c>
      <c r="AC24" s="30" t="str">
        <f t="shared" si="44"/>
        <v>D</v>
      </c>
      <c r="AD24" s="28">
        <f t="shared" si="45"/>
        <v>1</v>
      </c>
      <c r="AE24" s="35" t="str">
        <f t="shared" si="46"/>
        <v>1.0</v>
      </c>
      <c r="AF24" s="53">
        <v>4</v>
      </c>
      <c r="AG24" s="63">
        <v>4</v>
      </c>
      <c r="AH24" s="19">
        <v>6.7</v>
      </c>
      <c r="AI24" s="22">
        <v>8</v>
      </c>
      <c r="AJ24" s="23"/>
      <c r="AK24" s="25">
        <f t="shared" si="241"/>
        <v>7.5</v>
      </c>
      <c r="AL24" s="26">
        <f t="shared" si="242"/>
        <v>7.5</v>
      </c>
      <c r="AM24" s="26" t="str">
        <f t="shared" si="48"/>
        <v>7.5</v>
      </c>
      <c r="AN24" s="30" t="str">
        <f t="shared" si="243"/>
        <v>B</v>
      </c>
      <c r="AO24" s="28">
        <f t="shared" si="244"/>
        <v>3</v>
      </c>
      <c r="AP24" s="35" t="str">
        <f t="shared" si="245"/>
        <v>3.0</v>
      </c>
      <c r="AQ24" s="66">
        <v>2</v>
      </c>
      <c r="AR24" s="68">
        <v>2</v>
      </c>
      <c r="AS24" s="19">
        <v>5</v>
      </c>
      <c r="AT24" s="22">
        <v>5</v>
      </c>
      <c r="AU24" s="23"/>
      <c r="AV24" s="25">
        <f t="shared" si="246"/>
        <v>5</v>
      </c>
      <c r="AW24" s="26">
        <f t="shared" si="247"/>
        <v>5</v>
      </c>
      <c r="AX24" s="26" t="str">
        <f t="shared" si="51"/>
        <v>5.0</v>
      </c>
      <c r="AY24" s="30" t="str">
        <f t="shared" si="248"/>
        <v>D+</v>
      </c>
      <c r="AZ24" s="28">
        <f t="shared" si="249"/>
        <v>1.5</v>
      </c>
      <c r="BA24" s="35" t="str">
        <f t="shared" si="250"/>
        <v>1.5</v>
      </c>
      <c r="BB24" s="53">
        <v>3</v>
      </c>
      <c r="BC24" s="63">
        <v>3</v>
      </c>
      <c r="BD24" s="19">
        <v>5.5</v>
      </c>
      <c r="BE24" s="22">
        <v>3</v>
      </c>
      <c r="BF24" s="23"/>
      <c r="BG24" s="25">
        <f t="shared" si="52"/>
        <v>4</v>
      </c>
      <c r="BH24" s="26">
        <f t="shared" si="53"/>
        <v>4</v>
      </c>
      <c r="BI24" s="26" t="str">
        <f t="shared" si="54"/>
        <v>4.0</v>
      </c>
      <c r="BJ24" s="30" t="str">
        <f t="shared" si="251"/>
        <v>D</v>
      </c>
      <c r="BK24" s="28">
        <f t="shared" si="252"/>
        <v>1</v>
      </c>
      <c r="BL24" s="35" t="str">
        <f t="shared" si="253"/>
        <v>1.0</v>
      </c>
      <c r="BM24" s="53">
        <v>3</v>
      </c>
      <c r="BN24" s="63">
        <v>3</v>
      </c>
      <c r="BO24" s="19">
        <v>5.6</v>
      </c>
      <c r="BP24" s="22">
        <v>4</v>
      </c>
      <c r="BQ24" s="23"/>
      <c r="BR24" s="25">
        <f t="shared" si="55"/>
        <v>4.5999999999999996</v>
      </c>
      <c r="BS24" s="26">
        <f t="shared" si="56"/>
        <v>4.5999999999999996</v>
      </c>
      <c r="BT24" s="26" t="str">
        <f t="shared" si="57"/>
        <v>4.6</v>
      </c>
      <c r="BU24" s="30" t="str">
        <f t="shared" si="58"/>
        <v>D</v>
      </c>
      <c r="BV24" s="56">
        <f t="shared" si="59"/>
        <v>1</v>
      </c>
      <c r="BW24" s="35" t="str">
        <f t="shared" si="60"/>
        <v>1.0</v>
      </c>
      <c r="BX24" s="53">
        <v>2</v>
      </c>
      <c r="BY24" s="70">
        <v>2</v>
      </c>
      <c r="BZ24" s="19">
        <v>5.2</v>
      </c>
      <c r="CA24" s="22">
        <v>5</v>
      </c>
      <c r="CB24" s="23"/>
      <c r="CC24" s="25">
        <f t="shared" si="61"/>
        <v>5.0999999999999996</v>
      </c>
      <c r="CD24" s="26">
        <f t="shared" si="62"/>
        <v>5.0999999999999996</v>
      </c>
      <c r="CE24" s="26" t="str">
        <f t="shared" si="63"/>
        <v>5.1</v>
      </c>
      <c r="CF24" s="30" t="str">
        <f t="shared" si="254"/>
        <v>D+</v>
      </c>
      <c r="CG24" s="28">
        <f t="shared" si="255"/>
        <v>1.5</v>
      </c>
      <c r="CH24" s="35" t="str">
        <f t="shared" si="256"/>
        <v>1.5</v>
      </c>
      <c r="CI24" s="53">
        <v>3</v>
      </c>
      <c r="CJ24" s="63">
        <v>3</v>
      </c>
      <c r="CK24" s="193">
        <f t="shared" si="64"/>
        <v>17</v>
      </c>
      <c r="CL24" s="217">
        <f t="shared" si="65"/>
        <v>4.9705882352941178</v>
      </c>
      <c r="CM24" s="182">
        <f t="shared" si="66"/>
        <v>1.411764705882353</v>
      </c>
      <c r="CN24" s="183" t="str">
        <f t="shared" si="67"/>
        <v>1.41</v>
      </c>
      <c r="CO24" s="135" t="str">
        <f t="shared" si="68"/>
        <v>Lên lớp</v>
      </c>
      <c r="CP24" s="136">
        <f t="shared" si="69"/>
        <v>17</v>
      </c>
      <c r="CQ24" s="239">
        <f t="shared" si="70"/>
        <v>4.9705882352941178</v>
      </c>
      <c r="CR24" s="137">
        <f t="shared" si="71"/>
        <v>1.411764705882353</v>
      </c>
      <c r="CS24" s="244" t="str">
        <f t="shared" si="72"/>
        <v>1.41</v>
      </c>
      <c r="CT24" s="135" t="str">
        <f t="shared" si="73"/>
        <v>Lên lớp</v>
      </c>
      <c r="CU24" s="135" t="s">
        <v>648</v>
      </c>
      <c r="CV24" s="19">
        <v>6.9</v>
      </c>
      <c r="CW24" s="22">
        <v>3</v>
      </c>
      <c r="CX24" s="23"/>
      <c r="CY24" s="25">
        <f t="shared" si="74"/>
        <v>4.5999999999999996</v>
      </c>
      <c r="CZ24" s="26">
        <f t="shared" si="75"/>
        <v>4.5999999999999996</v>
      </c>
      <c r="DA24" s="26" t="str">
        <f t="shared" si="76"/>
        <v>4.6</v>
      </c>
      <c r="DB24" s="30" t="str">
        <f t="shared" si="77"/>
        <v>D</v>
      </c>
      <c r="DC24" s="56">
        <f t="shared" si="78"/>
        <v>1</v>
      </c>
      <c r="DD24" s="35" t="str">
        <f t="shared" si="79"/>
        <v>1.0</v>
      </c>
      <c r="DE24" s="53">
        <v>3</v>
      </c>
      <c r="DF24" s="63">
        <v>3</v>
      </c>
      <c r="DG24" s="19">
        <v>5</v>
      </c>
      <c r="DH24" s="22">
        <v>3</v>
      </c>
      <c r="DI24" s="23">
        <v>2</v>
      </c>
      <c r="DJ24" s="25">
        <f t="shared" si="80"/>
        <v>3.8</v>
      </c>
      <c r="DK24" s="26">
        <f t="shared" si="81"/>
        <v>3.8</v>
      </c>
      <c r="DL24" s="26" t="str">
        <f t="shared" si="82"/>
        <v>3.8</v>
      </c>
      <c r="DM24" s="30" t="str">
        <f t="shared" si="83"/>
        <v>F</v>
      </c>
      <c r="DN24" s="56">
        <f t="shared" si="84"/>
        <v>0</v>
      </c>
      <c r="DO24" s="35" t="str">
        <f t="shared" si="85"/>
        <v>0.0</v>
      </c>
      <c r="DP24" s="53">
        <v>3</v>
      </c>
      <c r="DQ24" s="63"/>
      <c r="DR24" s="19">
        <v>7.6</v>
      </c>
      <c r="DS24" s="22">
        <v>5</v>
      </c>
      <c r="DT24" s="23"/>
      <c r="DU24" s="25">
        <f t="shared" si="86"/>
        <v>6</v>
      </c>
      <c r="DV24" s="26">
        <f t="shared" si="87"/>
        <v>6</v>
      </c>
      <c r="DW24" s="26" t="str">
        <f t="shared" si="88"/>
        <v>6.0</v>
      </c>
      <c r="DX24" s="30" t="str">
        <f t="shared" si="89"/>
        <v>C</v>
      </c>
      <c r="DY24" s="28">
        <f t="shared" si="90"/>
        <v>2</v>
      </c>
      <c r="DZ24" s="35" t="str">
        <f t="shared" si="91"/>
        <v>2.0</v>
      </c>
      <c r="EA24" s="53">
        <v>3</v>
      </c>
      <c r="EB24" s="63">
        <v>3</v>
      </c>
      <c r="EC24" s="19">
        <v>6.7</v>
      </c>
      <c r="ED24" s="22">
        <v>7</v>
      </c>
      <c r="EE24" s="23"/>
      <c r="EF24" s="25">
        <f t="shared" si="92"/>
        <v>6.9</v>
      </c>
      <c r="EG24" s="26">
        <f t="shared" si="93"/>
        <v>6.9</v>
      </c>
      <c r="EH24" s="26" t="str">
        <f t="shared" si="94"/>
        <v>6.9</v>
      </c>
      <c r="EI24" s="30" t="str">
        <f t="shared" si="95"/>
        <v>C+</v>
      </c>
      <c r="EJ24" s="28">
        <f t="shared" si="96"/>
        <v>2.5</v>
      </c>
      <c r="EK24" s="35" t="str">
        <f t="shared" si="97"/>
        <v>2.5</v>
      </c>
      <c r="EL24" s="53">
        <v>2</v>
      </c>
      <c r="EM24" s="63">
        <v>2</v>
      </c>
      <c r="EN24" s="19">
        <v>5.0999999999999996</v>
      </c>
      <c r="EO24" s="22">
        <v>6</v>
      </c>
      <c r="EP24" s="23"/>
      <c r="EQ24" s="25">
        <f t="shared" si="98"/>
        <v>5.6</v>
      </c>
      <c r="ER24" s="26">
        <f t="shared" si="99"/>
        <v>5.6</v>
      </c>
      <c r="ES24" s="26" t="str">
        <f t="shared" si="100"/>
        <v>5.6</v>
      </c>
      <c r="ET24" s="30" t="str">
        <f t="shared" si="101"/>
        <v>C</v>
      </c>
      <c r="EU24" s="28">
        <f t="shared" si="102"/>
        <v>2</v>
      </c>
      <c r="EV24" s="35" t="str">
        <f t="shared" si="103"/>
        <v>2.0</v>
      </c>
      <c r="EW24" s="53">
        <v>2</v>
      </c>
      <c r="EX24" s="63">
        <v>2</v>
      </c>
      <c r="EY24" s="19">
        <v>7.1</v>
      </c>
      <c r="EZ24" s="22">
        <v>8</v>
      </c>
      <c r="FA24" s="23"/>
      <c r="FB24" s="25">
        <f t="shared" si="104"/>
        <v>7.6</v>
      </c>
      <c r="FC24" s="26">
        <f t="shared" si="105"/>
        <v>7.6</v>
      </c>
      <c r="FD24" s="26" t="str">
        <f t="shared" si="106"/>
        <v>7.6</v>
      </c>
      <c r="FE24" s="30" t="str">
        <f t="shared" si="107"/>
        <v>B</v>
      </c>
      <c r="FF24" s="28">
        <f t="shared" si="108"/>
        <v>3</v>
      </c>
      <c r="FG24" s="35" t="str">
        <f t="shared" si="109"/>
        <v>3.0</v>
      </c>
      <c r="FH24" s="53">
        <v>3</v>
      </c>
      <c r="FI24" s="63">
        <v>3</v>
      </c>
      <c r="FJ24" s="19">
        <v>7.7</v>
      </c>
      <c r="FK24" s="22">
        <v>6</v>
      </c>
      <c r="FL24" s="23"/>
      <c r="FM24" s="25">
        <f t="shared" si="110"/>
        <v>6.7</v>
      </c>
      <c r="FN24" s="26">
        <f t="shared" si="111"/>
        <v>6.7</v>
      </c>
      <c r="FO24" s="26" t="str">
        <f t="shared" si="112"/>
        <v>6.7</v>
      </c>
      <c r="FP24" s="30" t="str">
        <f t="shared" si="113"/>
        <v>C+</v>
      </c>
      <c r="FQ24" s="28">
        <f t="shared" si="114"/>
        <v>2.5</v>
      </c>
      <c r="FR24" s="35" t="str">
        <f t="shared" si="115"/>
        <v>2.5</v>
      </c>
      <c r="FS24" s="53">
        <v>2</v>
      </c>
      <c r="FT24" s="63">
        <v>2</v>
      </c>
      <c r="FU24" s="19">
        <v>6</v>
      </c>
      <c r="FV24" s="22">
        <v>8</v>
      </c>
      <c r="FW24" s="23"/>
      <c r="FX24" s="25">
        <f t="shared" si="116"/>
        <v>7.2</v>
      </c>
      <c r="FY24" s="26">
        <f t="shared" si="117"/>
        <v>7.2</v>
      </c>
      <c r="FZ24" s="26" t="str">
        <f t="shared" si="118"/>
        <v>7.2</v>
      </c>
      <c r="GA24" s="30" t="str">
        <f t="shared" si="119"/>
        <v>B</v>
      </c>
      <c r="GB24" s="28">
        <f t="shared" si="120"/>
        <v>3</v>
      </c>
      <c r="GC24" s="35" t="str">
        <f t="shared" si="121"/>
        <v>3.0</v>
      </c>
      <c r="GD24" s="53">
        <v>2</v>
      </c>
      <c r="GE24" s="63">
        <v>2</v>
      </c>
      <c r="GF24" s="181">
        <f t="shared" si="122"/>
        <v>20</v>
      </c>
      <c r="GG24" s="217">
        <f t="shared" si="123"/>
        <v>5.94</v>
      </c>
      <c r="GH24" s="182">
        <f t="shared" si="124"/>
        <v>1.9</v>
      </c>
      <c r="GI24" s="183" t="str">
        <f t="shared" si="125"/>
        <v>1.90</v>
      </c>
      <c r="GJ24" s="135" t="str">
        <f t="shared" si="126"/>
        <v>Lên lớp</v>
      </c>
      <c r="GK24" s="136">
        <f t="shared" si="127"/>
        <v>17</v>
      </c>
      <c r="GL24" s="239">
        <f t="shared" si="128"/>
        <v>6.3176470588235301</v>
      </c>
      <c r="GM24" s="137">
        <f t="shared" si="129"/>
        <v>2.2352941176470589</v>
      </c>
      <c r="GN24" s="192">
        <f t="shared" si="130"/>
        <v>37</v>
      </c>
      <c r="GO24" s="193">
        <f t="shared" si="131"/>
        <v>34</v>
      </c>
      <c r="GP24" s="183">
        <f t="shared" si="132"/>
        <v>5.6441176470588239</v>
      </c>
      <c r="GQ24" s="182">
        <f t="shared" si="133"/>
        <v>1.8235294117647058</v>
      </c>
      <c r="GR24" s="183" t="str">
        <f t="shared" si="134"/>
        <v>1.82</v>
      </c>
      <c r="GS24" s="135" t="str">
        <f t="shared" si="135"/>
        <v>Lên lớp</v>
      </c>
      <c r="GT24" s="135" t="s">
        <v>648</v>
      </c>
      <c r="GU24" s="19">
        <v>6.6</v>
      </c>
      <c r="GV24" s="22">
        <v>4</v>
      </c>
      <c r="GW24" s="23"/>
      <c r="GX24" s="25">
        <f t="shared" si="136"/>
        <v>5</v>
      </c>
      <c r="GY24" s="26">
        <f t="shared" si="137"/>
        <v>5</v>
      </c>
      <c r="GZ24" s="26" t="str">
        <f t="shared" si="138"/>
        <v>5.0</v>
      </c>
      <c r="HA24" s="30" t="str">
        <f t="shared" si="139"/>
        <v>D+</v>
      </c>
      <c r="HB24" s="28">
        <f t="shared" si="140"/>
        <v>1.5</v>
      </c>
      <c r="HC24" s="35" t="str">
        <f t="shared" si="141"/>
        <v>1.5</v>
      </c>
      <c r="HD24" s="53">
        <v>3</v>
      </c>
      <c r="HE24" s="63">
        <v>3</v>
      </c>
      <c r="HF24" s="19">
        <v>5.8</v>
      </c>
      <c r="HG24" s="22">
        <v>6</v>
      </c>
      <c r="HH24" s="23"/>
      <c r="HI24" s="25">
        <f t="shared" si="142"/>
        <v>5.9</v>
      </c>
      <c r="HJ24" s="26">
        <f t="shared" si="143"/>
        <v>5.9</v>
      </c>
      <c r="HK24" s="26" t="str">
        <f t="shared" si="144"/>
        <v>5.9</v>
      </c>
      <c r="HL24" s="30" t="str">
        <f t="shared" si="145"/>
        <v>C</v>
      </c>
      <c r="HM24" s="28">
        <f t="shared" si="146"/>
        <v>2</v>
      </c>
      <c r="HN24" s="35" t="str">
        <f t="shared" si="147"/>
        <v>2.0</v>
      </c>
      <c r="HO24" s="53">
        <v>2</v>
      </c>
      <c r="HP24" s="63">
        <v>2</v>
      </c>
      <c r="HQ24" s="19">
        <v>6.9</v>
      </c>
      <c r="HR24" s="22">
        <v>5</v>
      </c>
      <c r="HS24" s="23"/>
      <c r="HT24" s="25">
        <f t="shared" si="148"/>
        <v>5.8</v>
      </c>
      <c r="HU24" s="147">
        <f t="shared" si="149"/>
        <v>5.8</v>
      </c>
      <c r="HV24" s="26" t="str">
        <f t="shared" si="233"/>
        <v>5.8</v>
      </c>
      <c r="HW24" s="218" t="str">
        <f t="shared" si="150"/>
        <v>C</v>
      </c>
      <c r="HX24" s="149">
        <f t="shared" si="151"/>
        <v>2</v>
      </c>
      <c r="HY24" s="40" t="str">
        <f t="shared" si="152"/>
        <v>2.0</v>
      </c>
      <c r="HZ24" s="53">
        <v>3</v>
      </c>
      <c r="IA24" s="63">
        <v>3</v>
      </c>
      <c r="IB24" s="19">
        <v>6.7</v>
      </c>
      <c r="IC24" s="22">
        <v>4</v>
      </c>
      <c r="ID24" s="23"/>
      <c r="IE24" s="25">
        <f t="shared" si="153"/>
        <v>5.0999999999999996</v>
      </c>
      <c r="IF24" s="147">
        <f t="shared" si="154"/>
        <v>5.0999999999999996</v>
      </c>
      <c r="IG24" s="26" t="str">
        <f t="shared" si="234"/>
        <v>5.1</v>
      </c>
      <c r="IH24" s="218" t="str">
        <f t="shared" si="155"/>
        <v>D+</v>
      </c>
      <c r="II24" s="149">
        <f t="shared" si="156"/>
        <v>1.5</v>
      </c>
      <c r="IJ24" s="40" t="str">
        <f t="shared" si="157"/>
        <v>1.5</v>
      </c>
      <c r="IK24" s="53">
        <v>1</v>
      </c>
      <c r="IL24" s="63">
        <v>1</v>
      </c>
      <c r="IM24" s="19">
        <v>6</v>
      </c>
      <c r="IN24" s="22">
        <v>4</v>
      </c>
      <c r="IO24" s="23"/>
      <c r="IP24" s="25">
        <f t="shared" si="158"/>
        <v>4.8</v>
      </c>
      <c r="IQ24" s="26">
        <f t="shared" si="159"/>
        <v>4.8</v>
      </c>
      <c r="IR24" s="26" t="str">
        <f t="shared" si="160"/>
        <v>4.8</v>
      </c>
      <c r="IS24" s="30" t="str">
        <f t="shared" si="161"/>
        <v>D</v>
      </c>
      <c r="IT24" s="28">
        <f t="shared" si="162"/>
        <v>1</v>
      </c>
      <c r="IU24" s="35" t="str">
        <f t="shared" si="163"/>
        <v>1.0</v>
      </c>
      <c r="IV24" s="53">
        <v>2</v>
      </c>
      <c r="IW24" s="63">
        <v>2</v>
      </c>
      <c r="IX24" s="19">
        <v>5.2</v>
      </c>
      <c r="IY24" s="22">
        <v>8</v>
      </c>
      <c r="IZ24" s="23"/>
      <c r="JA24" s="25">
        <f t="shared" si="164"/>
        <v>6.9</v>
      </c>
      <c r="JB24" s="26">
        <f t="shared" si="165"/>
        <v>6.9</v>
      </c>
      <c r="JC24" s="26" t="str">
        <f t="shared" si="166"/>
        <v>6.9</v>
      </c>
      <c r="JD24" s="30" t="str">
        <f t="shared" si="167"/>
        <v>C+</v>
      </c>
      <c r="JE24" s="28">
        <f t="shared" si="168"/>
        <v>2.5</v>
      </c>
      <c r="JF24" s="35" t="str">
        <f t="shared" si="169"/>
        <v>2.5</v>
      </c>
      <c r="JG24" s="53">
        <v>2</v>
      </c>
      <c r="JH24" s="63">
        <v>2</v>
      </c>
      <c r="JI24" s="19">
        <v>6.4</v>
      </c>
      <c r="JJ24" s="22">
        <v>4</v>
      </c>
      <c r="JK24" s="23"/>
      <c r="JL24" s="25">
        <f t="shared" si="170"/>
        <v>5</v>
      </c>
      <c r="JM24" s="26">
        <f t="shared" si="171"/>
        <v>5</v>
      </c>
      <c r="JN24" s="26" t="str">
        <f t="shared" si="172"/>
        <v>5.0</v>
      </c>
      <c r="JO24" s="30" t="str">
        <f t="shared" si="173"/>
        <v>D+</v>
      </c>
      <c r="JP24" s="28">
        <f t="shared" si="174"/>
        <v>1.5</v>
      </c>
      <c r="JQ24" s="35" t="str">
        <f t="shared" si="175"/>
        <v>1.5</v>
      </c>
      <c r="JR24" s="53">
        <v>2</v>
      </c>
      <c r="JS24" s="63">
        <v>2</v>
      </c>
      <c r="JT24" s="19">
        <v>7</v>
      </c>
      <c r="JU24" s="22">
        <v>2</v>
      </c>
      <c r="JV24" s="23"/>
      <c r="JW24" s="25">
        <f t="shared" si="176"/>
        <v>4</v>
      </c>
      <c r="JX24" s="26">
        <f t="shared" si="177"/>
        <v>4</v>
      </c>
      <c r="JY24" s="26" t="str">
        <f t="shared" si="178"/>
        <v>4.0</v>
      </c>
      <c r="JZ24" s="30" t="str">
        <f t="shared" si="179"/>
        <v>D</v>
      </c>
      <c r="KA24" s="28">
        <f t="shared" si="180"/>
        <v>1</v>
      </c>
      <c r="KB24" s="35" t="str">
        <f t="shared" si="181"/>
        <v>1.0</v>
      </c>
      <c r="KC24" s="53">
        <v>1</v>
      </c>
      <c r="KD24" s="63">
        <v>1</v>
      </c>
      <c r="KE24" s="19">
        <v>6.7</v>
      </c>
      <c r="KF24" s="22">
        <v>6</v>
      </c>
      <c r="KG24" s="23"/>
      <c r="KH24" s="25">
        <f t="shared" si="182"/>
        <v>6.3</v>
      </c>
      <c r="KI24" s="26">
        <f t="shared" si="183"/>
        <v>6.3</v>
      </c>
      <c r="KJ24" s="26" t="str">
        <f t="shared" si="184"/>
        <v>6.3</v>
      </c>
      <c r="KK24" s="30" t="str">
        <f t="shared" si="185"/>
        <v>C</v>
      </c>
      <c r="KL24" s="28">
        <f t="shared" si="186"/>
        <v>2</v>
      </c>
      <c r="KM24" s="35" t="str">
        <f t="shared" si="187"/>
        <v>2.0</v>
      </c>
      <c r="KN24" s="53">
        <v>2</v>
      </c>
      <c r="KO24" s="63">
        <v>2</v>
      </c>
      <c r="KP24" s="181">
        <f t="shared" si="188"/>
        <v>18</v>
      </c>
      <c r="KQ24" s="217">
        <f t="shared" si="189"/>
        <v>5.5166666666666666</v>
      </c>
      <c r="KR24" s="182">
        <f t="shared" si="190"/>
        <v>1.7222222222222223</v>
      </c>
      <c r="KS24" s="183" t="str">
        <f t="shared" si="191"/>
        <v>1.72</v>
      </c>
      <c r="KT24" s="135" t="str">
        <f t="shared" si="192"/>
        <v>Lên lớp</v>
      </c>
      <c r="KU24" s="136">
        <f t="shared" si="193"/>
        <v>18</v>
      </c>
      <c r="KV24" s="217">
        <f t="shared" si="194"/>
        <v>5.5166666666666666</v>
      </c>
      <c r="KW24" s="236">
        <f t="shared" si="195"/>
        <v>1.7222222222222223</v>
      </c>
      <c r="KX24" s="192">
        <f t="shared" si="196"/>
        <v>55</v>
      </c>
      <c r="KY24" s="193">
        <f t="shared" si="197"/>
        <v>52</v>
      </c>
      <c r="KZ24" s="183">
        <f t="shared" si="198"/>
        <v>5.6</v>
      </c>
      <c r="LA24" s="182">
        <f t="shared" si="199"/>
        <v>1.7884615384615385</v>
      </c>
      <c r="LB24" s="183" t="str">
        <f t="shared" si="200"/>
        <v>1.79</v>
      </c>
      <c r="LC24" s="135" t="str">
        <f t="shared" si="201"/>
        <v>Lên lớp</v>
      </c>
      <c r="LD24" s="135" t="s">
        <v>648</v>
      </c>
      <c r="LE24" s="57">
        <v>7</v>
      </c>
      <c r="LF24" s="51">
        <v>7.5</v>
      </c>
      <c r="LG24" s="23"/>
      <c r="LH24" s="25">
        <f t="shared" si="202"/>
        <v>7.3</v>
      </c>
      <c r="LI24" s="147">
        <f t="shared" si="203"/>
        <v>7.3</v>
      </c>
      <c r="LJ24" s="26" t="str">
        <f t="shared" si="204"/>
        <v>7.3</v>
      </c>
      <c r="LK24" s="148" t="str">
        <f t="shared" si="205"/>
        <v>B</v>
      </c>
      <c r="LL24" s="149">
        <f t="shared" si="206"/>
        <v>3</v>
      </c>
      <c r="LM24" s="40" t="str">
        <f t="shared" si="207"/>
        <v>3.0</v>
      </c>
      <c r="LN24" s="53">
        <v>2</v>
      </c>
      <c r="LO24" s="63">
        <v>2</v>
      </c>
      <c r="LP24" s="120">
        <v>0</v>
      </c>
      <c r="LQ24" s="121"/>
      <c r="LR24" s="122"/>
      <c r="LS24" s="129">
        <f t="shared" si="208"/>
        <v>0</v>
      </c>
      <c r="LT24" s="130">
        <f t="shared" si="209"/>
        <v>0</v>
      </c>
      <c r="LU24" s="130" t="str">
        <f t="shared" si="210"/>
        <v>0.0</v>
      </c>
      <c r="LV24" s="125" t="str">
        <f t="shared" si="211"/>
        <v>F</v>
      </c>
      <c r="LW24" s="126">
        <f t="shared" si="212"/>
        <v>0</v>
      </c>
      <c r="LX24" s="127" t="str">
        <f t="shared" si="213"/>
        <v>0.0</v>
      </c>
      <c r="LY24" s="144">
        <v>1</v>
      </c>
      <c r="LZ24" s="145"/>
      <c r="MA24" s="43">
        <v>4.2</v>
      </c>
      <c r="MB24" s="22"/>
      <c r="MC24" s="23"/>
      <c r="MD24" s="25">
        <f t="shared" si="214"/>
        <v>1.7</v>
      </c>
      <c r="ME24" s="147">
        <f t="shared" si="215"/>
        <v>1.7</v>
      </c>
      <c r="MF24" s="26" t="str">
        <f t="shared" si="216"/>
        <v>1.7</v>
      </c>
      <c r="MG24" s="148" t="str">
        <f t="shared" si="217"/>
        <v>F</v>
      </c>
      <c r="MH24" s="149">
        <f t="shared" si="218"/>
        <v>0</v>
      </c>
      <c r="MI24" s="40" t="str">
        <f t="shared" si="219"/>
        <v>0.0</v>
      </c>
      <c r="MJ24" s="53">
        <v>3</v>
      </c>
      <c r="MK24" s="63"/>
      <c r="ML24" s="19">
        <v>5</v>
      </c>
      <c r="MM24" s="44"/>
      <c r="MN24" s="249"/>
      <c r="MO24" s="25">
        <f t="shared" si="220"/>
        <v>2</v>
      </c>
      <c r="MP24" s="147">
        <f t="shared" si="221"/>
        <v>2</v>
      </c>
      <c r="MQ24" s="26" t="str">
        <f t="shared" si="222"/>
        <v>2.0</v>
      </c>
      <c r="MR24" s="148" t="str">
        <f t="shared" si="223"/>
        <v>F</v>
      </c>
      <c r="MS24" s="149">
        <f t="shared" si="224"/>
        <v>0</v>
      </c>
      <c r="MT24" s="40" t="str">
        <f t="shared" si="225"/>
        <v>0.0</v>
      </c>
      <c r="MU24" s="53">
        <v>2</v>
      </c>
      <c r="MV24" s="63"/>
      <c r="MW24" s="19">
        <v>6.2</v>
      </c>
      <c r="MX24" s="44"/>
      <c r="MY24" s="249"/>
      <c r="MZ24" s="25">
        <f t="shared" si="226"/>
        <v>2.5</v>
      </c>
      <c r="NA24" s="147">
        <f t="shared" si="227"/>
        <v>2.5</v>
      </c>
      <c r="NB24" s="26" t="str">
        <f t="shared" si="228"/>
        <v>2.5</v>
      </c>
      <c r="NC24" s="148" t="str">
        <f t="shared" si="229"/>
        <v>F</v>
      </c>
      <c r="ND24" s="149">
        <f t="shared" si="230"/>
        <v>0</v>
      </c>
      <c r="NE24" s="40" t="str">
        <f t="shared" si="231"/>
        <v>0.0</v>
      </c>
      <c r="NF24" s="53">
        <v>4</v>
      </c>
      <c r="NG24" s="63"/>
      <c r="NH24" s="264">
        <f t="shared" si="19"/>
        <v>12</v>
      </c>
      <c r="NI24" s="217">
        <f t="shared" si="20"/>
        <v>2.8083333333333336</v>
      </c>
      <c r="NJ24" s="182">
        <f t="shared" si="21"/>
        <v>0.5</v>
      </c>
      <c r="NK24" s="183" t="str">
        <f t="shared" si="22"/>
        <v>0.50</v>
      </c>
      <c r="NL24" s="135" t="str">
        <f t="shared" si="23"/>
        <v>Cảnh báo KQHT</v>
      </c>
      <c r="NM24" s="136">
        <f t="shared" si="24"/>
        <v>2</v>
      </c>
      <c r="NN24" s="217">
        <f t="shared" si="25"/>
        <v>7.3</v>
      </c>
      <c r="NO24" s="236">
        <f t="shared" si="26"/>
        <v>3</v>
      </c>
      <c r="NP24" s="192">
        <f t="shared" si="27"/>
        <v>67</v>
      </c>
      <c r="NQ24" s="193">
        <f t="shared" si="28"/>
        <v>54</v>
      </c>
      <c r="NR24" s="183">
        <f t="shared" si="29"/>
        <v>5.662962962962963</v>
      </c>
      <c r="NS24" s="182">
        <f t="shared" si="30"/>
        <v>1.8333333333333333</v>
      </c>
      <c r="NT24" s="183" t="str">
        <f t="shared" si="31"/>
        <v>1.83</v>
      </c>
      <c r="NU24" s="135" t="str">
        <f t="shared" si="32"/>
        <v>Lên lớp</v>
      </c>
      <c r="NV24" s="215" t="s">
        <v>644</v>
      </c>
      <c r="NW24" s="304">
        <v>0</v>
      </c>
      <c r="NX24" s="51"/>
      <c r="NY24" s="23"/>
      <c r="NZ24" s="25">
        <f t="shared" si="273"/>
        <v>0</v>
      </c>
      <c r="OA24" s="26">
        <f t="shared" si="274"/>
        <v>0</v>
      </c>
      <c r="OB24" s="26" t="str">
        <f t="shared" si="275"/>
        <v>0.0</v>
      </c>
      <c r="OC24" s="30" t="str">
        <f t="shared" si="276"/>
        <v>F</v>
      </c>
      <c r="OD24" s="28">
        <f t="shared" si="277"/>
        <v>0</v>
      </c>
      <c r="OE24" s="35" t="str">
        <f t="shared" si="278"/>
        <v>0.0</v>
      </c>
      <c r="OF24" s="53"/>
      <c r="OG24" s="70"/>
      <c r="OH24" s="19">
        <v>5.5</v>
      </c>
      <c r="OI24" s="112"/>
      <c r="OJ24" s="23">
        <v>0</v>
      </c>
      <c r="OK24" s="25">
        <f t="shared" si="263"/>
        <v>2.2000000000000002</v>
      </c>
      <c r="OL24" s="26">
        <f t="shared" si="264"/>
        <v>2.2000000000000002</v>
      </c>
      <c r="OM24" s="26" t="str">
        <f t="shared" si="265"/>
        <v>2.2</v>
      </c>
      <c r="ON24" s="30" t="str">
        <f t="shared" si="266"/>
        <v>F</v>
      </c>
      <c r="OO24" s="28">
        <f t="shared" si="267"/>
        <v>0</v>
      </c>
      <c r="OP24" s="35" t="str">
        <f t="shared" si="268"/>
        <v>0.0</v>
      </c>
      <c r="OQ24" s="53">
        <v>6</v>
      </c>
      <c r="OR24" s="63"/>
      <c r="OS24" s="258"/>
      <c r="OT24" s="25"/>
      <c r="OU24" s="25"/>
      <c r="OV24" s="129">
        <f t="shared" si="269"/>
        <v>0</v>
      </c>
      <c r="OW24" s="26" t="str">
        <f t="shared" si="34"/>
        <v>0.0</v>
      </c>
      <c r="OX24" s="30" t="str">
        <f t="shared" si="270"/>
        <v>F</v>
      </c>
      <c r="OY24" s="28">
        <f t="shared" si="271"/>
        <v>0</v>
      </c>
      <c r="OZ24" s="35" t="str">
        <f t="shared" si="272"/>
        <v>0.0</v>
      </c>
      <c r="PA24" s="260"/>
      <c r="PB24" s="261"/>
      <c r="PC24" s="262">
        <f t="shared" si="232"/>
        <v>6</v>
      </c>
      <c r="PD24" s="217">
        <f t="shared" si="35"/>
        <v>2.2000000000000002</v>
      </c>
      <c r="PE24" s="182">
        <f t="shared" si="36"/>
        <v>0</v>
      </c>
      <c r="PF24" s="183" t="str">
        <f t="shared" si="37"/>
        <v>0.00</v>
      </c>
      <c r="PG24" s="135" t="str">
        <f t="shared" si="38"/>
        <v>Cảnh báo KQHT</v>
      </c>
    </row>
    <row r="25" spans="1:423" ht="18">
      <c r="A25" s="10">
        <v>22</v>
      </c>
      <c r="B25" s="10">
        <v>24</v>
      </c>
      <c r="C25" s="90" t="s">
        <v>187</v>
      </c>
      <c r="D25" s="91" t="s">
        <v>256</v>
      </c>
      <c r="E25" s="93" t="s">
        <v>257</v>
      </c>
      <c r="F25" s="307" t="s">
        <v>258</v>
      </c>
      <c r="G25" s="42"/>
      <c r="H25" s="100" t="s">
        <v>483</v>
      </c>
      <c r="I25" s="42" t="s">
        <v>18</v>
      </c>
      <c r="J25" s="103" t="s">
        <v>583</v>
      </c>
      <c r="K25" s="12">
        <v>7.8</v>
      </c>
      <c r="L25" s="26" t="str">
        <f t="shared" si="39"/>
        <v>7.8</v>
      </c>
      <c r="M25" s="30" t="str">
        <f t="shared" si="235"/>
        <v>B</v>
      </c>
      <c r="N25" s="37">
        <f t="shared" si="236"/>
        <v>3</v>
      </c>
      <c r="O25" s="35" t="str">
        <f t="shared" si="237"/>
        <v>3.0</v>
      </c>
      <c r="P25" s="11">
        <v>2</v>
      </c>
      <c r="Q25" s="14">
        <v>6.3</v>
      </c>
      <c r="R25" s="26" t="str">
        <f t="shared" si="40"/>
        <v>6.3</v>
      </c>
      <c r="S25" s="30" t="str">
        <f t="shared" si="238"/>
        <v>C</v>
      </c>
      <c r="T25" s="37">
        <f t="shared" si="239"/>
        <v>2</v>
      </c>
      <c r="U25" s="35" t="str">
        <f t="shared" si="240"/>
        <v>2.0</v>
      </c>
      <c r="V25" s="11">
        <v>3</v>
      </c>
      <c r="W25" s="19">
        <v>7.5</v>
      </c>
      <c r="X25" s="22">
        <v>3</v>
      </c>
      <c r="Y25" s="23">
        <v>6</v>
      </c>
      <c r="Z25" s="25">
        <f t="shared" si="41"/>
        <v>4.8</v>
      </c>
      <c r="AA25" s="26">
        <f t="shared" si="42"/>
        <v>6.6</v>
      </c>
      <c r="AB25" s="26" t="str">
        <f t="shared" si="43"/>
        <v>6.6</v>
      </c>
      <c r="AC25" s="30" t="str">
        <f t="shared" si="44"/>
        <v>C+</v>
      </c>
      <c r="AD25" s="28">
        <f t="shared" si="45"/>
        <v>2.5</v>
      </c>
      <c r="AE25" s="35" t="str">
        <f t="shared" si="46"/>
        <v>2.5</v>
      </c>
      <c r="AF25" s="53">
        <v>4</v>
      </c>
      <c r="AG25" s="63">
        <v>4</v>
      </c>
      <c r="AH25" s="19">
        <v>6.7</v>
      </c>
      <c r="AI25" s="22">
        <v>8</v>
      </c>
      <c r="AJ25" s="23"/>
      <c r="AK25" s="25">
        <f t="shared" si="241"/>
        <v>7.5</v>
      </c>
      <c r="AL25" s="26">
        <f t="shared" si="242"/>
        <v>7.5</v>
      </c>
      <c r="AM25" s="26" t="str">
        <f t="shared" si="48"/>
        <v>7.5</v>
      </c>
      <c r="AN25" s="30" t="str">
        <f t="shared" si="243"/>
        <v>B</v>
      </c>
      <c r="AO25" s="28">
        <f t="shared" si="244"/>
        <v>3</v>
      </c>
      <c r="AP25" s="35" t="str">
        <f t="shared" si="245"/>
        <v>3.0</v>
      </c>
      <c r="AQ25" s="66">
        <v>2</v>
      </c>
      <c r="AR25" s="68">
        <v>2</v>
      </c>
      <c r="AS25" s="19">
        <v>5.8</v>
      </c>
      <c r="AT25" s="22">
        <v>3</v>
      </c>
      <c r="AU25" s="23"/>
      <c r="AV25" s="25">
        <f t="shared" si="246"/>
        <v>4.0999999999999996</v>
      </c>
      <c r="AW25" s="26">
        <f t="shared" si="247"/>
        <v>4.0999999999999996</v>
      </c>
      <c r="AX25" s="26" t="str">
        <f t="shared" si="51"/>
        <v>4.1</v>
      </c>
      <c r="AY25" s="30" t="str">
        <f t="shared" si="248"/>
        <v>D</v>
      </c>
      <c r="AZ25" s="28">
        <f t="shared" si="249"/>
        <v>1</v>
      </c>
      <c r="BA25" s="35" t="str">
        <f t="shared" si="250"/>
        <v>1.0</v>
      </c>
      <c r="BB25" s="53">
        <v>3</v>
      </c>
      <c r="BC25" s="63">
        <v>3</v>
      </c>
      <c r="BD25" s="19">
        <v>7.1</v>
      </c>
      <c r="BE25" s="22">
        <v>8</v>
      </c>
      <c r="BF25" s="23"/>
      <c r="BG25" s="25">
        <f t="shared" si="52"/>
        <v>7.6</v>
      </c>
      <c r="BH25" s="26">
        <f t="shared" si="53"/>
        <v>7.6</v>
      </c>
      <c r="BI25" s="26" t="str">
        <f t="shared" si="54"/>
        <v>7.6</v>
      </c>
      <c r="BJ25" s="30" t="str">
        <f t="shared" si="251"/>
        <v>B</v>
      </c>
      <c r="BK25" s="28">
        <f t="shared" si="252"/>
        <v>3</v>
      </c>
      <c r="BL25" s="35" t="str">
        <f t="shared" si="253"/>
        <v>3.0</v>
      </c>
      <c r="BM25" s="53">
        <v>3</v>
      </c>
      <c r="BN25" s="63">
        <v>3</v>
      </c>
      <c r="BO25" s="19">
        <v>6.1</v>
      </c>
      <c r="BP25" s="22">
        <v>4</v>
      </c>
      <c r="BQ25" s="23"/>
      <c r="BR25" s="25">
        <f t="shared" si="55"/>
        <v>4.8</v>
      </c>
      <c r="BS25" s="26">
        <f t="shared" si="56"/>
        <v>4.8</v>
      </c>
      <c r="BT25" s="26" t="str">
        <f t="shared" si="57"/>
        <v>4.8</v>
      </c>
      <c r="BU25" s="30" t="str">
        <f t="shared" si="58"/>
        <v>D</v>
      </c>
      <c r="BV25" s="56">
        <f t="shared" si="59"/>
        <v>1</v>
      </c>
      <c r="BW25" s="35" t="str">
        <f t="shared" si="60"/>
        <v>1.0</v>
      </c>
      <c r="BX25" s="53">
        <v>2</v>
      </c>
      <c r="BY25" s="70">
        <v>2</v>
      </c>
      <c r="BZ25" s="19">
        <v>6.7</v>
      </c>
      <c r="CA25" s="22">
        <v>8</v>
      </c>
      <c r="CB25" s="23"/>
      <c r="CC25" s="25">
        <f t="shared" si="61"/>
        <v>7.5</v>
      </c>
      <c r="CD25" s="26">
        <f t="shared" si="62"/>
        <v>7.5</v>
      </c>
      <c r="CE25" s="26" t="str">
        <f t="shared" si="63"/>
        <v>7.5</v>
      </c>
      <c r="CF25" s="30" t="str">
        <f t="shared" si="254"/>
        <v>B</v>
      </c>
      <c r="CG25" s="28">
        <f t="shared" si="255"/>
        <v>3</v>
      </c>
      <c r="CH25" s="35" t="str">
        <f t="shared" si="256"/>
        <v>3.0</v>
      </c>
      <c r="CI25" s="53">
        <v>3</v>
      </c>
      <c r="CJ25" s="63">
        <v>3</v>
      </c>
      <c r="CK25" s="193">
        <f t="shared" si="64"/>
        <v>17</v>
      </c>
      <c r="CL25" s="217">
        <f t="shared" si="65"/>
        <v>6.3882352941176466</v>
      </c>
      <c r="CM25" s="182">
        <f t="shared" si="66"/>
        <v>2.2941176470588234</v>
      </c>
      <c r="CN25" s="183" t="str">
        <f t="shared" si="67"/>
        <v>2.29</v>
      </c>
      <c r="CO25" s="135" t="str">
        <f t="shared" si="68"/>
        <v>Lên lớp</v>
      </c>
      <c r="CP25" s="136">
        <f t="shared" si="69"/>
        <v>17</v>
      </c>
      <c r="CQ25" s="239">
        <f t="shared" si="70"/>
        <v>6.3882352941176466</v>
      </c>
      <c r="CR25" s="137">
        <f t="shared" si="71"/>
        <v>2.2941176470588234</v>
      </c>
      <c r="CS25" s="244" t="str">
        <f t="shared" si="72"/>
        <v>2.29</v>
      </c>
      <c r="CT25" s="135" t="str">
        <f t="shared" si="73"/>
        <v>Lên lớp</v>
      </c>
      <c r="CU25" s="135" t="s">
        <v>648</v>
      </c>
      <c r="CV25" s="19">
        <v>6.4</v>
      </c>
      <c r="CW25" s="22">
        <v>8</v>
      </c>
      <c r="CX25" s="23"/>
      <c r="CY25" s="25">
        <f t="shared" si="74"/>
        <v>7.4</v>
      </c>
      <c r="CZ25" s="26">
        <f t="shared" si="75"/>
        <v>7.4</v>
      </c>
      <c r="DA25" s="26" t="str">
        <f t="shared" si="76"/>
        <v>7.4</v>
      </c>
      <c r="DB25" s="30" t="str">
        <f t="shared" si="77"/>
        <v>B</v>
      </c>
      <c r="DC25" s="56">
        <f t="shared" si="78"/>
        <v>3</v>
      </c>
      <c r="DD25" s="35" t="str">
        <f t="shared" si="79"/>
        <v>3.0</v>
      </c>
      <c r="DE25" s="53">
        <v>3</v>
      </c>
      <c r="DF25" s="63">
        <v>3</v>
      </c>
      <c r="DG25" s="19">
        <v>5.3</v>
      </c>
      <c r="DH25" s="22">
        <v>4</v>
      </c>
      <c r="DI25" s="23"/>
      <c r="DJ25" s="25">
        <f t="shared" si="80"/>
        <v>4.5</v>
      </c>
      <c r="DK25" s="26">
        <f t="shared" si="81"/>
        <v>4.5</v>
      </c>
      <c r="DL25" s="26" t="str">
        <f t="shared" si="82"/>
        <v>4.5</v>
      </c>
      <c r="DM25" s="30" t="str">
        <f t="shared" si="83"/>
        <v>D</v>
      </c>
      <c r="DN25" s="56">
        <f t="shared" si="84"/>
        <v>1</v>
      </c>
      <c r="DO25" s="35" t="str">
        <f t="shared" si="85"/>
        <v>1.0</v>
      </c>
      <c r="DP25" s="53">
        <v>3</v>
      </c>
      <c r="DQ25" s="63">
        <v>3</v>
      </c>
      <c r="DR25" s="19">
        <v>6.7</v>
      </c>
      <c r="DS25" s="22">
        <v>8</v>
      </c>
      <c r="DT25" s="23"/>
      <c r="DU25" s="25">
        <f t="shared" si="86"/>
        <v>7.5</v>
      </c>
      <c r="DV25" s="26">
        <f t="shared" si="87"/>
        <v>7.5</v>
      </c>
      <c r="DW25" s="26" t="str">
        <f t="shared" si="88"/>
        <v>7.5</v>
      </c>
      <c r="DX25" s="30" t="str">
        <f t="shared" si="89"/>
        <v>B</v>
      </c>
      <c r="DY25" s="28">
        <f t="shared" si="90"/>
        <v>3</v>
      </c>
      <c r="DZ25" s="35" t="str">
        <f t="shared" si="91"/>
        <v>3.0</v>
      </c>
      <c r="EA25" s="53">
        <v>3</v>
      </c>
      <c r="EB25" s="63">
        <v>3</v>
      </c>
      <c r="EC25" s="19">
        <v>7.7</v>
      </c>
      <c r="ED25" s="22">
        <v>2</v>
      </c>
      <c r="EE25" s="188"/>
      <c r="EF25" s="25">
        <f t="shared" si="92"/>
        <v>4.3</v>
      </c>
      <c r="EG25" s="26">
        <f t="shared" si="93"/>
        <v>4.3</v>
      </c>
      <c r="EH25" s="26" t="str">
        <f t="shared" si="94"/>
        <v>4.3</v>
      </c>
      <c r="EI25" s="30" t="str">
        <f t="shared" si="95"/>
        <v>D</v>
      </c>
      <c r="EJ25" s="28">
        <f t="shared" si="96"/>
        <v>1</v>
      </c>
      <c r="EK25" s="35" t="str">
        <f t="shared" si="97"/>
        <v>1.0</v>
      </c>
      <c r="EL25" s="53">
        <v>2</v>
      </c>
      <c r="EM25" s="63">
        <v>2</v>
      </c>
      <c r="EN25" s="19">
        <v>6</v>
      </c>
      <c r="EO25" s="22">
        <v>8</v>
      </c>
      <c r="EP25" s="23"/>
      <c r="EQ25" s="25">
        <f t="shared" si="98"/>
        <v>7.2</v>
      </c>
      <c r="ER25" s="26">
        <f t="shared" si="99"/>
        <v>7.2</v>
      </c>
      <c r="ES25" s="26" t="str">
        <f t="shared" si="100"/>
        <v>7.2</v>
      </c>
      <c r="ET25" s="30" t="str">
        <f t="shared" si="101"/>
        <v>B</v>
      </c>
      <c r="EU25" s="28">
        <f t="shared" si="102"/>
        <v>3</v>
      </c>
      <c r="EV25" s="35" t="str">
        <f t="shared" si="103"/>
        <v>3.0</v>
      </c>
      <c r="EW25" s="53">
        <v>2</v>
      </c>
      <c r="EX25" s="63">
        <v>2</v>
      </c>
      <c r="EY25" s="19">
        <v>7.5</v>
      </c>
      <c r="EZ25" s="22">
        <v>4</v>
      </c>
      <c r="FA25" s="23"/>
      <c r="FB25" s="25">
        <f t="shared" si="104"/>
        <v>5.4</v>
      </c>
      <c r="FC25" s="26">
        <f t="shared" si="105"/>
        <v>5.4</v>
      </c>
      <c r="FD25" s="26" t="str">
        <f t="shared" si="106"/>
        <v>5.4</v>
      </c>
      <c r="FE25" s="30" t="str">
        <f t="shared" si="107"/>
        <v>D+</v>
      </c>
      <c r="FF25" s="28">
        <f t="shared" si="108"/>
        <v>1.5</v>
      </c>
      <c r="FG25" s="35" t="str">
        <f t="shared" si="109"/>
        <v>1.5</v>
      </c>
      <c r="FH25" s="53">
        <v>3</v>
      </c>
      <c r="FI25" s="63">
        <v>3</v>
      </c>
      <c r="FJ25" s="19">
        <v>8.6999999999999993</v>
      </c>
      <c r="FK25" s="22">
        <v>8</v>
      </c>
      <c r="FL25" s="23"/>
      <c r="FM25" s="25">
        <f t="shared" si="110"/>
        <v>8.3000000000000007</v>
      </c>
      <c r="FN25" s="26">
        <f t="shared" si="111"/>
        <v>8.3000000000000007</v>
      </c>
      <c r="FO25" s="26" t="str">
        <f t="shared" si="112"/>
        <v>8.3</v>
      </c>
      <c r="FP25" s="30" t="str">
        <f t="shared" si="113"/>
        <v>B+</v>
      </c>
      <c r="FQ25" s="28">
        <f t="shared" si="114"/>
        <v>3.5</v>
      </c>
      <c r="FR25" s="35" t="str">
        <f t="shared" si="115"/>
        <v>3.5</v>
      </c>
      <c r="FS25" s="53">
        <v>2</v>
      </c>
      <c r="FT25" s="63">
        <v>2</v>
      </c>
      <c r="FU25" s="19">
        <v>7</v>
      </c>
      <c r="FV25" s="22">
        <v>7</v>
      </c>
      <c r="FW25" s="23"/>
      <c r="FX25" s="25">
        <f t="shared" si="116"/>
        <v>7</v>
      </c>
      <c r="FY25" s="26">
        <f t="shared" si="117"/>
        <v>7</v>
      </c>
      <c r="FZ25" s="26" t="str">
        <f t="shared" si="118"/>
        <v>7.0</v>
      </c>
      <c r="GA25" s="30" t="str">
        <f t="shared" si="119"/>
        <v>B</v>
      </c>
      <c r="GB25" s="28">
        <f t="shared" si="120"/>
        <v>3</v>
      </c>
      <c r="GC25" s="35" t="str">
        <f t="shared" si="121"/>
        <v>3.0</v>
      </c>
      <c r="GD25" s="53">
        <v>2</v>
      </c>
      <c r="GE25" s="63">
        <v>2</v>
      </c>
      <c r="GF25" s="181">
        <f t="shared" si="122"/>
        <v>20</v>
      </c>
      <c r="GG25" s="217">
        <f t="shared" si="123"/>
        <v>6.4</v>
      </c>
      <c r="GH25" s="182">
        <f t="shared" si="124"/>
        <v>2.3250000000000002</v>
      </c>
      <c r="GI25" s="183" t="str">
        <f t="shared" si="125"/>
        <v>2.33</v>
      </c>
      <c r="GJ25" s="135" t="str">
        <f t="shared" si="126"/>
        <v>Lên lớp</v>
      </c>
      <c r="GK25" s="136">
        <f t="shared" si="127"/>
        <v>20</v>
      </c>
      <c r="GL25" s="239">
        <f t="shared" si="128"/>
        <v>6.4</v>
      </c>
      <c r="GM25" s="137">
        <f t="shared" si="129"/>
        <v>2.3250000000000002</v>
      </c>
      <c r="GN25" s="192">
        <f t="shared" si="130"/>
        <v>37</v>
      </c>
      <c r="GO25" s="193">
        <f t="shared" si="131"/>
        <v>37</v>
      </c>
      <c r="GP25" s="183">
        <f t="shared" si="132"/>
        <v>6.3945945945945946</v>
      </c>
      <c r="GQ25" s="182">
        <f t="shared" si="133"/>
        <v>2.310810810810811</v>
      </c>
      <c r="GR25" s="183" t="str">
        <f t="shared" si="134"/>
        <v>2.31</v>
      </c>
      <c r="GS25" s="135" t="str">
        <f t="shared" si="135"/>
        <v>Lên lớp</v>
      </c>
      <c r="GT25" s="135" t="s">
        <v>648</v>
      </c>
      <c r="GU25" s="19">
        <v>6.4</v>
      </c>
      <c r="GV25" s="22">
        <v>5</v>
      </c>
      <c r="GW25" s="23"/>
      <c r="GX25" s="25">
        <f t="shared" si="136"/>
        <v>5.6</v>
      </c>
      <c r="GY25" s="26">
        <f t="shared" si="137"/>
        <v>5.6</v>
      </c>
      <c r="GZ25" s="26" t="str">
        <f t="shared" si="138"/>
        <v>5.6</v>
      </c>
      <c r="HA25" s="30" t="str">
        <f t="shared" si="139"/>
        <v>C</v>
      </c>
      <c r="HB25" s="28">
        <f t="shared" si="140"/>
        <v>2</v>
      </c>
      <c r="HC25" s="35" t="str">
        <f t="shared" si="141"/>
        <v>2.0</v>
      </c>
      <c r="HD25" s="53">
        <v>3</v>
      </c>
      <c r="HE25" s="63">
        <v>3</v>
      </c>
      <c r="HF25" s="19">
        <v>6.2</v>
      </c>
      <c r="HG25" s="22">
        <v>9</v>
      </c>
      <c r="HH25" s="23"/>
      <c r="HI25" s="25">
        <f t="shared" si="142"/>
        <v>7.9</v>
      </c>
      <c r="HJ25" s="26">
        <f t="shared" si="143"/>
        <v>7.9</v>
      </c>
      <c r="HK25" s="26" t="str">
        <f t="shared" si="144"/>
        <v>7.9</v>
      </c>
      <c r="HL25" s="30" t="str">
        <f t="shared" si="145"/>
        <v>B</v>
      </c>
      <c r="HM25" s="28">
        <f t="shared" si="146"/>
        <v>3</v>
      </c>
      <c r="HN25" s="35" t="str">
        <f t="shared" si="147"/>
        <v>3.0</v>
      </c>
      <c r="HO25" s="53">
        <v>2</v>
      </c>
      <c r="HP25" s="63">
        <v>2</v>
      </c>
      <c r="HQ25" s="19">
        <v>5.9</v>
      </c>
      <c r="HR25" s="22">
        <v>4</v>
      </c>
      <c r="HS25" s="23"/>
      <c r="HT25" s="25">
        <f t="shared" si="148"/>
        <v>4.8</v>
      </c>
      <c r="HU25" s="147">
        <f t="shared" si="149"/>
        <v>4.8</v>
      </c>
      <c r="HV25" s="26" t="str">
        <f t="shared" si="233"/>
        <v>4.8</v>
      </c>
      <c r="HW25" s="218" t="str">
        <f t="shared" si="150"/>
        <v>D</v>
      </c>
      <c r="HX25" s="149">
        <f t="shared" si="151"/>
        <v>1</v>
      </c>
      <c r="HY25" s="40" t="str">
        <f t="shared" si="152"/>
        <v>1.0</v>
      </c>
      <c r="HZ25" s="53">
        <v>3</v>
      </c>
      <c r="IA25" s="63">
        <v>3</v>
      </c>
      <c r="IB25" s="19">
        <v>5</v>
      </c>
      <c r="IC25" s="22">
        <v>7</v>
      </c>
      <c r="ID25" s="23"/>
      <c r="IE25" s="25">
        <f t="shared" si="153"/>
        <v>6.2</v>
      </c>
      <c r="IF25" s="147">
        <f t="shared" si="154"/>
        <v>6.2</v>
      </c>
      <c r="IG25" s="26" t="str">
        <f t="shared" si="234"/>
        <v>6.2</v>
      </c>
      <c r="IH25" s="218" t="str">
        <f t="shared" si="155"/>
        <v>C</v>
      </c>
      <c r="II25" s="149">
        <f t="shared" si="156"/>
        <v>2</v>
      </c>
      <c r="IJ25" s="40" t="str">
        <f t="shared" si="157"/>
        <v>2.0</v>
      </c>
      <c r="IK25" s="53">
        <v>1</v>
      </c>
      <c r="IL25" s="63">
        <v>1</v>
      </c>
      <c r="IM25" s="19">
        <v>6.2</v>
      </c>
      <c r="IN25" s="22">
        <v>9</v>
      </c>
      <c r="IO25" s="23"/>
      <c r="IP25" s="25">
        <f t="shared" si="158"/>
        <v>7.9</v>
      </c>
      <c r="IQ25" s="26">
        <f t="shared" si="159"/>
        <v>7.9</v>
      </c>
      <c r="IR25" s="26" t="str">
        <f t="shared" si="160"/>
        <v>7.9</v>
      </c>
      <c r="IS25" s="30" t="str">
        <f t="shared" si="161"/>
        <v>B</v>
      </c>
      <c r="IT25" s="28">
        <f t="shared" si="162"/>
        <v>3</v>
      </c>
      <c r="IU25" s="35" t="str">
        <f t="shared" si="163"/>
        <v>3.0</v>
      </c>
      <c r="IV25" s="53">
        <v>2</v>
      </c>
      <c r="IW25" s="63">
        <v>2</v>
      </c>
      <c r="IX25" s="19">
        <v>8.1999999999999993</v>
      </c>
      <c r="IY25" s="22">
        <v>8</v>
      </c>
      <c r="IZ25" s="23"/>
      <c r="JA25" s="25">
        <f t="shared" si="164"/>
        <v>8.1</v>
      </c>
      <c r="JB25" s="26">
        <f t="shared" si="165"/>
        <v>8.1</v>
      </c>
      <c r="JC25" s="26" t="str">
        <f t="shared" si="166"/>
        <v>8.1</v>
      </c>
      <c r="JD25" s="30" t="str">
        <f t="shared" si="167"/>
        <v>B+</v>
      </c>
      <c r="JE25" s="28">
        <f t="shared" si="168"/>
        <v>3.5</v>
      </c>
      <c r="JF25" s="35" t="str">
        <f t="shared" si="169"/>
        <v>3.5</v>
      </c>
      <c r="JG25" s="53">
        <v>2</v>
      </c>
      <c r="JH25" s="63">
        <v>2</v>
      </c>
      <c r="JI25" s="19">
        <v>6.4</v>
      </c>
      <c r="JJ25" s="22">
        <v>5</v>
      </c>
      <c r="JK25" s="23"/>
      <c r="JL25" s="25">
        <f t="shared" si="170"/>
        <v>5.6</v>
      </c>
      <c r="JM25" s="26">
        <f t="shared" si="171"/>
        <v>5.6</v>
      </c>
      <c r="JN25" s="26" t="str">
        <f t="shared" si="172"/>
        <v>5.6</v>
      </c>
      <c r="JO25" s="30" t="str">
        <f t="shared" si="173"/>
        <v>C</v>
      </c>
      <c r="JP25" s="28">
        <f t="shared" si="174"/>
        <v>2</v>
      </c>
      <c r="JQ25" s="35" t="str">
        <f t="shared" si="175"/>
        <v>2.0</v>
      </c>
      <c r="JR25" s="53">
        <v>2</v>
      </c>
      <c r="JS25" s="63">
        <v>2</v>
      </c>
      <c r="JT25" s="19">
        <v>7.2</v>
      </c>
      <c r="JU25" s="22">
        <v>4</v>
      </c>
      <c r="JV25" s="23"/>
      <c r="JW25" s="25">
        <f t="shared" si="176"/>
        <v>5.3</v>
      </c>
      <c r="JX25" s="26">
        <f t="shared" si="177"/>
        <v>5.3</v>
      </c>
      <c r="JY25" s="26" t="str">
        <f t="shared" si="178"/>
        <v>5.3</v>
      </c>
      <c r="JZ25" s="30" t="str">
        <f t="shared" si="179"/>
        <v>D+</v>
      </c>
      <c r="KA25" s="28">
        <f t="shared" si="180"/>
        <v>1.5</v>
      </c>
      <c r="KB25" s="35" t="str">
        <f t="shared" si="181"/>
        <v>1.5</v>
      </c>
      <c r="KC25" s="53">
        <v>1</v>
      </c>
      <c r="KD25" s="63">
        <v>1</v>
      </c>
      <c r="KE25" s="19">
        <v>7.7</v>
      </c>
      <c r="KF25" s="22">
        <v>9</v>
      </c>
      <c r="KG25" s="23"/>
      <c r="KH25" s="25">
        <f t="shared" si="182"/>
        <v>8.5</v>
      </c>
      <c r="KI25" s="26">
        <f t="shared" si="183"/>
        <v>8.5</v>
      </c>
      <c r="KJ25" s="26" t="str">
        <f t="shared" si="184"/>
        <v>8.5</v>
      </c>
      <c r="KK25" s="30" t="str">
        <f t="shared" si="185"/>
        <v>A</v>
      </c>
      <c r="KL25" s="28">
        <f t="shared" si="186"/>
        <v>4</v>
      </c>
      <c r="KM25" s="35" t="str">
        <f t="shared" si="187"/>
        <v>4.0</v>
      </c>
      <c r="KN25" s="53">
        <v>2</v>
      </c>
      <c r="KO25" s="63">
        <v>2</v>
      </c>
      <c r="KP25" s="181">
        <f t="shared" si="188"/>
        <v>18</v>
      </c>
      <c r="KQ25" s="217">
        <f t="shared" si="189"/>
        <v>6.594444444444445</v>
      </c>
      <c r="KR25" s="182">
        <f t="shared" si="190"/>
        <v>2.4166666666666665</v>
      </c>
      <c r="KS25" s="183" t="str">
        <f t="shared" si="191"/>
        <v>2.42</v>
      </c>
      <c r="KT25" s="135" t="str">
        <f t="shared" si="192"/>
        <v>Lên lớp</v>
      </c>
      <c r="KU25" s="136">
        <f t="shared" si="193"/>
        <v>18</v>
      </c>
      <c r="KV25" s="217">
        <f t="shared" si="194"/>
        <v>6.594444444444445</v>
      </c>
      <c r="KW25" s="236">
        <f t="shared" si="195"/>
        <v>2.4166666666666665</v>
      </c>
      <c r="KX25" s="192">
        <f t="shared" si="196"/>
        <v>55</v>
      </c>
      <c r="KY25" s="193">
        <f t="shared" si="197"/>
        <v>55</v>
      </c>
      <c r="KZ25" s="183">
        <f t="shared" si="198"/>
        <v>6.46</v>
      </c>
      <c r="LA25" s="182">
        <f t="shared" si="199"/>
        <v>2.3454545454545452</v>
      </c>
      <c r="LB25" s="183" t="str">
        <f t="shared" si="200"/>
        <v>2.35</v>
      </c>
      <c r="LC25" s="135" t="str">
        <f t="shared" si="201"/>
        <v>Lên lớp</v>
      </c>
      <c r="LD25" s="135" t="s">
        <v>648</v>
      </c>
      <c r="LE25" s="57">
        <v>6.5</v>
      </c>
      <c r="LF25" s="22">
        <v>7</v>
      </c>
      <c r="LG25" s="23"/>
      <c r="LH25" s="25">
        <f t="shared" si="202"/>
        <v>6.8</v>
      </c>
      <c r="LI25" s="147">
        <f t="shared" si="203"/>
        <v>6.8</v>
      </c>
      <c r="LJ25" s="26" t="str">
        <f t="shared" si="204"/>
        <v>6.8</v>
      </c>
      <c r="LK25" s="148" t="str">
        <f t="shared" si="205"/>
        <v>C+</v>
      </c>
      <c r="LL25" s="149">
        <f t="shared" si="206"/>
        <v>2.5</v>
      </c>
      <c r="LM25" s="40" t="str">
        <f t="shared" si="207"/>
        <v>2.5</v>
      </c>
      <c r="LN25" s="53">
        <v>2</v>
      </c>
      <c r="LO25" s="63">
        <v>2</v>
      </c>
      <c r="LP25" s="43">
        <v>4</v>
      </c>
      <c r="LQ25" s="22"/>
      <c r="LR25" s="23"/>
      <c r="LS25" s="25">
        <f t="shared" si="208"/>
        <v>1.6</v>
      </c>
      <c r="LT25" s="147">
        <f t="shared" si="209"/>
        <v>1.6</v>
      </c>
      <c r="LU25" s="26" t="str">
        <f t="shared" si="210"/>
        <v>1.6</v>
      </c>
      <c r="LV25" s="148" t="str">
        <f t="shared" si="211"/>
        <v>F</v>
      </c>
      <c r="LW25" s="149">
        <f t="shared" si="212"/>
        <v>0</v>
      </c>
      <c r="LX25" s="40" t="str">
        <f t="shared" si="213"/>
        <v>0.0</v>
      </c>
      <c r="LY25" s="53">
        <v>1</v>
      </c>
      <c r="LZ25" s="63"/>
      <c r="MA25" s="43">
        <v>0</v>
      </c>
      <c r="MB25" s="22"/>
      <c r="MC25" s="23"/>
      <c r="MD25" s="25">
        <f t="shared" si="214"/>
        <v>0</v>
      </c>
      <c r="ME25" s="147">
        <f t="shared" si="215"/>
        <v>0</v>
      </c>
      <c r="MF25" s="26" t="str">
        <f t="shared" si="216"/>
        <v>0.0</v>
      </c>
      <c r="MG25" s="148" t="str">
        <f t="shared" si="217"/>
        <v>F</v>
      </c>
      <c r="MH25" s="149">
        <f t="shared" si="218"/>
        <v>0</v>
      </c>
      <c r="MI25" s="40" t="str">
        <f t="shared" si="219"/>
        <v>0.0</v>
      </c>
      <c r="MJ25" s="53">
        <v>3</v>
      </c>
      <c r="MK25" s="63"/>
      <c r="ML25" s="43">
        <v>2</v>
      </c>
      <c r="MM25" s="22"/>
      <c r="MN25" s="23"/>
      <c r="MO25" s="25">
        <f t="shared" si="220"/>
        <v>0.8</v>
      </c>
      <c r="MP25" s="147">
        <f t="shared" si="221"/>
        <v>0.8</v>
      </c>
      <c r="MQ25" s="26" t="str">
        <f t="shared" si="222"/>
        <v>0.8</v>
      </c>
      <c r="MR25" s="148" t="str">
        <f t="shared" si="223"/>
        <v>F</v>
      </c>
      <c r="MS25" s="149">
        <f t="shared" si="224"/>
        <v>0</v>
      </c>
      <c r="MT25" s="40" t="str">
        <f t="shared" si="225"/>
        <v>0.0</v>
      </c>
      <c r="MU25" s="53">
        <v>2</v>
      </c>
      <c r="MV25" s="63"/>
      <c r="MW25" s="19"/>
      <c r="MX25" s="22"/>
      <c r="MY25" s="23"/>
      <c r="MZ25" s="25">
        <f t="shared" si="226"/>
        <v>0</v>
      </c>
      <c r="NA25" s="147">
        <f t="shared" si="227"/>
        <v>0</v>
      </c>
      <c r="NB25" s="26" t="str">
        <f t="shared" si="228"/>
        <v>0.0</v>
      </c>
      <c r="NC25" s="148" t="str">
        <f t="shared" si="229"/>
        <v>F</v>
      </c>
      <c r="ND25" s="149">
        <f t="shared" si="230"/>
        <v>0</v>
      </c>
      <c r="NE25" s="40" t="str">
        <f t="shared" si="231"/>
        <v>0.0</v>
      </c>
      <c r="NF25" s="53">
        <v>4</v>
      </c>
      <c r="NG25" s="63"/>
      <c r="NH25" s="264">
        <f t="shared" si="19"/>
        <v>12</v>
      </c>
      <c r="NI25" s="217">
        <f t="shared" si="20"/>
        <v>1.4000000000000001</v>
      </c>
      <c r="NJ25" s="182">
        <f t="shared" si="21"/>
        <v>0.41666666666666669</v>
      </c>
      <c r="NK25" s="183" t="str">
        <f t="shared" si="22"/>
        <v>0.42</v>
      </c>
      <c r="NL25" s="135" t="str">
        <f t="shared" si="23"/>
        <v>Cảnh báo KQHT</v>
      </c>
      <c r="NM25" s="136">
        <f t="shared" si="24"/>
        <v>2</v>
      </c>
      <c r="NN25" s="217">
        <f t="shared" si="25"/>
        <v>6.8</v>
      </c>
      <c r="NO25" s="236">
        <f t="shared" si="26"/>
        <v>2.5</v>
      </c>
      <c r="NP25" s="192">
        <f t="shared" si="27"/>
        <v>67</v>
      </c>
      <c r="NQ25" s="193">
        <f t="shared" si="28"/>
        <v>57</v>
      </c>
      <c r="NR25" s="183">
        <f t="shared" si="29"/>
        <v>6.4719298245614043</v>
      </c>
      <c r="NS25" s="182">
        <f t="shared" si="30"/>
        <v>2.3508771929824563</v>
      </c>
      <c r="NT25" s="183" t="str">
        <f t="shared" si="31"/>
        <v>2.35</v>
      </c>
      <c r="NU25" s="135" t="str">
        <f t="shared" si="32"/>
        <v>Lên lớp</v>
      </c>
      <c r="NV25" s="215" t="s">
        <v>644</v>
      </c>
      <c r="NW25" s="57"/>
      <c r="NX25" s="51"/>
      <c r="NY25" s="23"/>
      <c r="NZ25" s="25">
        <f t="shared" si="273"/>
        <v>0</v>
      </c>
      <c r="OA25" s="26">
        <f t="shared" si="274"/>
        <v>0</v>
      </c>
      <c r="OB25" s="26" t="str">
        <f t="shared" si="275"/>
        <v>0.0</v>
      </c>
      <c r="OC25" s="30" t="str">
        <f t="shared" si="276"/>
        <v>F</v>
      </c>
      <c r="OD25" s="28">
        <f t="shared" si="277"/>
        <v>0</v>
      </c>
      <c r="OE25" s="35" t="str">
        <f t="shared" si="278"/>
        <v>0.0</v>
      </c>
      <c r="OF25" s="53"/>
      <c r="OG25" s="70"/>
      <c r="OH25" s="19"/>
      <c r="OI25" s="22"/>
      <c r="OJ25" s="23"/>
      <c r="OK25" s="25">
        <f t="shared" si="263"/>
        <v>0</v>
      </c>
      <c r="OL25" s="26">
        <f t="shared" si="264"/>
        <v>0</v>
      </c>
      <c r="OM25" s="26" t="str">
        <f t="shared" si="265"/>
        <v>0.0</v>
      </c>
      <c r="ON25" s="30" t="str">
        <f t="shared" si="266"/>
        <v>F</v>
      </c>
      <c r="OO25" s="28">
        <f t="shared" si="267"/>
        <v>0</v>
      </c>
      <c r="OP25" s="35" t="str">
        <f t="shared" si="268"/>
        <v>0.0</v>
      </c>
      <c r="OQ25" s="53"/>
      <c r="OR25" s="63"/>
      <c r="OS25" s="258"/>
      <c r="OT25" s="25"/>
      <c r="OU25" s="25"/>
      <c r="OV25" s="129">
        <f t="shared" si="269"/>
        <v>0</v>
      </c>
      <c r="OW25" s="26" t="str">
        <f t="shared" si="34"/>
        <v>0.0</v>
      </c>
      <c r="OX25" s="30" t="str">
        <f t="shared" si="270"/>
        <v>F</v>
      </c>
      <c r="OY25" s="28">
        <f t="shared" si="271"/>
        <v>0</v>
      </c>
      <c r="OZ25" s="35" t="str">
        <f t="shared" si="272"/>
        <v>0.0</v>
      </c>
      <c r="PA25" s="260"/>
      <c r="PB25" s="261"/>
      <c r="PC25" s="262">
        <f t="shared" si="232"/>
        <v>0</v>
      </c>
      <c r="PD25" s="217" t="e">
        <f t="shared" si="35"/>
        <v>#DIV/0!</v>
      </c>
      <c r="PE25" s="182" t="e">
        <f t="shared" si="36"/>
        <v>#DIV/0!</v>
      </c>
      <c r="PF25" s="183" t="e">
        <f t="shared" si="37"/>
        <v>#DIV/0!</v>
      </c>
      <c r="PG25" s="135" t="e">
        <f t="shared" si="38"/>
        <v>#DIV/0!</v>
      </c>
    </row>
    <row r="26" spans="1:423" ht="18">
      <c r="A26" s="10">
        <v>23</v>
      </c>
      <c r="B26" s="10">
        <v>25</v>
      </c>
      <c r="C26" s="90" t="s">
        <v>187</v>
      </c>
      <c r="D26" s="91" t="s">
        <v>259</v>
      </c>
      <c r="E26" s="93" t="s">
        <v>70</v>
      </c>
      <c r="F26" s="308" t="s">
        <v>260</v>
      </c>
      <c r="G26" s="42"/>
      <c r="H26" s="100" t="s">
        <v>484</v>
      </c>
      <c r="I26" s="42" t="s">
        <v>18</v>
      </c>
      <c r="J26" s="103" t="s">
        <v>501</v>
      </c>
      <c r="K26" s="12">
        <v>7.5</v>
      </c>
      <c r="L26" s="26" t="str">
        <f t="shared" si="39"/>
        <v>7.5</v>
      </c>
      <c r="M26" s="30" t="str">
        <f t="shared" si="235"/>
        <v>B</v>
      </c>
      <c r="N26" s="37">
        <f t="shared" si="236"/>
        <v>3</v>
      </c>
      <c r="O26" s="35" t="str">
        <f t="shared" si="237"/>
        <v>3.0</v>
      </c>
      <c r="P26" s="11">
        <v>2</v>
      </c>
      <c r="Q26" s="14">
        <v>6.8</v>
      </c>
      <c r="R26" s="26" t="str">
        <f t="shared" si="40"/>
        <v>6.8</v>
      </c>
      <c r="S26" s="30" t="str">
        <f t="shared" si="238"/>
        <v>C+</v>
      </c>
      <c r="T26" s="37">
        <f t="shared" si="239"/>
        <v>2.5</v>
      </c>
      <c r="U26" s="35" t="str">
        <f t="shared" si="240"/>
        <v>2.5</v>
      </c>
      <c r="V26" s="11">
        <v>3</v>
      </c>
      <c r="W26" s="19">
        <v>7.2</v>
      </c>
      <c r="X26" s="22">
        <v>5</v>
      </c>
      <c r="Y26" s="23"/>
      <c r="Z26" s="25">
        <f t="shared" si="41"/>
        <v>5.9</v>
      </c>
      <c r="AA26" s="26">
        <f t="shared" si="42"/>
        <v>5.9</v>
      </c>
      <c r="AB26" s="26" t="str">
        <f t="shared" si="43"/>
        <v>5.9</v>
      </c>
      <c r="AC26" s="30" t="str">
        <f t="shared" si="44"/>
        <v>C</v>
      </c>
      <c r="AD26" s="28">
        <f t="shared" si="45"/>
        <v>2</v>
      </c>
      <c r="AE26" s="35" t="str">
        <f t="shared" si="46"/>
        <v>2.0</v>
      </c>
      <c r="AF26" s="53">
        <v>4</v>
      </c>
      <c r="AG26" s="63">
        <v>4</v>
      </c>
      <c r="AH26" s="19">
        <v>8</v>
      </c>
      <c r="AI26" s="22">
        <v>8</v>
      </c>
      <c r="AJ26" s="23"/>
      <c r="AK26" s="25">
        <f t="shared" si="241"/>
        <v>8</v>
      </c>
      <c r="AL26" s="26">
        <f t="shared" si="242"/>
        <v>8</v>
      </c>
      <c r="AM26" s="26" t="str">
        <f t="shared" si="48"/>
        <v>8.0</v>
      </c>
      <c r="AN26" s="30" t="str">
        <f t="shared" si="243"/>
        <v>B+</v>
      </c>
      <c r="AO26" s="28">
        <f t="shared" si="244"/>
        <v>3.5</v>
      </c>
      <c r="AP26" s="35" t="str">
        <f t="shared" si="245"/>
        <v>3.5</v>
      </c>
      <c r="AQ26" s="66">
        <v>2</v>
      </c>
      <c r="AR26" s="68">
        <v>2</v>
      </c>
      <c r="AS26" s="19">
        <v>7.3</v>
      </c>
      <c r="AT26" s="22">
        <v>6</v>
      </c>
      <c r="AU26" s="23"/>
      <c r="AV26" s="25">
        <f t="shared" si="246"/>
        <v>6.5</v>
      </c>
      <c r="AW26" s="26">
        <f t="shared" si="247"/>
        <v>6.5</v>
      </c>
      <c r="AX26" s="26" t="str">
        <f t="shared" si="51"/>
        <v>6.5</v>
      </c>
      <c r="AY26" s="30" t="str">
        <f t="shared" si="248"/>
        <v>C+</v>
      </c>
      <c r="AZ26" s="28">
        <f t="shared" si="249"/>
        <v>2.5</v>
      </c>
      <c r="BA26" s="35" t="str">
        <f t="shared" si="250"/>
        <v>2.5</v>
      </c>
      <c r="BB26" s="53">
        <v>3</v>
      </c>
      <c r="BC26" s="63">
        <v>3</v>
      </c>
      <c r="BD26" s="19">
        <v>8.5</v>
      </c>
      <c r="BE26" s="22">
        <v>8</v>
      </c>
      <c r="BF26" s="23"/>
      <c r="BG26" s="25">
        <f t="shared" si="52"/>
        <v>8.1999999999999993</v>
      </c>
      <c r="BH26" s="26">
        <f t="shared" si="53"/>
        <v>8.1999999999999993</v>
      </c>
      <c r="BI26" s="26" t="str">
        <f t="shared" si="54"/>
        <v>8.2</v>
      </c>
      <c r="BJ26" s="30" t="str">
        <f t="shared" si="251"/>
        <v>B+</v>
      </c>
      <c r="BK26" s="28">
        <f t="shared" si="252"/>
        <v>3.5</v>
      </c>
      <c r="BL26" s="35" t="str">
        <f t="shared" si="253"/>
        <v>3.5</v>
      </c>
      <c r="BM26" s="53">
        <v>3</v>
      </c>
      <c r="BN26" s="63">
        <v>3</v>
      </c>
      <c r="BO26" s="19">
        <v>8</v>
      </c>
      <c r="BP26" s="22">
        <v>5</v>
      </c>
      <c r="BQ26" s="23"/>
      <c r="BR26" s="25">
        <f t="shared" si="55"/>
        <v>6.2</v>
      </c>
      <c r="BS26" s="26">
        <f t="shared" si="56"/>
        <v>6.2</v>
      </c>
      <c r="BT26" s="26" t="str">
        <f t="shared" si="57"/>
        <v>6.2</v>
      </c>
      <c r="BU26" s="30" t="str">
        <f t="shared" si="58"/>
        <v>C</v>
      </c>
      <c r="BV26" s="56">
        <f t="shared" si="59"/>
        <v>2</v>
      </c>
      <c r="BW26" s="35" t="str">
        <f t="shared" si="60"/>
        <v>2.0</v>
      </c>
      <c r="BX26" s="53">
        <v>2</v>
      </c>
      <c r="BY26" s="70">
        <v>2</v>
      </c>
      <c r="BZ26" s="19">
        <v>7.3</v>
      </c>
      <c r="CA26" s="22">
        <v>9</v>
      </c>
      <c r="CB26" s="23"/>
      <c r="CC26" s="25">
        <f t="shared" si="61"/>
        <v>8.3000000000000007</v>
      </c>
      <c r="CD26" s="26">
        <f t="shared" si="62"/>
        <v>8.3000000000000007</v>
      </c>
      <c r="CE26" s="26" t="str">
        <f t="shared" si="63"/>
        <v>8.3</v>
      </c>
      <c r="CF26" s="30" t="str">
        <f t="shared" si="254"/>
        <v>B+</v>
      </c>
      <c r="CG26" s="28">
        <f t="shared" si="255"/>
        <v>3.5</v>
      </c>
      <c r="CH26" s="35" t="str">
        <f t="shared" si="256"/>
        <v>3.5</v>
      </c>
      <c r="CI26" s="53">
        <v>3</v>
      </c>
      <c r="CJ26" s="63">
        <v>3</v>
      </c>
      <c r="CK26" s="193">
        <f t="shared" si="64"/>
        <v>17</v>
      </c>
      <c r="CL26" s="217">
        <f t="shared" si="65"/>
        <v>7.1176470588235299</v>
      </c>
      <c r="CM26" s="182">
        <f t="shared" si="66"/>
        <v>2.7941176470588234</v>
      </c>
      <c r="CN26" s="183" t="str">
        <f t="shared" si="67"/>
        <v>2.79</v>
      </c>
      <c r="CO26" s="135" t="str">
        <f t="shared" si="68"/>
        <v>Lên lớp</v>
      </c>
      <c r="CP26" s="136">
        <f t="shared" si="69"/>
        <v>17</v>
      </c>
      <c r="CQ26" s="239">
        <f t="shared" si="70"/>
        <v>7.1176470588235299</v>
      </c>
      <c r="CR26" s="137">
        <f t="shared" si="71"/>
        <v>2.7941176470588234</v>
      </c>
      <c r="CS26" s="244" t="str">
        <f t="shared" si="72"/>
        <v>2.79</v>
      </c>
      <c r="CT26" s="135" t="str">
        <f t="shared" si="73"/>
        <v>Lên lớp</v>
      </c>
      <c r="CU26" s="135" t="s">
        <v>648</v>
      </c>
      <c r="CV26" s="19">
        <v>8</v>
      </c>
      <c r="CW26" s="22">
        <v>9</v>
      </c>
      <c r="CX26" s="23"/>
      <c r="CY26" s="25">
        <f t="shared" si="74"/>
        <v>8.6</v>
      </c>
      <c r="CZ26" s="26">
        <f t="shared" si="75"/>
        <v>8.6</v>
      </c>
      <c r="DA26" s="26" t="str">
        <f t="shared" si="76"/>
        <v>8.6</v>
      </c>
      <c r="DB26" s="30" t="str">
        <f t="shared" si="77"/>
        <v>A</v>
      </c>
      <c r="DC26" s="56">
        <f t="shared" si="78"/>
        <v>4</v>
      </c>
      <c r="DD26" s="35" t="str">
        <f t="shared" si="79"/>
        <v>4.0</v>
      </c>
      <c r="DE26" s="53">
        <v>3</v>
      </c>
      <c r="DF26" s="63">
        <v>3</v>
      </c>
      <c r="DG26" s="19">
        <v>7.1</v>
      </c>
      <c r="DH26" s="22">
        <v>5</v>
      </c>
      <c r="DI26" s="23"/>
      <c r="DJ26" s="25">
        <f t="shared" si="80"/>
        <v>5.8</v>
      </c>
      <c r="DK26" s="26">
        <f t="shared" si="81"/>
        <v>5.8</v>
      </c>
      <c r="DL26" s="26" t="str">
        <f t="shared" si="82"/>
        <v>5.8</v>
      </c>
      <c r="DM26" s="30" t="str">
        <f t="shared" si="83"/>
        <v>C</v>
      </c>
      <c r="DN26" s="56">
        <f t="shared" si="84"/>
        <v>2</v>
      </c>
      <c r="DO26" s="35" t="str">
        <f t="shared" si="85"/>
        <v>2.0</v>
      </c>
      <c r="DP26" s="53">
        <v>3</v>
      </c>
      <c r="DQ26" s="63">
        <v>3</v>
      </c>
      <c r="DR26" s="19">
        <v>5.9</v>
      </c>
      <c r="DS26" s="22">
        <v>5</v>
      </c>
      <c r="DT26" s="23"/>
      <c r="DU26" s="25">
        <f t="shared" si="86"/>
        <v>5.4</v>
      </c>
      <c r="DV26" s="26">
        <f t="shared" si="87"/>
        <v>5.4</v>
      </c>
      <c r="DW26" s="26" t="str">
        <f t="shared" si="88"/>
        <v>5.4</v>
      </c>
      <c r="DX26" s="30" t="str">
        <f t="shared" si="89"/>
        <v>D+</v>
      </c>
      <c r="DY26" s="28">
        <f t="shared" si="90"/>
        <v>1.5</v>
      </c>
      <c r="DZ26" s="35" t="str">
        <f t="shared" si="91"/>
        <v>1.5</v>
      </c>
      <c r="EA26" s="53">
        <v>3</v>
      </c>
      <c r="EB26" s="63">
        <v>3</v>
      </c>
      <c r="EC26" s="19">
        <v>8</v>
      </c>
      <c r="ED26" s="22">
        <v>2</v>
      </c>
      <c r="EE26" s="187">
        <v>5</v>
      </c>
      <c r="EF26" s="25">
        <f t="shared" si="92"/>
        <v>4.4000000000000004</v>
      </c>
      <c r="EG26" s="26">
        <f t="shared" si="93"/>
        <v>6.2</v>
      </c>
      <c r="EH26" s="26" t="str">
        <f t="shared" si="94"/>
        <v>6.2</v>
      </c>
      <c r="EI26" s="30" t="str">
        <f t="shared" si="95"/>
        <v>C</v>
      </c>
      <c r="EJ26" s="28">
        <f t="shared" si="96"/>
        <v>2</v>
      </c>
      <c r="EK26" s="35" t="str">
        <f t="shared" si="97"/>
        <v>2.0</v>
      </c>
      <c r="EL26" s="53">
        <v>2</v>
      </c>
      <c r="EM26" s="63">
        <v>2</v>
      </c>
      <c r="EN26" s="19">
        <v>8</v>
      </c>
      <c r="EO26" s="22">
        <v>8</v>
      </c>
      <c r="EP26" s="23"/>
      <c r="EQ26" s="25">
        <f t="shared" si="98"/>
        <v>8</v>
      </c>
      <c r="ER26" s="26">
        <f t="shared" si="99"/>
        <v>8</v>
      </c>
      <c r="ES26" s="26" t="str">
        <f t="shared" si="100"/>
        <v>8.0</v>
      </c>
      <c r="ET26" s="30" t="str">
        <f t="shared" si="101"/>
        <v>B+</v>
      </c>
      <c r="EU26" s="28">
        <f t="shared" si="102"/>
        <v>3.5</v>
      </c>
      <c r="EV26" s="35" t="str">
        <f t="shared" si="103"/>
        <v>3.5</v>
      </c>
      <c r="EW26" s="53">
        <v>2</v>
      </c>
      <c r="EX26" s="63">
        <v>2</v>
      </c>
      <c r="EY26" s="19">
        <v>7.8</v>
      </c>
      <c r="EZ26" s="22">
        <v>4</v>
      </c>
      <c r="FA26" s="23"/>
      <c r="FB26" s="25">
        <f t="shared" si="104"/>
        <v>5.5</v>
      </c>
      <c r="FC26" s="26">
        <f t="shared" si="105"/>
        <v>5.5</v>
      </c>
      <c r="FD26" s="26" t="str">
        <f t="shared" si="106"/>
        <v>5.5</v>
      </c>
      <c r="FE26" s="30" t="str">
        <f t="shared" si="107"/>
        <v>C</v>
      </c>
      <c r="FF26" s="28">
        <f t="shared" si="108"/>
        <v>2</v>
      </c>
      <c r="FG26" s="35" t="str">
        <f t="shared" si="109"/>
        <v>2.0</v>
      </c>
      <c r="FH26" s="53">
        <v>3</v>
      </c>
      <c r="FI26" s="63">
        <v>3</v>
      </c>
      <c r="FJ26" s="19">
        <v>7.7</v>
      </c>
      <c r="FK26" s="22">
        <v>9</v>
      </c>
      <c r="FL26" s="23"/>
      <c r="FM26" s="25">
        <f t="shared" si="110"/>
        <v>8.5</v>
      </c>
      <c r="FN26" s="26">
        <f t="shared" si="111"/>
        <v>8.5</v>
      </c>
      <c r="FO26" s="26" t="str">
        <f t="shared" si="112"/>
        <v>8.5</v>
      </c>
      <c r="FP26" s="30" t="str">
        <f t="shared" si="113"/>
        <v>A</v>
      </c>
      <c r="FQ26" s="28">
        <f t="shared" si="114"/>
        <v>4</v>
      </c>
      <c r="FR26" s="35" t="str">
        <f t="shared" si="115"/>
        <v>4.0</v>
      </c>
      <c r="FS26" s="53">
        <v>2</v>
      </c>
      <c r="FT26" s="63">
        <v>2</v>
      </c>
      <c r="FU26" s="19">
        <v>8</v>
      </c>
      <c r="FV26" s="22">
        <v>8</v>
      </c>
      <c r="FW26" s="23"/>
      <c r="FX26" s="25">
        <f t="shared" si="116"/>
        <v>8</v>
      </c>
      <c r="FY26" s="26">
        <f t="shared" si="117"/>
        <v>8</v>
      </c>
      <c r="FZ26" s="26" t="str">
        <f t="shared" si="118"/>
        <v>8.0</v>
      </c>
      <c r="GA26" s="30" t="str">
        <f t="shared" si="119"/>
        <v>B+</v>
      </c>
      <c r="GB26" s="28">
        <f t="shared" si="120"/>
        <v>3.5</v>
      </c>
      <c r="GC26" s="35" t="str">
        <f t="shared" si="121"/>
        <v>3.5</v>
      </c>
      <c r="GD26" s="53">
        <v>2</v>
      </c>
      <c r="GE26" s="63">
        <v>2</v>
      </c>
      <c r="GF26" s="181">
        <f t="shared" si="122"/>
        <v>20</v>
      </c>
      <c r="GG26" s="217">
        <f t="shared" si="123"/>
        <v>6.8650000000000002</v>
      </c>
      <c r="GH26" s="182">
        <f t="shared" si="124"/>
        <v>2.7250000000000001</v>
      </c>
      <c r="GI26" s="183" t="str">
        <f t="shared" si="125"/>
        <v>2.73</v>
      </c>
      <c r="GJ26" s="135" t="str">
        <f t="shared" si="126"/>
        <v>Lên lớp</v>
      </c>
      <c r="GK26" s="136">
        <f t="shared" si="127"/>
        <v>20</v>
      </c>
      <c r="GL26" s="239">
        <f t="shared" si="128"/>
        <v>6.8650000000000002</v>
      </c>
      <c r="GM26" s="137">
        <f t="shared" si="129"/>
        <v>2.7250000000000001</v>
      </c>
      <c r="GN26" s="192">
        <f t="shared" si="130"/>
        <v>37</v>
      </c>
      <c r="GO26" s="193">
        <f t="shared" si="131"/>
        <v>37</v>
      </c>
      <c r="GP26" s="183">
        <f t="shared" si="132"/>
        <v>6.9810810810810811</v>
      </c>
      <c r="GQ26" s="182">
        <f t="shared" si="133"/>
        <v>2.7567567567567566</v>
      </c>
      <c r="GR26" s="183" t="str">
        <f t="shared" si="134"/>
        <v>2.76</v>
      </c>
      <c r="GS26" s="135" t="str">
        <f t="shared" si="135"/>
        <v>Lên lớp</v>
      </c>
      <c r="GT26" s="135" t="s">
        <v>648</v>
      </c>
      <c r="GU26" s="19">
        <v>8.6</v>
      </c>
      <c r="GV26" s="22">
        <v>7</v>
      </c>
      <c r="GW26" s="23"/>
      <c r="GX26" s="25">
        <f t="shared" si="136"/>
        <v>7.6</v>
      </c>
      <c r="GY26" s="26">
        <f t="shared" si="137"/>
        <v>7.6</v>
      </c>
      <c r="GZ26" s="26" t="str">
        <f t="shared" si="138"/>
        <v>7.6</v>
      </c>
      <c r="HA26" s="30" t="str">
        <f t="shared" si="139"/>
        <v>B</v>
      </c>
      <c r="HB26" s="28">
        <f t="shared" si="140"/>
        <v>3</v>
      </c>
      <c r="HC26" s="35" t="str">
        <f t="shared" si="141"/>
        <v>3.0</v>
      </c>
      <c r="HD26" s="53">
        <v>3</v>
      </c>
      <c r="HE26" s="63">
        <v>3</v>
      </c>
      <c r="HF26" s="19">
        <v>8.4</v>
      </c>
      <c r="HG26" s="22">
        <v>8</v>
      </c>
      <c r="HH26" s="23"/>
      <c r="HI26" s="25">
        <f t="shared" si="142"/>
        <v>8.1999999999999993</v>
      </c>
      <c r="HJ26" s="26">
        <f t="shared" si="143"/>
        <v>8.1999999999999993</v>
      </c>
      <c r="HK26" s="26" t="str">
        <f t="shared" si="144"/>
        <v>8.2</v>
      </c>
      <c r="HL26" s="30" t="str">
        <f t="shared" si="145"/>
        <v>B+</v>
      </c>
      <c r="HM26" s="28">
        <f t="shared" si="146"/>
        <v>3.5</v>
      </c>
      <c r="HN26" s="35" t="str">
        <f t="shared" si="147"/>
        <v>3.5</v>
      </c>
      <c r="HO26" s="53">
        <v>2</v>
      </c>
      <c r="HP26" s="63">
        <v>2</v>
      </c>
      <c r="HQ26" s="19">
        <v>6.9</v>
      </c>
      <c r="HR26" s="22">
        <v>8</v>
      </c>
      <c r="HS26" s="23"/>
      <c r="HT26" s="25">
        <f t="shared" si="148"/>
        <v>7.6</v>
      </c>
      <c r="HU26" s="147">
        <f t="shared" si="149"/>
        <v>7.6</v>
      </c>
      <c r="HV26" s="26" t="str">
        <f t="shared" si="233"/>
        <v>7.6</v>
      </c>
      <c r="HW26" s="218" t="str">
        <f t="shared" si="150"/>
        <v>B</v>
      </c>
      <c r="HX26" s="149">
        <f t="shared" si="151"/>
        <v>3</v>
      </c>
      <c r="HY26" s="40" t="str">
        <f t="shared" si="152"/>
        <v>3.0</v>
      </c>
      <c r="HZ26" s="53">
        <v>3</v>
      </c>
      <c r="IA26" s="63">
        <v>3</v>
      </c>
      <c r="IB26" s="19">
        <v>8</v>
      </c>
      <c r="IC26" s="22">
        <v>7</v>
      </c>
      <c r="ID26" s="23"/>
      <c r="IE26" s="25">
        <f t="shared" si="153"/>
        <v>7.4</v>
      </c>
      <c r="IF26" s="147">
        <f t="shared" si="154"/>
        <v>7.4</v>
      </c>
      <c r="IG26" s="26" t="str">
        <f t="shared" si="234"/>
        <v>7.4</v>
      </c>
      <c r="IH26" s="218" t="str">
        <f t="shared" si="155"/>
        <v>B</v>
      </c>
      <c r="II26" s="149">
        <f t="shared" si="156"/>
        <v>3</v>
      </c>
      <c r="IJ26" s="40" t="str">
        <f t="shared" si="157"/>
        <v>3.0</v>
      </c>
      <c r="IK26" s="53">
        <v>1</v>
      </c>
      <c r="IL26" s="63">
        <v>1</v>
      </c>
      <c r="IM26" s="19">
        <v>7.4</v>
      </c>
      <c r="IN26" s="22">
        <v>6</v>
      </c>
      <c r="IO26" s="23"/>
      <c r="IP26" s="25">
        <f t="shared" si="158"/>
        <v>6.6</v>
      </c>
      <c r="IQ26" s="26">
        <f t="shared" si="159"/>
        <v>6.6</v>
      </c>
      <c r="IR26" s="26" t="str">
        <f t="shared" si="160"/>
        <v>6.6</v>
      </c>
      <c r="IS26" s="30" t="str">
        <f t="shared" si="161"/>
        <v>C+</v>
      </c>
      <c r="IT26" s="28">
        <f t="shared" si="162"/>
        <v>2.5</v>
      </c>
      <c r="IU26" s="35" t="str">
        <f t="shared" si="163"/>
        <v>2.5</v>
      </c>
      <c r="IV26" s="53">
        <v>2</v>
      </c>
      <c r="IW26" s="63">
        <v>2</v>
      </c>
      <c r="IX26" s="19">
        <v>8.6</v>
      </c>
      <c r="IY26" s="22">
        <v>8</v>
      </c>
      <c r="IZ26" s="23"/>
      <c r="JA26" s="25">
        <f t="shared" si="164"/>
        <v>8.1999999999999993</v>
      </c>
      <c r="JB26" s="26">
        <f t="shared" si="165"/>
        <v>8.1999999999999993</v>
      </c>
      <c r="JC26" s="26" t="str">
        <f t="shared" si="166"/>
        <v>8.2</v>
      </c>
      <c r="JD26" s="30" t="str">
        <f t="shared" si="167"/>
        <v>B+</v>
      </c>
      <c r="JE26" s="28">
        <f t="shared" si="168"/>
        <v>3.5</v>
      </c>
      <c r="JF26" s="35" t="str">
        <f t="shared" si="169"/>
        <v>3.5</v>
      </c>
      <c r="JG26" s="53">
        <v>2</v>
      </c>
      <c r="JH26" s="63">
        <v>2</v>
      </c>
      <c r="JI26" s="19">
        <v>7</v>
      </c>
      <c r="JJ26" s="22">
        <v>7</v>
      </c>
      <c r="JK26" s="23"/>
      <c r="JL26" s="25">
        <f t="shared" si="170"/>
        <v>7</v>
      </c>
      <c r="JM26" s="26">
        <f t="shared" si="171"/>
        <v>7</v>
      </c>
      <c r="JN26" s="26" t="str">
        <f t="shared" si="172"/>
        <v>7.0</v>
      </c>
      <c r="JO26" s="30" t="str">
        <f t="shared" si="173"/>
        <v>B</v>
      </c>
      <c r="JP26" s="28">
        <f t="shared" si="174"/>
        <v>3</v>
      </c>
      <c r="JQ26" s="35" t="str">
        <f t="shared" si="175"/>
        <v>3.0</v>
      </c>
      <c r="JR26" s="53">
        <v>2</v>
      </c>
      <c r="JS26" s="63">
        <v>2</v>
      </c>
      <c r="JT26" s="19">
        <v>8.1999999999999993</v>
      </c>
      <c r="JU26" s="22">
        <v>6</v>
      </c>
      <c r="JV26" s="23"/>
      <c r="JW26" s="25">
        <f t="shared" si="176"/>
        <v>6.9</v>
      </c>
      <c r="JX26" s="26">
        <f t="shared" si="177"/>
        <v>6.9</v>
      </c>
      <c r="JY26" s="26" t="str">
        <f t="shared" si="178"/>
        <v>6.9</v>
      </c>
      <c r="JZ26" s="30" t="str">
        <f t="shared" si="179"/>
        <v>C+</v>
      </c>
      <c r="KA26" s="28">
        <f t="shared" si="180"/>
        <v>2.5</v>
      </c>
      <c r="KB26" s="35" t="str">
        <f t="shared" si="181"/>
        <v>2.5</v>
      </c>
      <c r="KC26" s="53">
        <v>1</v>
      </c>
      <c r="KD26" s="63">
        <v>1</v>
      </c>
      <c r="KE26" s="19">
        <v>7.7</v>
      </c>
      <c r="KF26" s="22">
        <v>9</v>
      </c>
      <c r="KG26" s="23"/>
      <c r="KH26" s="25">
        <f t="shared" si="182"/>
        <v>8.5</v>
      </c>
      <c r="KI26" s="26">
        <f t="shared" si="183"/>
        <v>8.5</v>
      </c>
      <c r="KJ26" s="26" t="str">
        <f t="shared" si="184"/>
        <v>8.5</v>
      </c>
      <c r="KK26" s="30" t="str">
        <f t="shared" si="185"/>
        <v>A</v>
      </c>
      <c r="KL26" s="28">
        <f t="shared" si="186"/>
        <v>4</v>
      </c>
      <c r="KM26" s="35" t="str">
        <f t="shared" si="187"/>
        <v>4.0</v>
      </c>
      <c r="KN26" s="53">
        <v>2</v>
      </c>
      <c r="KO26" s="63">
        <v>2</v>
      </c>
      <c r="KP26" s="181">
        <f t="shared" si="188"/>
        <v>18</v>
      </c>
      <c r="KQ26" s="217">
        <f t="shared" si="189"/>
        <v>7.6055555555555561</v>
      </c>
      <c r="KR26" s="182">
        <f t="shared" si="190"/>
        <v>3.1388888888888888</v>
      </c>
      <c r="KS26" s="183" t="str">
        <f t="shared" si="191"/>
        <v>3.14</v>
      </c>
      <c r="KT26" s="135" t="str">
        <f t="shared" si="192"/>
        <v>Lên lớp</v>
      </c>
      <c r="KU26" s="136">
        <f t="shared" si="193"/>
        <v>18</v>
      </c>
      <c r="KV26" s="217">
        <f t="shared" si="194"/>
        <v>7.6055555555555561</v>
      </c>
      <c r="KW26" s="236">
        <f t="shared" si="195"/>
        <v>3.1388888888888888</v>
      </c>
      <c r="KX26" s="192">
        <f t="shared" si="196"/>
        <v>55</v>
      </c>
      <c r="KY26" s="193">
        <f t="shared" si="197"/>
        <v>55</v>
      </c>
      <c r="KZ26" s="183">
        <f t="shared" si="198"/>
        <v>7.1854545454545464</v>
      </c>
      <c r="LA26" s="182">
        <f t="shared" si="199"/>
        <v>2.8818181818181818</v>
      </c>
      <c r="LB26" s="183" t="str">
        <f t="shared" si="200"/>
        <v>2.88</v>
      </c>
      <c r="LC26" s="135" t="str">
        <f t="shared" si="201"/>
        <v>Lên lớp</v>
      </c>
      <c r="LD26" s="135" t="s">
        <v>648</v>
      </c>
      <c r="LE26" s="57">
        <v>8.5</v>
      </c>
      <c r="LF26" s="22">
        <v>7</v>
      </c>
      <c r="LG26" s="23"/>
      <c r="LH26" s="25">
        <f t="shared" si="202"/>
        <v>7.6</v>
      </c>
      <c r="LI26" s="147">
        <f t="shared" si="203"/>
        <v>7.6</v>
      </c>
      <c r="LJ26" s="26" t="str">
        <f t="shared" si="204"/>
        <v>7.6</v>
      </c>
      <c r="LK26" s="148" t="str">
        <f t="shared" si="205"/>
        <v>B</v>
      </c>
      <c r="LL26" s="149">
        <f t="shared" si="206"/>
        <v>3</v>
      </c>
      <c r="LM26" s="40" t="str">
        <f t="shared" si="207"/>
        <v>3.0</v>
      </c>
      <c r="LN26" s="53">
        <v>2</v>
      </c>
      <c r="LO26" s="63">
        <v>2</v>
      </c>
      <c r="LP26" s="19">
        <v>8.6</v>
      </c>
      <c r="LQ26" s="22">
        <v>8</v>
      </c>
      <c r="LR26" s="23"/>
      <c r="LS26" s="25">
        <f t="shared" si="208"/>
        <v>8.1999999999999993</v>
      </c>
      <c r="LT26" s="147">
        <f t="shared" si="209"/>
        <v>8.1999999999999993</v>
      </c>
      <c r="LU26" s="26" t="str">
        <f t="shared" si="210"/>
        <v>8.2</v>
      </c>
      <c r="LV26" s="148" t="str">
        <f t="shared" si="211"/>
        <v>B+</v>
      </c>
      <c r="LW26" s="149">
        <f t="shared" si="212"/>
        <v>3.5</v>
      </c>
      <c r="LX26" s="40" t="str">
        <f t="shared" si="213"/>
        <v>3.5</v>
      </c>
      <c r="LY26" s="53">
        <v>1</v>
      </c>
      <c r="LZ26" s="63">
        <v>1</v>
      </c>
      <c r="MA26" s="19">
        <v>8</v>
      </c>
      <c r="MB26" s="22">
        <v>7</v>
      </c>
      <c r="MC26" s="23"/>
      <c r="MD26" s="25">
        <f t="shared" si="214"/>
        <v>7.4</v>
      </c>
      <c r="ME26" s="147">
        <f t="shared" si="215"/>
        <v>7.4</v>
      </c>
      <c r="MF26" s="26" t="str">
        <f t="shared" si="216"/>
        <v>7.4</v>
      </c>
      <c r="MG26" s="148" t="str">
        <f t="shared" si="217"/>
        <v>B</v>
      </c>
      <c r="MH26" s="149">
        <f t="shared" si="218"/>
        <v>3</v>
      </c>
      <c r="MI26" s="40" t="str">
        <f t="shared" si="219"/>
        <v>3.0</v>
      </c>
      <c r="MJ26" s="53">
        <v>3</v>
      </c>
      <c r="MK26" s="63">
        <v>3</v>
      </c>
      <c r="ML26" s="19">
        <v>8.6999999999999993</v>
      </c>
      <c r="MM26" s="22">
        <v>8</v>
      </c>
      <c r="MN26" s="23"/>
      <c r="MO26" s="25">
        <f t="shared" si="220"/>
        <v>8.3000000000000007</v>
      </c>
      <c r="MP26" s="147">
        <f t="shared" si="221"/>
        <v>8.3000000000000007</v>
      </c>
      <c r="MQ26" s="26" t="str">
        <f t="shared" si="222"/>
        <v>8.3</v>
      </c>
      <c r="MR26" s="148" t="str">
        <f t="shared" si="223"/>
        <v>B+</v>
      </c>
      <c r="MS26" s="149">
        <f t="shared" si="224"/>
        <v>3.5</v>
      </c>
      <c r="MT26" s="40" t="str">
        <f t="shared" si="225"/>
        <v>3.5</v>
      </c>
      <c r="MU26" s="53">
        <v>2</v>
      </c>
      <c r="MV26" s="63">
        <v>2</v>
      </c>
      <c r="MW26" s="19">
        <v>8.4</v>
      </c>
      <c r="MX26" s="22">
        <v>7</v>
      </c>
      <c r="MY26" s="23"/>
      <c r="MZ26" s="25">
        <f t="shared" si="226"/>
        <v>7.6</v>
      </c>
      <c r="NA26" s="147">
        <f t="shared" si="227"/>
        <v>7.6</v>
      </c>
      <c r="NB26" s="26" t="str">
        <f t="shared" si="228"/>
        <v>7.6</v>
      </c>
      <c r="NC26" s="148" t="str">
        <f t="shared" si="229"/>
        <v>B</v>
      </c>
      <c r="ND26" s="149">
        <f t="shared" si="230"/>
        <v>3</v>
      </c>
      <c r="NE26" s="40" t="str">
        <f t="shared" si="231"/>
        <v>3.0</v>
      </c>
      <c r="NF26" s="53">
        <v>4</v>
      </c>
      <c r="NG26" s="63">
        <v>4</v>
      </c>
      <c r="NH26" s="264">
        <f t="shared" si="19"/>
        <v>12</v>
      </c>
      <c r="NI26" s="217">
        <f t="shared" si="20"/>
        <v>7.7166666666666659</v>
      </c>
      <c r="NJ26" s="182">
        <f t="shared" si="21"/>
        <v>3.125</v>
      </c>
      <c r="NK26" s="183" t="str">
        <f t="shared" si="22"/>
        <v>3.13</v>
      </c>
      <c r="NL26" s="135" t="str">
        <f t="shared" si="23"/>
        <v>Lên lớp</v>
      </c>
      <c r="NM26" s="136">
        <f t="shared" si="24"/>
        <v>12</v>
      </c>
      <c r="NN26" s="217">
        <f t="shared" si="25"/>
        <v>7.7166666666666659</v>
      </c>
      <c r="NO26" s="236">
        <f t="shared" si="26"/>
        <v>3.125</v>
      </c>
      <c r="NP26" s="192">
        <f t="shared" si="27"/>
        <v>67</v>
      </c>
      <c r="NQ26" s="193">
        <f t="shared" si="28"/>
        <v>67</v>
      </c>
      <c r="NR26" s="183">
        <f t="shared" si="29"/>
        <v>7.280597014925374</v>
      </c>
      <c r="NS26" s="182">
        <f t="shared" si="30"/>
        <v>2.9253731343283582</v>
      </c>
      <c r="NT26" s="183" t="str">
        <f t="shared" si="31"/>
        <v>2.93</v>
      </c>
      <c r="NU26" s="135" t="str">
        <f t="shared" si="32"/>
        <v>Lên lớp</v>
      </c>
      <c r="NV26" s="135" t="s">
        <v>648</v>
      </c>
      <c r="NW26" s="57">
        <v>8</v>
      </c>
      <c r="NX26" s="51">
        <v>8</v>
      </c>
      <c r="NY26" s="23"/>
      <c r="NZ26" s="25">
        <f t="shared" si="273"/>
        <v>8</v>
      </c>
      <c r="OA26" s="26">
        <f t="shared" si="274"/>
        <v>8</v>
      </c>
      <c r="OB26" s="26" t="str">
        <f t="shared" si="275"/>
        <v>8.0</v>
      </c>
      <c r="OC26" s="30" t="str">
        <f t="shared" si="276"/>
        <v>B+</v>
      </c>
      <c r="OD26" s="28">
        <f t="shared" si="277"/>
        <v>3.5</v>
      </c>
      <c r="OE26" s="35" t="str">
        <f t="shared" si="278"/>
        <v>3.5</v>
      </c>
      <c r="OF26" s="53">
        <v>6</v>
      </c>
      <c r="OG26" s="70">
        <v>6</v>
      </c>
      <c r="OH26" s="19">
        <v>7.8</v>
      </c>
      <c r="OI26" s="22">
        <v>7</v>
      </c>
      <c r="OJ26" s="23"/>
      <c r="OK26" s="25">
        <f t="shared" si="263"/>
        <v>7.3</v>
      </c>
      <c r="OL26" s="26">
        <f t="shared" si="264"/>
        <v>7.3</v>
      </c>
      <c r="OM26" s="26" t="str">
        <f t="shared" si="265"/>
        <v>7.3</v>
      </c>
      <c r="ON26" s="30" t="str">
        <f t="shared" si="266"/>
        <v>B</v>
      </c>
      <c r="OO26" s="28">
        <f t="shared" si="267"/>
        <v>3</v>
      </c>
      <c r="OP26" s="35" t="str">
        <f t="shared" si="268"/>
        <v>3.0</v>
      </c>
      <c r="OQ26" s="53">
        <v>6</v>
      </c>
      <c r="OR26" s="63">
        <v>6</v>
      </c>
      <c r="OS26" s="258">
        <v>9</v>
      </c>
      <c r="OT26" s="25">
        <v>8.1</v>
      </c>
      <c r="OU26" s="25">
        <v>8.6</v>
      </c>
      <c r="OV26" s="129">
        <f t="shared" si="269"/>
        <v>8.5</v>
      </c>
      <c r="OW26" s="26" t="str">
        <f t="shared" si="34"/>
        <v>8.5</v>
      </c>
      <c r="OX26" s="30" t="str">
        <f t="shared" si="270"/>
        <v>A</v>
      </c>
      <c r="OY26" s="28">
        <f t="shared" si="271"/>
        <v>4</v>
      </c>
      <c r="OZ26" s="35" t="str">
        <f t="shared" si="272"/>
        <v>4.0</v>
      </c>
      <c r="PA26" s="260">
        <v>5</v>
      </c>
      <c r="PB26" s="261">
        <v>5</v>
      </c>
      <c r="PC26" s="262">
        <f t="shared" si="232"/>
        <v>17</v>
      </c>
      <c r="PD26" s="217">
        <f t="shared" si="35"/>
        <v>7.9</v>
      </c>
      <c r="PE26" s="182">
        <f t="shared" si="36"/>
        <v>3.4705882352941178</v>
      </c>
      <c r="PF26" s="183" t="str">
        <f t="shared" si="37"/>
        <v>3.47</v>
      </c>
      <c r="PG26" s="135" t="str">
        <f t="shared" si="38"/>
        <v>Lên lớp</v>
      </c>
    </row>
    <row r="27" spans="1:423" ht="18">
      <c r="A27" s="10">
        <v>24</v>
      </c>
      <c r="B27" s="10">
        <v>26</v>
      </c>
      <c r="C27" s="90" t="s">
        <v>187</v>
      </c>
      <c r="D27" s="91" t="s">
        <v>264</v>
      </c>
      <c r="E27" s="93" t="s">
        <v>265</v>
      </c>
      <c r="F27" s="307" t="s">
        <v>266</v>
      </c>
      <c r="G27" s="42"/>
      <c r="H27" s="101" t="s">
        <v>485</v>
      </c>
      <c r="I27" s="42" t="s">
        <v>18</v>
      </c>
      <c r="J27" s="103" t="s">
        <v>612</v>
      </c>
      <c r="K27" s="12">
        <v>7</v>
      </c>
      <c r="L27" s="26" t="str">
        <f t="shared" si="39"/>
        <v>7.0</v>
      </c>
      <c r="M27" s="30" t="str">
        <f t="shared" si="235"/>
        <v>B</v>
      </c>
      <c r="N27" s="37">
        <f t="shared" si="236"/>
        <v>3</v>
      </c>
      <c r="O27" s="35" t="str">
        <f t="shared" si="237"/>
        <v>3.0</v>
      </c>
      <c r="P27" s="11">
        <v>2</v>
      </c>
      <c r="Q27" s="14">
        <v>7.3</v>
      </c>
      <c r="R27" s="26" t="str">
        <f t="shared" si="40"/>
        <v>7.3</v>
      </c>
      <c r="S27" s="30" t="str">
        <f t="shared" si="238"/>
        <v>B</v>
      </c>
      <c r="T27" s="37">
        <f t="shared" si="239"/>
        <v>3</v>
      </c>
      <c r="U27" s="35" t="str">
        <f t="shared" si="240"/>
        <v>3.0</v>
      </c>
      <c r="V27" s="11">
        <v>3</v>
      </c>
      <c r="W27" s="19">
        <v>8.1999999999999993</v>
      </c>
      <c r="X27" s="22">
        <v>8</v>
      </c>
      <c r="Y27" s="23"/>
      <c r="Z27" s="25">
        <f t="shared" si="41"/>
        <v>8.1</v>
      </c>
      <c r="AA27" s="26">
        <f t="shared" si="42"/>
        <v>8.1</v>
      </c>
      <c r="AB27" s="26" t="str">
        <f t="shared" si="43"/>
        <v>8.1</v>
      </c>
      <c r="AC27" s="30" t="str">
        <f t="shared" si="44"/>
        <v>B+</v>
      </c>
      <c r="AD27" s="28">
        <f t="shared" si="45"/>
        <v>3.5</v>
      </c>
      <c r="AE27" s="35" t="str">
        <f t="shared" si="46"/>
        <v>3.5</v>
      </c>
      <c r="AF27" s="53">
        <v>4</v>
      </c>
      <c r="AG27" s="63">
        <v>4</v>
      </c>
      <c r="AH27" s="19">
        <v>7.7</v>
      </c>
      <c r="AI27" s="22">
        <v>8</v>
      </c>
      <c r="AJ27" s="23"/>
      <c r="AK27" s="25">
        <f t="shared" si="241"/>
        <v>7.9</v>
      </c>
      <c r="AL27" s="26">
        <f t="shared" si="242"/>
        <v>7.9</v>
      </c>
      <c r="AM27" s="26" t="str">
        <f t="shared" si="48"/>
        <v>7.9</v>
      </c>
      <c r="AN27" s="30" t="str">
        <f t="shared" si="243"/>
        <v>B</v>
      </c>
      <c r="AO27" s="28">
        <f t="shared" si="244"/>
        <v>3</v>
      </c>
      <c r="AP27" s="35" t="str">
        <f t="shared" si="245"/>
        <v>3.0</v>
      </c>
      <c r="AQ27" s="66">
        <v>2</v>
      </c>
      <c r="AR27" s="68">
        <v>2</v>
      </c>
      <c r="AS27" s="19">
        <v>6.2</v>
      </c>
      <c r="AT27" s="22">
        <v>6</v>
      </c>
      <c r="AU27" s="23"/>
      <c r="AV27" s="25">
        <f t="shared" si="246"/>
        <v>6.1</v>
      </c>
      <c r="AW27" s="26">
        <f t="shared" si="247"/>
        <v>6.1</v>
      </c>
      <c r="AX27" s="26" t="str">
        <f t="shared" si="51"/>
        <v>6.1</v>
      </c>
      <c r="AY27" s="30" t="str">
        <f t="shared" si="248"/>
        <v>C</v>
      </c>
      <c r="AZ27" s="28">
        <f t="shared" si="249"/>
        <v>2</v>
      </c>
      <c r="BA27" s="35" t="str">
        <f t="shared" si="250"/>
        <v>2.0</v>
      </c>
      <c r="BB27" s="53">
        <v>3</v>
      </c>
      <c r="BC27" s="63">
        <v>3</v>
      </c>
      <c r="BD27" s="19">
        <v>5.7</v>
      </c>
      <c r="BE27" s="22">
        <v>5</v>
      </c>
      <c r="BF27" s="23"/>
      <c r="BG27" s="25">
        <f t="shared" si="52"/>
        <v>5.3</v>
      </c>
      <c r="BH27" s="26">
        <f t="shared" si="53"/>
        <v>5.3</v>
      </c>
      <c r="BI27" s="26" t="str">
        <f t="shared" si="54"/>
        <v>5.3</v>
      </c>
      <c r="BJ27" s="30" t="str">
        <f t="shared" si="251"/>
        <v>D+</v>
      </c>
      <c r="BK27" s="28">
        <f t="shared" si="252"/>
        <v>1.5</v>
      </c>
      <c r="BL27" s="35" t="str">
        <f t="shared" si="253"/>
        <v>1.5</v>
      </c>
      <c r="BM27" s="53">
        <v>3</v>
      </c>
      <c r="BN27" s="63">
        <v>3</v>
      </c>
      <c r="BO27" s="19">
        <v>6.6</v>
      </c>
      <c r="BP27" s="22">
        <v>7</v>
      </c>
      <c r="BQ27" s="23"/>
      <c r="BR27" s="25">
        <f t="shared" si="55"/>
        <v>6.8</v>
      </c>
      <c r="BS27" s="26">
        <f t="shared" si="56"/>
        <v>6.8</v>
      </c>
      <c r="BT27" s="26" t="str">
        <f t="shared" si="57"/>
        <v>6.8</v>
      </c>
      <c r="BU27" s="30" t="str">
        <f t="shared" si="58"/>
        <v>C+</v>
      </c>
      <c r="BV27" s="56">
        <f t="shared" si="59"/>
        <v>2.5</v>
      </c>
      <c r="BW27" s="35" t="str">
        <f t="shared" si="60"/>
        <v>2.5</v>
      </c>
      <c r="BX27" s="53">
        <v>2</v>
      </c>
      <c r="BY27" s="70">
        <v>2</v>
      </c>
      <c r="BZ27" s="19">
        <v>7.2</v>
      </c>
      <c r="CA27" s="22">
        <v>8</v>
      </c>
      <c r="CB27" s="23"/>
      <c r="CC27" s="25">
        <f t="shared" si="61"/>
        <v>7.7</v>
      </c>
      <c r="CD27" s="26">
        <f t="shared" si="62"/>
        <v>7.7</v>
      </c>
      <c r="CE27" s="26" t="str">
        <f t="shared" si="63"/>
        <v>7.7</v>
      </c>
      <c r="CF27" s="30" t="str">
        <f t="shared" si="254"/>
        <v>B</v>
      </c>
      <c r="CG27" s="28">
        <f t="shared" si="255"/>
        <v>3</v>
      </c>
      <c r="CH27" s="35" t="str">
        <f t="shared" si="256"/>
        <v>3.0</v>
      </c>
      <c r="CI27" s="53">
        <v>3</v>
      </c>
      <c r="CJ27" s="63">
        <v>3</v>
      </c>
      <c r="CK27" s="193">
        <f t="shared" si="64"/>
        <v>17</v>
      </c>
      <c r="CL27" s="217">
        <f t="shared" si="65"/>
        <v>7.0058823529411764</v>
      </c>
      <c r="CM27" s="182">
        <f t="shared" si="66"/>
        <v>2.6176470588235294</v>
      </c>
      <c r="CN27" s="183" t="str">
        <f t="shared" si="67"/>
        <v>2.62</v>
      </c>
      <c r="CO27" s="135" t="str">
        <f t="shared" si="68"/>
        <v>Lên lớp</v>
      </c>
      <c r="CP27" s="136">
        <f t="shared" si="69"/>
        <v>17</v>
      </c>
      <c r="CQ27" s="239">
        <f t="shared" si="70"/>
        <v>7.0058823529411764</v>
      </c>
      <c r="CR27" s="137">
        <f t="shared" si="71"/>
        <v>2.6176470588235294</v>
      </c>
      <c r="CS27" s="244" t="str">
        <f t="shared" si="72"/>
        <v>2.62</v>
      </c>
      <c r="CT27" s="135" t="str">
        <f t="shared" si="73"/>
        <v>Lên lớp</v>
      </c>
      <c r="CU27" s="135" t="s">
        <v>648</v>
      </c>
      <c r="CV27" s="19">
        <v>7.7</v>
      </c>
      <c r="CW27" s="22">
        <v>5</v>
      </c>
      <c r="CX27" s="23"/>
      <c r="CY27" s="25">
        <f t="shared" si="74"/>
        <v>6.1</v>
      </c>
      <c r="CZ27" s="26">
        <f t="shared" si="75"/>
        <v>6.1</v>
      </c>
      <c r="DA27" s="26" t="str">
        <f t="shared" si="76"/>
        <v>6.1</v>
      </c>
      <c r="DB27" s="30" t="str">
        <f t="shared" si="77"/>
        <v>C</v>
      </c>
      <c r="DC27" s="56">
        <f t="shared" si="78"/>
        <v>2</v>
      </c>
      <c r="DD27" s="35" t="str">
        <f t="shared" si="79"/>
        <v>2.0</v>
      </c>
      <c r="DE27" s="53">
        <v>3</v>
      </c>
      <c r="DF27" s="63">
        <v>3</v>
      </c>
      <c r="DG27" s="19">
        <v>7</v>
      </c>
      <c r="DH27" s="22">
        <v>5</v>
      </c>
      <c r="DI27" s="23"/>
      <c r="DJ27" s="25">
        <f t="shared" si="80"/>
        <v>5.8</v>
      </c>
      <c r="DK27" s="26">
        <f t="shared" si="81"/>
        <v>5.8</v>
      </c>
      <c r="DL27" s="26" t="str">
        <f t="shared" si="82"/>
        <v>5.8</v>
      </c>
      <c r="DM27" s="30" t="str">
        <f t="shared" si="83"/>
        <v>C</v>
      </c>
      <c r="DN27" s="56">
        <f t="shared" si="84"/>
        <v>2</v>
      </c>
      <c r="DO27" s="35" t="str">
        <f t="shared" si="85"/>
        <v>2.0</v>
      </c>
      <c r="DP27" s="53">
        <v>3</v>
      </c>
      <c r="DQ27" s="63">
        <v>3</v>
      </c>
      <c r="DR27" s="19">
        <v>5.6</v>
      </c>
      <c r="DS27" s="22">
        <v>1</v>
      </c>
      <c r="DT27" s="54"/>
      <c r="DU27" s="25">
        <f t="shared" si="86"/>
        <v>2.8</v>
      </c>
      <c r="DV27" s="26">
        <f t="shared" si="87"/>
        <v>2.8</v>
      </c>
      <c r="DW27" s="26" t="str">
        <f t="shared" si="88"/>
        <v>2.8</v>
      </c>
      <c r="DX27" s="30" t="str">
        <f t="shared" si="89"/>
        <v>F</v>
      </c>
      <c r="DY27" s="28">
        <f t="shared" si="90"/>
        <v>0</v>
      </c>
      <c r="DZ27" s="35" t="str">
        <f t="shared" si="91"/>
        <v>0.0</v>
      </c>
      <c r="EA27" s="53">
        <v>3</v>
      </c>
      <c r="EB27" s="63"/>
      <c r="EC27" s="19">
        <v>8</v>
      </c>
      <c r="ED27" s="22">
        <v>3</v>
      </c>
      <c r="EE27" s="23"/>
      <c r="EF27" s="25">
        <f t="shared" si="92"/>
        <v>5</v>
      </c>
      <c r="EG27" s="26">
        <f t="shared" si="93"/>
        <v>5</v>
      </c>
      <c r="EH27" s="26" t="str">
        <f t="shared" si="94"/>
        <v>5.0</v>
      </c>
      <c r="EI27" s="30" t="str">
        <f t="shared" si="95"/>
        <v>D+</v>
      </c>
      <c r="EJ27" s="28">
        <f t="shared" si="96"/>
        <v>1.5</v>
      </c>
      <c r="EK27" s="35" t="str">
        <f t="shared" si="97"/>
        <v>1.5</v>
      </c>
      <c r="EL27" s="53">
        <v>2</v>
      </c>
      <c r="EM27" s="63">
        <v>2</v>
      </c>
      <c r="EN27" s="19">
        <v>6.1</v>
      </c>
      <c r="EO27" s="22">
        <v>7</v>
      </c>
      <c r="EP27" s="23"/>
      <c r="EQ27" s="25">
        <f t="shared" si="98"/>
        <v>6.6</v>
      </c>
      <c r="ER27" s="26">
        <f t="shared" si="99"/>
        <v>6.6</v>
      </c>
      <c r="ES27" s="26" t="str">
        <f t="shared" si="100"/>
        <v>6.6</v>
      </c>
      <c r="ET27" s="30" t="str">
        <f t="shared" si="101"/>
        <v>C+</v>
      </c>
      <c r="EU27" s="28">
        <f t="shared" si="102"/>
        <v>2.5</v>
      </c>
      <c r="EV27" s="35" t="str">
        <f t="shared" si="103"/>
        <v>2.5</v>
      </c>
      <c r="EW27" s="53">
        <v>2</v>
      </c>
      <c r="EX27" s="63">
        <v>2</v>
      </c>
      <c r="EY27" s="19">
        <v>7.5</v>
      </c>
      <c r="EZ27" s="22">
        <v>5</v>
      </c>
      <c r="FA27" s="23"/>
      <c r="FB27" s="25">
        <f t="shared" si="104"/>
        <v>6</v>
      </c>
      <c r="FC27" s="26">
        <f t="shared" si="105"/>
        <v>6</v>
      </c>
      <c r="FD27" s="26" t="str">
        <f t="shared" si="106"/>
        <v>6.0</v>
      </c>
      <c r="FE27" s="30" t="str">
        <f t="shared" si="107"/>
        <v>C</v>
      </c>
      <c r="FF27" s="28">
        <f t="shared" si="108"/>
        <v>2</v>
      </c>
      <c r="FG27" s="35" t="str">
        <f t="shared" si="109"/>
        <v>2.0</v>
      </c>
      <c r="FH27" s="53">
        <v>3</v>
      </c>
      <c r="FI27" s="63">
        <v>3</v>
      </c>
      <c r="FJ27" s="19">
        <v>7.7</v>
      </c>
      <c r="FK27" s="22">
        <v>8</v>
      </c>
      <c r="FL27" s="23"/>
      <c r="FM27" s="25">
        <f t="shared" si="110"/>
        <v>7.9</v>
      </c>
      <c r="FN27" s="26">
        <f t="shared" si="111"/>
        <v>7.9</v>
      </c>
      <c r="FO27" s="26" t="str">
        <f t="shared" si="112"/>
        <v>7.9</v>
      </c>
      <c r="FP27" s="30" t="str">
        <f t="shared" si="113"/>
        <v>B</v>
      </c>
      <c r="FQ27" s="28">
        <f t="shared" si="114"/>
        <v>3</v>
      </c>
      <c r="FR27" s="35" t="str">
        <f t="shared" si="115"/>
        <v>3.0</v>
      </c>
      <c r="FS27" s="53">
        <v>2</v>
      </c>
      <c r="FT27" s="63">
        <v>2</v>
      </c>
      <c r="FU27" s="19">
        <v>7.7</v>
      </c>
      <c r="FV27" s="22">
        <v>6</v>
      </c>
      <c r="FW27" s="23"/>
      <c r="FX27" s="25">
        <f t="shared" si="116"/>
        <v>6.7</v>
      </c>
      <c r="FY27" s="26">
        <f t="shared" si="117"/>
        <v>6.7</v>
      </c>
      <c r="FZ27" s="26" t="str">
        <f t="shared" si="118"/>
        <v>6.7</v>
      </c>
      <c r="GA27" s="30" t="str">
        <f t="shared" si="119"/>
        <v>C+</v>
      </c>
      <c r="GB27" s="28">
        <f t="shared" si="120"/>
        <v>2.5</v>
      </c>
      <c r="GC27" s="35" t="str">
        <f t="shared" si="121"/>
        <v>2.5</v>
      </c>
      <c r="GD27" s="53">
        <v>2</v>
      </c>
      <c r="GE27" s="63">
        <v>2</v>
      </c>
      <c r="GF27" s="181">
        <f t="shared" si="122"/>
        <v>20</v>
      </c>
      <c r="GG27" s="217">
        <f t="shared" si="123"/>
        <v>5.7249999999999996</v>
      </c>
      <c r="GH27" s="182">
        <f t="shared" si="124"/>
        <v>1.85</v>
      </c>
      <c r="GI27" s="183" t="str">
        <f t="shared" si="125"/>
        <v>1.85</v>
      </c>
      <c r="GJ27" s="135" t="str">
        <f t="shared" si="126"/>
        <v>Lên lớp</v>
      </c>
      <c r="GK27" s="136">
        <f t="shared" si="127"/>
        <v>17</v>
      </c>
      <c r="GL27" s="239">
        <f t="shared" si="128"/>
        <v>6.2411764705882353</v>
      </c>
      <c r="GM27" s="137">
        <f t="shared" si="129"/>
        <v>2.1764705882352939</v>
      </c>
      <c r="GN27" s="192">
        <f t="shared" si="130"/>
        <v>37</v>
      </c>
      <c r="GO27" s="193">
        <f t="shared" si="131"/>
        <v>34</v>
      </c>
      <c r="GP27" s="183">
        <f t="shared" si="132"/>
        <v>6.6235294117647054</v>
      </c>
      <c r="GQ27" s="182">
        <f t="shared" si="133"/>
        <v>2.3970588235294117</v>
      </c>
      <c r="GR27" s="183" t="str">
        <f t="shared" si="134"/>
        <v>2.40</v>
      </c>
      <c r="GS27" s="135" t="str">
        <f t="shared" si="135"/>
        <v>Lên lớp</v>
      </c>
      <c r="GT27" s="135" t="s">
        <v>648</v>
      </c>
      <c r="GU27" s="19">
        <v>7</v>
      </c>
      <c r="GV27" s="22">
        <v>6</v>
      </c>
      <c r="GW27" s="23"/>
      <c r="GX27" s="25">
        <f t="shared" si="136"/>
        <v>6.4</v>
      </c>
      <c r="GY27" s="26">
        <f t="shared" si="137"/>
        <v>6.4</v>
      </c>
      <c r="GZ27" s="26" t="str">
        <f t="shared" si="138"/>
        <v>6.4</v>
      </c>
      <c r="HA27" s="30" t="str">
        <f t="shared" si="139"/>
        <v>C</v>
      </c>
      <c r="HB27" s="28">
        <f t="shared" si="140"/>
        <v>2</v>
      </c>
      <c r="HC27" s="35" t="str">
        <f t="shared" si="141"/>
        <v>2.0</v>
      </c>
      <c r="HD27" s="53">
        <v>3</v>
      </c>
      <c r="HE27" s="63">
        <v>3</v>
      </c>
      <c r="HF27" s="19">
        <v>8.1999999999999993</v>
      </c>
      <c r="HG27" s="22">
        <v>9</v>
      </c>
      <c r="HH27" s="23"/>
      <c r="HI27" s="25">
        <f t="shared" si="142"/>
        <v>8.6999999999999993</v>
      </c>
      <c r="HJ27" s="26">
        <f t="shared" si="143"/>
        <v>8.6999999999999993</v>
      </c>
      <c r="HK27" s="26" t="str">
        <f t="shared" si="144"/>
        <v>8.7</v>
      </c>
      <c r="HL27" s="30" t="str">
        <f t="shared" si="145"/>
        <v>A</v>
      </c>
      <c r="HM27" s="28">
        <f t="shared" si="146"/>
        <v>4</v>
      </c>
      <c r="HN27" s="35" t="str">
        <f t="shared" si="147"/>
        <v>4.0</v>
      </c>
      <c r="HO27" s="53">
        <v>2</v>
      </c>
      <c r="HP27" s="63">
        <v>2</v>
      </c>
      <c r="HQ27" s="19">
        <v>5.6</v>
      </c>
      <c r="HR27" s="22">
        <v>4</v>
      </c>
      <c r="HS27" s="23"/>
      <c r="HT27" s="25">
        <f t="shared" si="148"/>
        <v>4.5999999999999996</v>
      </c>
      <c r="HU27" s="147">
        <f t="shared" si="149"/>
        <v>4.5999999999999996</v>
      </c>
      <c r="HV27" s="26" t="str">
        <f t="shared" si="233"/>
        <v>4.6</v>
      </c>
      <c r="HW27" s="218" t="str">
        <f t="shared" si="150"/>
        <v>D</v>
      </c>
      <c r="HX27" s="149">
        <f t="shared" si="151"/>
        <v>1</v>
      </c>
      <c r="HY27" s="40" t="str">
        <f t="shared" si="152"/>
        <v>1.0</v>
      </c>
      <c r="HZ27" s="53">
        <v>3</v>
      </c>
      <c r="IA27" s="63">
        <v>3</v>
      </c>
      <c r="IB27" s="19">
        <v>6.3</v>
      </c>
      <c r="IC27" s="22">
        <v>5</v>
      </c>
      <c r="ID27" s="23"/>
      <c r="IE27" s="25">
        <f t="shared" si="153"/>
        <v>5.5</v>
      </c>
      <c r="IF27" s="147">
        <f t="shared" si="154"/>
        <v>5.5</v>
      </c>
      <c r="IG27" s="26" t="str">
        <f t="shared" si="234"/>
        <v>5.5</v>
      </c>
      <c r="IH27" s="218" t="str">
        <f t="shared" si="155"/>
        <v>C</v>
      </c>
      <c r="II27" s="149">
        <f t="shared" si="156"/>
        <v>2</v>
      </c>
      <c r="IJ27" s="40" t="str">
        <f t="shared" si="157"/>
        <v>2.0</v>
      </c>
      <c r="IK27" s="53">
        <v>1</v>
      </c>
      <c r="IL27" s="63">
        <v>1</v>
      </c>
      <c r="IM27" s="19">
        <v>7</v>
      </c>
      <c r="IN27" s="22">
        <v>8</v>
      </c>
      <c r="IO27" s="23"/>
      <c r="IP27" s="25">
        <f t="shared" si="158"/>
        <v>7.6</v>
      </c>
      <c r="IQ27" s="26">
        <f t="shared" si="159"/>
        <v>7.6</v>
      </c>
      <c r="IR27" s="26" t="str">
        <f t="shared" si="160"/>
        <v>7.6</v>
      </c>
      <c r="IS27" s="30" t="str">
        <f t="shared" si="161"/>
        <v>B</v>
      </c>
      <c r="IT27" s="28">
        <f t="shared" si="162"/>
        <v>3</v>
      </c>
      <c r="IU27" s="35" t="str">
        <f t="shared" si="163"/>
        <v>3.0</v>
      </c>
      <c r="IV27" s="53">
        <v>2</v>
      </c>
      <c r="IW27" s="63">
        <v>2</v>
      </c>
      <c r="IX27" s="19">
        <v>7.2</v>
      </c>
      <c r="IY27" s="22">
        <v>8</v>
      </c>
      <c r="IZ27" s="23"/>
      <c r="JA27" s="25">
        <f t="shared" si="164"/>
        <v>7.7</v>
      </c>
      <c r="JB27" s="26">
        <f t="shared" si="165"/>
        <v>7.7</v>
      </c>
      <c r="JC27" s="26" t="str">
        <f t="shared" si="166"/>
        <v>7.7</v>
      </c>
      <c r="JD27" s="30" t="str">
        <f t="shared" si="167"/>
        <v>B</v>
      </c>
      <c r="JE27" s="28">
        <f t="shared" si="168"/>
        <v>3</v>
      </c>
      <c r="JF27" s="35" t="str">
        <f t="shared" si="169"/>
        <v>3.0</v>
      </c>
      <c r="JG27" s="53">
        <v>2</v>
      </c>
      <c r="JH27" s="63">
        <v>2</v>
      </c>
      <c r="JI27" s="19">
        <v>6.8</v>
      </c>
      <c r="JJ27" s="22">
        <v>7</v>
      </c>
      <c r="JK27" s="23"/>
      <c r="JL27" s="25">
        <f t="shared" si="170"/>
        <v>6.9</v>
      </c>
      <c r="JM27" s="26">
        <f t="shared" si="171"/>
        <v>6.9</v>
      </c>
      <c r="JN27" s="26" t="str">
        <f t="shared" si="172"/>
        <v>6.9</v>
      </c>
      <c r="JO27" s="30" t="str">
        <f t="shared" si="173"/>
        <v>C+</v>
      </c>
      <c r="JP27" s="28">
        <f t="shared" si="174"/>
        <v>2.5</v>
      </c>
      <c r="JQ27" s="35" t="str">
        <f t="shared" si="175"/>
        <v>2.5</v>
      </c>
      <c r="JR27" s="53">
        <v>2</v>
      </c>
      <c r="JS27" s="63">
        <v>2</v>
      </c>
      <c r="JT27" s="19">
        <v>7.6</v>
      </c>
      <c r="JU27" s="22">
        <v>3</v>
      </c>
      <c r="JV27" s="23"/>
      <c r="JW27" s="25">
        <f t="shared" si="176"/>
        <v>4.8</v>
      </c>
      <c r="JX27" s="26">
        <f t="shared" si="177"/>
        <v>4.8</v>
      </c>
      <c r="JY27" s="26" t="str">
        <f t="shared" si="178"/>
        <v>4.8</v>
      </c>
      <c r="JZ27" s="30" t="str">
        <f t="shared" si="179"/>
        <v>D</v>
      </c>
      <c r="KA27" s="28">
        <f t="shared" si="180"/>
        <v>1</v>
      </c>
      <c r="KB27" s="35" t="str">
        <f t="shared" si="181"/>
        <v>1.0</v>
      </c>
      <c r="KC27" s="53">
        <v>1</v>
      </c>
      <c r="KD27" s="63">
        <v>1</v>
      </c>
      <c r="KE27" s="19">
        <v>7.7</v>
      </c>
      <c r="KF27" s="22">
        <v>9</v>
      </c>
      <c r="KG27" s="23"/>
      <c r="KH27" s="25">
        <f t="shared" si="182"/>
        <v>8.5</v>
      </c>
      <c r="KI27" s="26">
        <f t="shared" si="183"/>
        <v>8.5</v>
      </c>
      <c r="KJ27" s="26" t="str">
        <f t="shared" si="184"/>
        <v>8.5</v>
      </c>
      <c r="KK27" s="30" t="str">
        <f t="shared" si="185"/>
        <v>A</v>
      </c>
      <c r="KL27" s="28">
        <f t="shared" si="186"/>
        <v>4</v>
      </c>
      <c r="KM27" s="35" t="str">
        <f t="shared" si="187"/>
        <v>4.0</v>
      </c>
      <c r="KN27" s="53">
        <v>2</v>
      </c>
      <c r="KO27" s="63">
        <v>2</v>
      </c>
      <c r="KP27" s="181">
        <f t="shared" si="188"/>
        <v>18</v>
      </c>
      <c r="KQ27" s="217">
        <f t="shared" si="189"/>
        <v>6.7833333333333332</v>
      </c>
      <c r="KR27" s="182">
        <f t="shared" si="190"/>
        <v>2.5</v>
      </c>
      <c r="KS27" s="183" t="str">
        <f t="shared" si="191"/>
        <v>2.50</v>
      </c>
      <c r="KT27" s="135" t="str">
        <f t="shared" si="192"/>
        <v>Lên lớp</v>
      </c>
      <c r="KU27" s="136">
        <f t="shared" si="193"/>
        <v>18</v>
      </c>
      <c r="KV27" s="217">
        <f t="shared" si="194"/>
        <v>6.7833333333333332</v>
      </c>
      <c r="KW27" s="236">
        <f t="shared" si="195"/>
        <v>2.5</v>
      </c>
      <c r="KX27" s="192">
        <f t="shared" si="196"/>
        <v>55</v>
      </c>
      <c r="KY27" s="193">
        <f t="shared" si="197"/>
        <v>52</v>
      </c>
      <c r="KZ27" s="183">
        <f t="shared" si="198"/>
        <v>6.6788461538461528</v>
      </c>
      <c r="LA27" s="182">
        <f t="shared" si="199"/>
        <v>2.4326923076923075</v>
      </c>
      <c r="LB27" s="183" t="str">
        <f t="shared" si="200"/>
        <v>2.43</v>
      </c>
      <c r="LC27" s="135" t="str">
        <f t="shared" si="201"/>
        <v>Lên lớp</v>
      </c>
      <c r="LD27" s="135" t="s">
        <v>648</v>
      </c>
      <c r="LE27" s="57">
        <v>6.5</v>
      </c>
      <c r="LF27" s="22">
        <v>6</v>
      </c>
      <c r="LG27" s="23"/>
      <c r="LH27" s="25">
        <f t="shared" si="202"/>
        <v>6.2</v>
      </c>
      <c r="LI27" s="147">
        <f t="shared" si="203"/>
        <v>6.2</v>
      </c>
      <c r="LJ27" s="26" t="str">
        <f t="shared" si="204"/>
        <v>6.2</v>
      </c>
      <c r="LK27" s="148" t="str">
        <f t="shared" si="205"/>
        <v>C</v>
      </c>
      <c r="LL27" s="149">
        <f t="shared" si="206"/>
        <v>2</v>
      </c>
      <c r="LM27" s="40" t="str">
        <f t="shared" si="207"/>
        <v>2.0</v>
      </c>
      <c r="LN27" s="53">
        <v>2</v>
      </c>
      <c r="LO27" s="63">
        <v>2</v>
      </c>
      <c r="LP27" s="19">
        <v>6.4</v>
      </c>
      <c r="LQ27" s="22">
        <v>7</v>
      </c>
      <c r="LR27" s="23"/>
      <c r="LS27" s="25">
        <f t="shared" si="208"/>
        <v>6.8</v>
      </c>
      <c r="LT27" s="147">
        <f t="shared" si="209"/>
        <v>6.8</v>
      </c>
      <c r="LU27" s="26" t="str">
        <f t="shared" si="210"/>
        <v>6.8</v>
      </c>
      <c r="LV27" s="148" t="str">
        <f t="shared" si="211"/>
        <v>C+</v>
      </c>
      <c r="LW27" s="149">
        <f t="shared" si="212"/>
        <v>2.5</v>
      </c>
      <c r="LX27" s="40" t="str">
        <f t="shared" si="213"/>
        <v>2.5</v>
      </c>
      <c r="LY27" s="53">
        <v>1</v>
      </c>
      <c r="LZ27" s="63">
        <v>1</v>
      </c>
      <c r="MA27" s="19">
        <v>7.4</v>
      </c>
      <c r="MB27" s="22">
        <v>7</v>
      </c>
      <c r="MC27" s="23"/>
      <c r="MD27" s="25">
        <f t="shared" si="214"/>
        <v>7.2</v>
      </c>
      <c r="ME27" s="147">
        <f t="shared" si="215"/>
        <v>7.2</v>
      </c>
      <c r="MF27" s="26" t="str">
        <f t="shared" si="216"/>
        <v>7.2</v>
      </c>
      <c r="MG27" s="148" t="str">
        <f t="shared" si="217"/>
        <v>B</v>
      </c>
      <c r="MH27" s="149">
        <f t="shared" si="218"/>
        <v>3</v>
      </c>
      <c r="MI27" s="40" t="str">
        <f t="shared" si="219"/>
        <v>3.0</v>
      </c>
      <c r="MJ27" s="53">
        <v>3</v>
      </c>
      <c r="MK27" s="63">
        <v>3</v>
      </c>
      <c r="ML27" s="19">
        <v>7.7</v>
      </c>
      <c r="MM27" s="22">
        <v>2</v>
      </c>
      <c r="MN27" s="23"/>
      <c r="MO27" s="25">
        <f t="shared" si="220"/>
        <v>4.3</v>
      </c>
      <c r="MP27" s="147">
        <f t="shared" si="221"/>
        <v>4.3</v>
      </c>
      <c r="MQ27" s="26" t="str">
        <f t="shared" si="222"/>
        <v>4.3</v>
      </c>
      <c r="MR27" s="148" t="str">
        <f t="shared" si="223"/>
        <v>D</v>
      </c>
      <c r="MS27" s="149">
        <f t="shared" si="224"/>
        <v>1</v>
      </c>
      <c r="MT27" s="40" t="str">
        <f t="shared" si="225"/>
        <v>1.0</v>
      </c>
      <c r="MU27" s="53">
        <v>2</v>
      </c>
      <c r="MV27" s="63">
        <v>2</v>
      </c>
      <c r="MW27" s="19">
        <v>6.8</v>
      </c>
      <c r="MX27" s="22">
        <v>6</v>
      </c>
      <c r="MY27" s="23"/>
      <c r="MZ27" s="25">
        <f t="shared" si="226"/>
        <v>6.3</v>
      </c>
      <c r="NA27" s="147">
        <f t="shared" si="227"/>
        <v>6.3</v>
      </c>
      <c r="NB27" s="26" t="str">
        <f t="shared" si="228"/>
        <v>6.3</v>
      </c>
      <c r="NC27" s="148" t="str">
        <f t="shared" si="229"/>
        <v>C</v>
      </c>
      <c r="ND27" s="149">
        <f t="shared" si="230"/>
        <v>2</v>
      </c>
      <c r="NE27" s="40" t="str">
        <f t="shared" si="231"/>
        <v>2.0</v>
      </c>
      <c r="NF27" s="53">
        <v>4</v>
      </c>
      <c r="NG27" s="63">
        <v>4</v>
      </c>
      <c r="NH27" s="264">
        <f t="shared" si="19"/>
        <v>12</v>
      </c>
      <c r="NI27" s="217">
        <f t="shared" si="20"/>
        <v>6.2166666666666659</v>
      </c>
      <c r="NJ27" s="182">
        <f t="shared" si="21"/>
        <v>2.125</v>
      </c>
      <c r="NK27" s="183" t="str">
        <f t="shared" si="22"/>
        <v>2.13</v>
      </c>
      <c r="NL27" s="135" t="str">
        <f t="shared" si="23"/>
        <v>Lên lớp</v>
      </c>
      <c r="NM27" s="136">
        <f t="shared" si="24"/>
        <v>12</v>
      </c>
      <c r="NN27" s="217">
        <f t="shared" si="25"/>
        <v>6.2166666666666659</v>
      </c>
      <c r="NO27" s="236">
        <f t="shared" si="26"/>
        <v>2.125</v>
      </c>
      <c r="NP27" s="192">
        <f t="shared" si="27"/>
        <v>67</v>
      </c>
      <c r="NQ27" s="193">
        <f t="shared" si="28"/>
        <v>64</v>
      </c>
      <c r="NR27" s="183">
        <f t="shared" si="29"/>
        <v>6.5921874999999996</v>
      </c>
      <c r="NS27" s="182">
        <f t="shared" si="30"/>
        <v>2.375</v>
      </c>
      <c r="NT27" s="183" t="str">
        <f t="shared" si="31"/>
        <v>2.38</v>
      </c>
      <c r="NU27" s="135" t="str">
        <f t="shared" si="32"/>
        <v>Lên lớp</v>
      </c>
      <c r="NV27" s="135" t="s">
        <v>648</v>
      </c>
      <c r="NW27" s="304">
        <v>0</v>
      </c>
      <c r="NX27" s="51"/>
      <c r="NY27" s="23"/>
      <c r="NZ27" s="25">
        <f t="shared" si="273"/>
        <v>0</v>
      </c>
      <c r="OA27" s="26">
        <f t="shared" si="274"/>
        <v>0</v>
      </c>
      <c r="OB27" s="26" t="str">
        <f t="shared" si="275"/>
        <v>0.0</v>
      </c>
      <c r="OC27" s="30" t="str">
        <f t="shared" si="276"/>
        <v>F</v>
      </c>
      <c r="OD27" s="28">
        <f t="shared" si="277"/>
        <v>0</v>
      </c>
      <c r="OE27" s="35" t="str">
        <f t="shared" si="278"/>
        <v>0.0</v>
      </c>
      <c r="OF27" s="53"/>
      <c r="OG27" s="70"/>
      <c r="OH27" s="19">
        <v>6.2</v>
      </c>
      <c r="OI27" s="112"/>
      <c r="OJ27" s="23">
        <v>6</v>
      </c>
      <c r="OK27" s="25">
        <f t="shared" si="263"/>
        <v>2.5</v>
      </c>
      <c r="OL27" s="26">
        <f t="shared" si="264"/>
        <v>6.1</v>
      </c>
      <c r="OM27" s="26" t="str">
        <f t="shared" si="265"/>
        <v>6.1</v>
      </c>
      <c r="ON27" s="30" t="str">
        <f t="shared" si="266"/>
        <v>C</v>
      </c>
      <c r="OO27" s="28">
        <f t="shared" si="267"/>
        <v>2</v>
      </c>
      <c r="OP27" s="35" t="str">
        <f t="shared" si="268"/>
        <v>2.0</v>
      </c>
      <c r="OQ27" s="53">
        <v>6</v>
      </c>
      <c r="OR27" s="63">
        <v>6</v>
      </c>
      <c r="OS27" s="258"/>
      <c r="OT27" s="25"/>
      <c r="OU27" s="25"/>
      <c r="OV27" s="129">
        <f t="shared" si="269"/>
        <v>0</v>
      </c>
      <c r="OW27" s="26" t="str">
        <f t="shared" si="34"/>
        <v>0.0</v>
      </c>
      <c r="OX27" s="30" t="str">
        <f t="shared" si="270"/>
        <v>F</v>
      </c>
      <c r="OY27" s="28">
        <f t="shared" si="271"/>
        <v>0</v>
      </c>
      <c r="OZ27" s="35" t="str">
        <f t="shared" si="272"/>
        <v>0.0</v>
      </c>
      <c r="PA27" s="260"/>
      <c r="PB27" s="261"/>
      <c r="PC27" s="262">
        <f t="shared" si="232"/>
        <v>6</v>
      </c>
      <c r="PD27" s="217">
        <f t="shared" si="35"/>
        <v>6.0999999999999988</v>
      </c>
      <c r="PE27" s="182">
        <f t="shared" si="36"/>
        <v>2</v>
      </c>
      <c r="PF27" s="183" t="str">
        <f t="shared" si="37"/>
        <v>2.00</v>
      </c>
      <c r="PG27" s="135" t="str">
        <f t="shared" si="38"/>
        <v>Lên lớp</v>
      </c>
    </row>
    <row r="28" spans="1:423" ht="18">
      <c r="A28" s="10">
        <v>25</v>
      </c>
      <c r="B28" s="10">
        <v>27</v>
      </c>
      <c r="C28" s="90" t="s">
        <v>187</v>
      </c>
      <c r="D28" s="91" t="s">
        <v>267</v>
      </c>
      <c r="E28" s="93" t="s">
        <v>268</v>
      </c>
      <c r="F28" s="307" t="s">
        <v>60</v>
      </c>
      <c r="G28" s="42"/>
      <c r="H28" s="101" t="s">
        <v>486</v>
      </c>
      <c r="I28" s="42" t="s">
        <v>18</v>
      </c>
      <c r="J28" s="103" t="s">
        <v>448</v>
      </c>
      <c r="K28" s="12">
        <v>7</v>
      </c>
      <c r="L28" s="26" t="str">
        <f t="shared" si="39"/>
        <v>7.0</v>
      </c>
      <c r="M28" s="30" t="str">
        <f t="shared" si="235"/>
        <v>B</v>
      </c>
      <c r="N28" s="37">
        <f t="shared" si="236"/>
        <v>3</v>
      </c>
      <c r="O28" s="35" t="str">
        <f t="shared" si="237"/>
        <v>3.0</v>
      </c>
      <c r="P28" s="11">
        <v>2</v>
      </c>
      <c r="Q28" s="14">
        <v>6.7</v>
      </c>
      <c r="R28" s="26" t="str">
        <f t="shared" si="40"/>
        <v>6.7</v>
      </c>
      <c r="S28" s="30" t="str">
        <f t="shared" si="238"/>
        <v>C+</v>
      </c>
      <c r="T28" s="37">
        <f t="shared" si="239"/>
        <v>2.5</v>
      </c>
      <c r="U28" s="35" t="str">
        <f t="shared" si="240"/>
        <v>2.5</v>
      </c>
      <c r="V28" s="11">
        <v>3</v>
      </c>
      <c r="W28" s="19">
        <v>6.8</v>
      </c>
      <c r="X28" s="22">
        <v>7</v>
      </c>
      <c r="Y28" s="23"/>
      <c r="Z28" s="25">
        <f t="shared" si="41"/>
        <v>6.9</v>
      </c>
      <c r="AA28" s="26">
        <f t="shared" si="42"/>
        <v>6.9</v>
      </c>
      <c r="AB28" s="26" t="str">
        <f t="shared" si="43"/>
        <v>6.9</v>
      </c>
      <c r="AC28" s="30" t="str">
        <f t="shared" si="44"/>
        <v>C+</v>
      </c>
      <c r="AD28" s="28">
        <f t="shared" si="45"/>
        <v>2.5</v>
      </c>
      <c r="AE28" s="35" t="str">
        <f t="shared" si="46"/>
        <v>2.5</v>
      </c>
      <c r="AF28" s="53">
        <v>4</v>
      </c>
      <c r="AG28" s="63">
        <v>4</v>
      </c>
      <c r="AH28" s="19">
        <v>6.7</v>
      </c>
      <c r="AI28" s="22">
        <v>8</v>
      </c>
      <c r="AJ28" s="23"/>
      <c r="AK28" s="25">
        <f t="shared" si="241"/>
        <v>7.5</v>
      </c>
      <c r="AL28" s="26">
        <f t="shared" si="242"/>
        <v>7.5</v>
      </c>
      <c r="AM28" s="26" t="str">
        <f t="shared" si="48"/>
        <v>7.5</v>
      </c>
      <c r="AN28" s="30" t="str">
        <f t="shared" si="243"/>
        <v>B</v>
      </c>
      <c r="AO28" s="28">
        <f t="shared" si="244"/>
        <v>3</v>
      </c>
      <c r="AP28" s="35" t="str">
        <f t="shared" si="245"/>
        <v>3.0</v>
      </c>
      <c r="AQ28" s="66">
        <v>2</v>
      </c>
      <c r="AR28" s="68">
        <v>2</v>
      </c>
      <c r="AS28" s="19">
        <v>5</v>
      </c>
      <c r="AT28" s="22">
        <v>4</v>
      </c>
      <c r="AU28" s="23"/>
      <c r="AV28" s="25">
        <f t="shared" si="246"/>
        <v>4.4000000000000004</v>
      </c>
      <c r="AW28" s="26">
        <f t="shared" si="247"/>
        <v>4.4000000000000004</v>
      </c>
      <c r="AX28" s="26" t="str">
        <f t="shared" si="51"/>
        <v>4.4</v>
      </c>
      <c r="AY28" s="30" t="str">
        <f t="shared" si="248"/>
        <v>D</v>
      </c>
      <c r="AZ28" s="28">
        <f t="shared" si="249"/>
        <v>1</v>
      </c>
      <c r="BA28" s="35" t="str">
        <f t="shared" si="250"/>
        <v>1.0</v>
      </c>
      <c r="BB28" s="53">
        <v>3</v>
      </c>
      <c r="BC28" s="63">
        <v>3</v>
      </c>
      <c r="BD28" s="19">
        <v>5.6</v>
      </c>
      <c r="BE28" s="22">
        <v>3</v>
      </c>
      <c r="BF28" s="23"/>
      <c r="BG28" s="25">
        <f t="shared" si="52"/>
        <v>4</v>
      </c>
      <c r="BH28" s="26">
        <f t="shared" si="53"/>
        <v>4</v>
      </c>
      <c r="BI28" s="26" t="str">
        <f t="shared" si="54"/>
        <v>4.0</v>
      </c>
      <c r="BJ28" s="30" t="str">
        <f t="shared" si="251"/>
        <v>D</v>
      </c>
      <c r="BK28" s="28">
        <f t="shared" si="252"/>
        <v>1</v>
      </c>
      <c r="BL28" s="35" t="str">
        <f t="shared" si="253"/>
        <v>1.0</v>
      </c>
      <c r="BM28" s="53">
        <v>3</v>
      </c>
      <c r="BN28" s="63">
        <v>3</v>
      </c>
      <c r="BO28" s="19">
        <v>5.9</v>
      </c>
      <c r="BP28" s="22">
        <v>2</v>
      </c>
      <c r="BQ28" s="23">
        <v>5</v>
      </c>
      <c r="BR28" s="25">
        <f t="shared" si="55"/>
        <v>3.6</v>
      </c>
      <c r="BS28" s="26">
        <f t="shared" si="56"/>
        <v>5.4</v>
      </c>
      <c r="BT28" s="26" t="str">
        <f t="shared" si="57"/>
        <v>5.4</v>
      </c>
      <c r="BU28" s="30" t="str">
        <f t="shared" si="58"/>
        <v>D+</v>
      </c>
      <c r="BV28" s="56">
        <f t="shared" si="59"/>
        <v>1.5</v>
      </c>
      <c r="BW28" s="35" t="str">
        <f t="shared" si="60"/>
        <v>1.5</v>
      </c>
      <c r="BX28" s="53">
        <v>2</v>
      </c>
      <c r="BY28" s="70">
        <v>2</v>
      </c>
      <c r="BZ28" s="19">
        <v>6</v>
      </c>
      <c r="CA28" s="22">
        <v>5</v>
      </c>
      <c r="CB28" s="23"/>
      <c r="CC28" s="25">
        <f t="shared" si="61"/>
        <v>5.4</v>
      </c>
      <c r="CD28" s="26">
        <f t="shared" si="62"/>
        <v>5.4</v>
      </c>
      <c r="CE28" s="26" t="str">
        <f t="shared" si="63"/>
        <v>5.4</v>
      </c>
      <c r="CF28" s="30" t="str">
        <f t="shared" si="254"/>
        <v>D+</v>
      </c>
      <c r="CG28" s="28">
        <f t="shared" si="255"/>
        <v>1.5</v>
      </c>
      <c r="CH28" s="35" t="str">
        <f t="shared" si="256"/>
        <v>1.5</v>
      </c>
      <c r="CI28" s="53">
        <v>3</v>
      </c>
      <c r="CJ28" s="63">
        <v>3</v>
      </c>
      <c r="CK28" s="193">
        <f t="shared" si="64"/>
        <v>17</v>
      </c>
      <c r="CL28" s="217">
        <f t="shared" si="65"/>
        <v>5.5764705882352947</v>
      </c>
      <c r="CM28" s="182">
        <f t="shared" si="66"/>
        <v>1.7352941176470589</v>
      </c>
      <c r="CN28" s="183" t="str">
        <f t="shared" si="67"/>
        <v>1.74</v>
      </c>
      <c r="CO28" s="135" t="str">
        <f t="shared" si="68"/>
        <v>Lên lớp</v>
      </c>
      <c r="CP28" s="136">
        <f t="shared" si="69"/>
        <v>17</v>
      </c>
      <c r="CQ28" s="239">
        <f t="shared" si="70"/>
        <v>5.5764705882352947</v>
      </c>
      <c r="CR28" s="137">
        <f t="shared" si="71"/>
        <v>1.7352941176470589</v>
      </c>
      <c r="CS28" s="244" t="str">
        <f t="shared" si="72"/>
        <v>1.74</v>
      </c>
      <c r="CT28" s="135" t="str">
        <f t="shared" si="73"/>
        <v>Lên lớp</v>
      </c>
      <c r="CU28" s="135" t="s">
        <v>648</v>
      </c>
      <c r="CV28" s="19">
        <v>6.4</v>
      </c>
      <c r="CW28" s="22">
        <v>6</v>
      </c>
      <c r="CX28" s="23"/>
      <c r="CY28" s="25">
        <f t="shared" si="74"/>
        <v>6.2</v>
      </c>
      <c r="CZ28" s="26">
        <f t="shared" si="75"/>
        <v>6.2</v>
      </c>
      <c r="DA28" s="26" t="str">
        <f t="shared" si="76"/>
        <v>6.2</v>
      </c>
      <c r="DB28" s="30" t="str">
        <f t="shared" si="77"/>
        <v>C</v>
      </c>
      <c r="DC28" s="56">
        <f t="shared" si="78"/>
        <v>2</v>
      </c>
      <c r="DD28" s="35" t="str">
        <f t="shared" si="79"/>
        <v>2.0</v>
      </c>
      <c r="DE28" s="53">
        <v>3</v>
      </c>
      <c r="DF28" s="63">
        <v>3</v>
      </c>
      <c r="DG28" s="19">
        <v>5</v>
      </c>
      <c r="DH28" s="22">
        <v>6</v>
      </c>
      <c r="DI28" s="23"/>
      <c r="DJ28" s="25">
        <f t="shared" si="80"/>
        <v>5.6</v>
      </c>
      <c r="DK28" s="26">
        <f t="shared" si="81"/>
        <v>5.6</v>
      </c>
      <c r="DL28" s="26" t="str">
        <f t="shared" si="82"/>
        <v>5.6</v>
      </c>
      <c r="DM28" s="30" t="str">
        <f t="shared" si="83"/>
        <v>C</v>
      </c>
      <c r="DN28" s="56">
        <f t="shared" si="84"/>
        <v>2</v>
      </c>
      <c r="DO28" s="35" t="str">
        <f t="shared" si="85"/>
        <v>2.0</v>
      </c>
      <c r="DP28" s="53">
        <v>3</v>
      </c>
      <c r="DQ28" s="63">
        <v>3</v>
      </c>
      <c r="DR28" s="19">
        <v>5.4</v>
      </c>
      <c r="DS28" s="22">
        <v>2</v>
      </c>
      <c r="DT28" s="23">
        <v>5</v>
      </c>
      <c r="DU28" s="25">
        <f t="shared" si="86"/>
        <v>3.4</v>
      </c>
      <c r="DV28" s="26">
        <f t="shared" si="87"/>
        <v>5.2</v>
      </c>
      <c r="DW28" s="26" t="str">
        <f t="shared" si="88"/>
        <v>5.2</v>
      </c>
      <c r="DX28" s="30" t="str">
        <f t="shared" si="89"/>
        <v>D+</v>
      </c>
      <c r="DY28" s="28">
        <f t="shared" si="90"/>
        <v>1.5</v>
      </c>
      <c r="DZ28" s="35" t="str">
        <f t="shared" si="91"/>
        <v>1.5</v>
      </c>
      <c r="EA28" s="53">
        <v>3</v>
      </c>
      <c r="EB28" s="63">
        <v>3</v>
      </c>
      <c r="EC28" s="19">
        <v>5.7</v>
      </c>
      <c r="ED28" s="22">
        <v>6</v>
      </c>
      <c r="EE28" s="23"/>
      <c r="EF28" s="25">
        <f t="shared" si="92"/>
        <v>5.9</v>
      </c>
      <c r="EG28" s="26">
        <f t="shared" si="93"/>
        <v>5.9</v>
      </c>
      <c r="EH28" s="26" t="str">
        <f t="shared" si="94"/>
        <v>5.9</v>
      </c>
      <c r="EI28" s="30" t="str">
        <f t="shared" si="95"/>
        <v>C</v>
      </c>
      <c r="EJ28" s="28">
        <f t="shared" si="96"/>
        <v>2</v>
      </c>
      <c r="EK28" s="35" t="str">
        <f t="shared" si="97"/>
        <v>2.0</v>
      </c>
      <c r="EL28" s="53">
        <v>2</v>
      </c>
      <c r="EM28" s="63">
        <v>2</v>
      </c>
      <c r="EN28" s="19">
        <v>5.0999999999999996</v>
      </c>
      <c r="EO28" s="22">
        <v>7</v>
      </c>
      <c r="EP28" s="23"/>
      <c r="EQ28" s="25">
        <f t="shared" si="98"/>
        <v>6.2</v>
      </c>
      <c r="ER28" s="26">
        <f t="shared" si="99"/>
        <v>6.2</v>
      </c>
      <c r="ES28" s="26" t="str">
        <f t="shared" si="100"/>
        <v>6.2</v>
      </c>
      <c r="ET28" s="30" t="str">
        <f t="shared" si="101"/>
        <v>C</v>
      </c>
      <c r="EU28" s="28">
        <f t="shared" si="102"/>
        <v>2</v>
      </c>
      <c r="EV28" s="35" t="str">
        <f t="shared" si="103"/>
        <v>2.0</v>
      </c>
      <c r="EW28" s="53">
        <v>2</v>
      </c>
      <c r="EX28" s="63">
        <v>2</v>
      </c>
      <c r="EY28" s="19">
        <v>7.9</v>
      </c>
      <c r="EZ28" s="22">
        <v>5</v>
      </c>
      <c r="FA28" s="23"/>
      <c r="FB28" s="25">
        <f t="shared" si="104"/>
        <v>6.2</v>
      </c>
      <c r="FC28" s="26">
        <f t="shared" si="105"/>
        <v>6.2</v>
      </c>
      <c r="FD28" s="26" t="str">
        <f t="shared" si="106"/>
        <v>6.2</v>
      </c>
      <c r="FE28" s="30" t="str">
        <f t="shared" si="107"/>
        <v>C</v>
      </c>
      <c r="FF28" s="28">
        <f t="shared" si="108"/>
        <v>2</v>
      </c>
      <c r="FG28" s="35" t="str">
        <f t="shared" si="109"/>
        <v>2.0</v>
      </c>
      <c r="FH28" s="53">
        <v>3</v>
      </c>
      <c r="FI28" s="63">
        <v>3</v>
      </c>
      <c r="FJ28" s="19">
        <v>7</v>
      </c>
      <c r="FK28" s="22">
        <v>7</v>
      </c>
      <c r="FL28" s="23"/>
      <c r="FM28" s="25">
        <f t="shared" si="110"/>
        <v>7</v>
      </c>
      <c r="FN28" s="26">
        <f t="shared" si="111"/>
        <v>7</v>
      </c>
      <c r="FO28" s="26" t="str">
        <f t="shared" si="112"/>
        <v>7.0</v>
      </c>
      <c r="FP28" s="30" t="str">
        <f t="shared" si="113"/>
        <v>B</v>
      </c>
      <c r="FQ28" s="28">
        <f t="shared" si="114"/>
        <v>3</v>
      </c>
      <c r="FR28" s="35" t="str">
        <f t="shared" si="115"/>
        <v>3.0</v>
      </c>
      <c r="FS28" s="53">
        <v>2</v>
      </c>
      <c r="FT28" s="63">
        <v>2</v>
      </c>
      <c r="FU28" s="19">
        <v>6</v>
      </c>
      <c r="FV28" s="22">
        <v>3</v>
      </c>
      <c r="FW28" s="23"/>
      <c r="FX28" s="25">
        <f t="shared" si="116"/>
        <v>4.2</v>
      </c>
      <c r="FY28" s="26">
        <f t="shared" si="117"/>
        <v>4.2</v>
      </c>
      <c r="FZ28" s="26" t="str">
        <f t="shared" si="118"/>
        <v>4.2</v>
      </c>
      <c r="GA28" s="30" t="str">
        <f t="shared" si="119"/>
        <v>D</v>
      </c>
      <c r="GB28" s="28">
        <f t="shared" si="120"/>
        <v>1</v>
      </c>
      <c r="GC28" s="35" t="str">
        <f t="shared" si="121"/>
        <v>1.0</v>
      </c>
      <c r="GD28" s="53">
        <v>2</v>
      </c>
      <c r="GE28" s="63">
        <v>2</v>
      </c>
      <c r="GF28" s="181">
        <f t="shared" si="122"/>
        <v>20</v>
      </c>
      <c r="GG28" s="217">
        <f t="shared" si="123"/>
        <v>5.8100000000000005</v>
      </c>
      <c r="GH28" s="182">
        <f t="shared" si="124"/>
        <v>1.925</v>
      </c>
      <c r="GI28" s="183" t="str">
        <f t="shared" si="125"/>
        <v>1.93</v>
      </c>
      <c r="GJ28" s="135" t="str">
        <f t="shared" si="126"/>
        <v>Lên lớp</v>
      </c>
      <c r="GK28" s="136">
        <f t="shared" si="127"/>
        <v>20</v>
      </c>
      <c r="GL28" s="239">
        <f t="shared" si="128"/>
        <v>5.8100000000000005</v>
      </c>
      <c r="GM28" s="137">
        <f t="shared" si="129"/>
        <v>1.925</v>
      </c>
      <c r="GN28" s="192">
        <f t="shared" si="130"/>
        <v>37</v>
      </c>
      <c r="GO28" s="193">
        <f t="shared" si="131"/>
        <v>37</v>
      </c>
      <c r="GP28" s="183">
        <f t="shared" si="132"/>
        <v>5.7027027027027035</v>
      </c>
      <c r="GQ28" s="182">
        <f t="shared" si="133"/>
        <v>1.8378378378378379</v>
      </c>
      <c r="GR28" s="183" t="str">
        <f t="shared" si="134"/>
        <v>1.84</v>
      </c>
      <c r="GS28" s="135" t="str">
        <f t="shared" si="135"/>
        <v>Lên lớp</v>
      </c>
      <c r="GT28" s="135" t="s">
        <v>648</v>
      </c>
      <c r="GU28" s="19">
        <v>6.1</v>
      </c>
      <c r="GV28" s="22">
        <v>5</v>
      </c>
      <c r="GW28" s="23"/>
      <c r="GX28" s="25">
        <f t="shared" si="136"/>
        <v>5.4</v>
      </c>
      <c r="GY28" s="26">
        <f t="shared" si="137"/>
        <v>5.4</v>
      </c>
      <c r="GZ28" s="26" t="str">
        <f t="shared" si="138"/>
        <v>5.4</v>
      </c>
      <c r="HA28" s="30" t="str">
        <f t="shared" si="139"/>
        <v>D+</v>
      </c>
      <c r="HB28" s="28">
        <f t="shared" si="140"/>
        <v>1.5</v>
      </c>
      <c r="HC28" s="35" t="str">
        <f t="shared" si="141"/>
        <v>1.5</v>
      </c>
      <c r="HD28" s="53">
        <v>3</v>
      </c>
      <c r="HE28" s="63">
        <v>3</v>
      </c>
      <c r="HF28" s="19">
        <v>6.6</v>
      </c>
      <c r="HG28" s="22"/>
      <c r="HH28" s="23">
        <v>6</v>
      </c>
      <c r="HI28" s="25">
        <f t="shared" si="142"/>
        <v>2.6</v>
      </c>
      <c r="HJ28" s="26">
        <f t="shared" si="143"/>
        <v>6.2</v>
      </c>
      <c r="HK28" s="26" t="str">
        <f t="shared" si="144"/>
        <v>6.2</v>
      </c>
      <c r="HL28" s="30" t="str">
        <f t="shared" si="145"/>
        <v>C</v>
      </c>
      <c r="HM28" s="28">
        <f t="shared" si="146"/>
        <v>2</v>
      </c>
      <c r="HN28" s="35" t="str">
        <f t="shared" si="147"/>
        <v>2.0</v>
      </c>
      <c r="HO28" s="53">
        <v>2</v>
      </c>
      <c r="HP28" s="63">
        <v>2</v>
      </c>
      <c r="HQ28" s="19">
        <v>5.9</v>
      </c>
      <c r="HR28" s="22">
        <v>0</v>
      </c>
      <c r="HS28" s="23">
        <v>3</v>
      </c>
      <c r="HT28" s="25">
        <f t="shared" si="148"/>
        <v>2.4</v>
      </c>
      <c r="HU28" s="147">
        <f t="shared" si="149"/>
        <v>4.2</v>
      </c>
      <c r="HV28" s="26" t="str">
        <f t="shared" si="233"/>
        <v>4.2</v>
      </c>
      <c r="HW28" s="218" t="str">
        <f t="shared" si="150"/>
        <v>D</v>
      </c>
      <c r="HX28" s="149">
        <f t="shared" si="151"/>
        <v>1</v>
      </c>
      <c r="HY28" s="40" t="str">
        <f t="shared" si="152"/>
        <v>1.0</v>
      </c>
      <c r="HZ28" s="53">
        <v>3</v>
      </c>
      <c r="IA28" s="63">
        <v>3</v>
      </c>
      <c r="IB28" s="19">
        <v>7.7</v>
      </c>
      <c r="IC28" s="22">
        <v>3</v>
      </c>
      <c r="ID28" s="23"/>
      <c r="IE28" s="25">
        <f t="shared" si="153"/>
        <v>4.9000000000000004</v>
      </c>
      <c r="IF28" s="147">
        <f t="shared" si="154"/>
        <v>4.9000000000000004</v>
      </c>
      <c r="IG28" s="26" t="str">
        <f t="shared" si="234"/>
        <v>4.9</v>
      </c>
      <c r="IH28" s="218" t="str">
        <f t="shared" si="155"/>
        <v>D</v>
      </c>
      <c r="II28" s="149">
        <f t="shared" si="156"/>
        <v>1</v>
      </c>
      <c r="IJ28" s="40" t="str">
        <f t="shared" si="157"/>
        <v>1.0</v>
      </c>
      <c r="IK28" s="53">
        <v>1</v>
      </c>
      <c r="IL28" s="63">
        <v>1</v>
      </c>
      <c r="IM28" s="19">
        <v>5.6</v>
      </c>
      <c r="IN28" s="22">
        <v>8</v>
      </c>
      <c r="IO28" s="23"/>
      <c r="IP28" s="25">
        <f t="shared" si="158"/>
        <v>7</v>
      </c>
      <c r="IQ28" s="26">
        <f t="shared" si="159"/>
        <v>7</v>
      </c>
      <c r="IR28" s="26" t="str">
        <f t="shared" si="160"/>
        <v>7.0</v>
      </c>
      <c r="IS28" s="30" t="str">
        <f t="shared" si="161"/>
        <v>B</v>
      </c>
      <c r="IT28" s="28">
        <f t="shared" si="162"/>
        <v>3</v>
      </c>
      <c r="IU28" s="35" t="str">
        <f t="shared" si="163"/>
        <v>3.0</v>
      </c>
      <c r="IV28" s="53">
        <v>2</v>
      </c>
      <c r="IW28" s="63">
        <v>2</v>
      </c>
      <c r="IX28" s="19">
        <v>5.4</v>
      </c>
      <c r="IY28" s="22">
        <v>5</v>
      </c>
      <c r="IZ28" s="23"/>
      <c r="JA28" s="25">
        <f t="shared" si="164"/>
        <v>5.2</v>
      </c>
      <c r="JB28" s="26">
        <f t="shared" si="165"/>
        <v>5.2</v>
      </c>
      <c r="JC28" s="26" t="str">
        <f t="shared" si="166"/>
        <v>5.2</v>
      </c>
      <c r="JD28" s="30" t="str">
        <f t="shared" si="167"/>
        <v>D+</v>
      </c>
      <c r="JE28" s="28">
        <f t="shared" si="168"/>
        <v>1.5</v>
      </c>
      <c r="JF28" s="35" t="str">
        <f t="shared" si="169"/>
        <v>1.5</v>
      </c>
      <c r="JG28" s="53">
        <v>2</v>
      </c>
      <c r="JH28" s="63">
        <v>2</v>
      </c>
      <c r="JI28" s="19">
        <v>6.4</v>
      </c>
      <c r="JJ28" s="22">
        <v>6</v>
      </c>
      <c r="JK28" s="23"/>
      <c r="JL28" s="25">
        <f t="shared" si="170"/>
        <v>6.2</v>
      </c>
      <c r="JM28" s="26">
        <f t="shared" si="171"/>
        <v>6.2</v>
      </c>
      <c r="JN28" s="26" t="str">
        <f t="shared" si="172"/>
        <v>6.2</v>
      </c>
      <c r="JO28" s="30" t="str">
        <f t="shared" si="173"/>
        <v>C</v>
      </c>
      <c r="JP28" s="28">
        <f t="shared" si="174"/>
        <v>2</v>
      </c>
      <c r="JQ28" s="35" t="str">
        <f t="shared" si="175"/>
        <v>2.0</v>
      </c>
      <c r="JR28" s="53">
        <v>2</v>
      </c>
      <c r="JS28" s="63">
        <v>2</v>
      </c>
      <c r="JT28" s="19">
        <v>6</v>
      </c>
      <c r="JU28" s="22"/>
      <c r="JV28" s="23">
        <v>3</v>
      </c>
      <c r="JW28" s="25">
        <f t="shared" si="176"/>
        <v>2.4</v>
      </c>
      <c r="JX28" s="26">
        <f t="shared" si="177"/>
        <v>4.2</v>
      </c>
      <c r="JY28" s="26" t="str">
        <f t="shared" si="178"/>
        <v>4.2</v>
      </c>
      <c r="JZ28" s="30" t="str">
        <f t="shared" si="179"/>
        <v>D</v>
      </c>
      <c r="KA28" s="28">
        <f t="shared" si="180"/>
        <v>1</v>
      </c>
      <c r="KB28" s="35" t="str">
        <f t="shared" si="181"/>
        <v>1.0</v>
      </c>
      <c r="KC28" s="53">
        <v>1</v>
      </c>
      <c r="KD28" s="63">
        <v>1</v>
      </c>
      <c r="KE28" s="19">
        <v>7</v>
      </c>
      <c r="KF28" s="22">
        <v>5</v>
      </c>
      <c r="KG28" s="23"/>
      <c r="KH28" s="25">
        <f t="shared" si="182"/>
        <v>5.8</v>
      </c>
      <c r="KI28" s="26">
        <f t="shared" si="183"/>
        <v>5.8</v>
      </c>
      <c r="KJ28" s="26" t="str">
        <f t="shared" si="184"/>
        <v>5.8</v>
      </c>
      <c r="KK28" s="30" t="str">
        <f t="shared" si="185"/>
        <v>C</v>
      </c>
      <c r="KL28" s="28">
        <f t="shared" si="186"/>
        <v>2</v>
      </c>
      <c r="KM28" s="35" t="str">
        <f t="shared" si="187"/>
        <v>2.0</v>
      </c>
      <c r="KN28" s="53">
        <v>2</v>
      </c>
      <c r="KO28" s="63">
        <v>2</v>
      </c>
      <c r="KP28" s="181">
        <f t="shared" si="188"/>
        <v>18</v>
      </c>
      <c r="KQ28" s="217">
        <f t="shared" si="189"/>
        <v>5.4833333333333334</v>
      </c>
      <c r="KR28" s="182">
        <f t="shared" si="190"/>
        <v>1.6944444444444444</v>
      </c>
      <c r="KS28" s="183" t="str">
        <f t="shared" si="191"/>
        <v>1.69</v>
      </c>
      <c r="KT28" s="135" t="str">
        <f t="shared" si="192"/>
        <v>Lên lớp</v>
      </c>
      <c r="KU28" s="136">
        <f t="shared" si="193"/>
        <v>18</v>
      </c>
      <c r="KV28" s="217">
        <f t="shared" si="194"/>
        <v>5.4833333333333334</v>
      </c>
      <c r="KW28" s="236">
        <f t="shared" si="195"/>
        <v>1.6944444444444444</v>
      </c>
      <c r="KX28" s="192">
        <f t="shared" si="196"/>
        <v>55</v>
      </c>
      <c r="KY28" s="193">
        <f t="shared" si="197"/>
        <v>55</v>
      </c>
      <c r="KZ28" s="183">
        <f t="shared" si="198"/>
        <v>5.6309090909090918</v>
      </c>
      <c r="LA28" s="182">
        <f t="shared" si="199"/>
        <v>1.790909090909091</v>
      </c>
      <c r="LB28" s="183" t="str">
        <f t="shared" si="200"/>
        <v>1.79</v>
      </c>
      <c r="LC28" s="135" t="str">
        <f t="shared" si="201"/>
        <v>Lên lớp</v>
      </c>
      <c r="LD28" s="135" t="s">
        <v>648</v>
      </c>
      <c r="LE28" s="57">
        <v>7.5</v>
      </c>
      <c r="LF28" s="22">
        <v>6</v>
      </c>
      <c r="LG28" s="23"/>
      <c r="LH28" s="25">
        <f t="shared" si="202"/>
        <v>6.6</v>
      </c>
      <c r="LI28" s="147">
        <f t="shared" si="203"/>
        <v>6.6</v>
      </c>
      <c r="LJ28" s="26" t="str">
        <f t="shared" si="204"/>
        <v>6.6</v>
      </c>
      <c r="LK28" s="148" t="str">
        <f t="shared" si="205"/>
        <v>C+</v>
      </c>
      <c r="LL28" s="149">
        <f t="shared" si="206"/>
        <v>2.5</v>
      </c>
      <c r="LM28" s="40" t="str">
        <f t="shared" si="207"/>
        <v>2.5</v>
      </c>
      <c r="LN28" s="53">
        <v>2</v>
      </c>
      <c r="LO28" s="63">
        <v>2</v>
      </c>
      <c r="LP28" s="19">
        <v>7.8</v>
      </c>
      <c r="LQ28" s="22">
        <v>5</v>
      </c>
      <c r="LR28" s="23"/>
      <c r="LS28" s="25">
        <f t="shared" si="208"/>
        <v>6.1</v>
      </c>
      <c r="LT28" s="147">
        <f t="shared" si="209"/>
        <v>6.1</v>
      </c>
      <c r="LU28" s="26" t="str">
        <f t="shared" si="210"/>
        <v>6.1</v>
      </c>
      <c r="LV28" s="148" t="str">
        <f t="shared" si="211"/>
        <v>C</v>
      </c>
      <c r="LW28" s="149">
        <f t="shared" si="212"/>
        <v>2</v>
      </c>
      <c r="LX28" s="40" t="str">
        <f t="shared" si="213"/>
        <v>2.0</v>
      </c>
      <c r="LY28" s="53">
        <v>1</v>
      </c>
      <c r="LZ28" s="63">
        <v>1</v>
      </c>
      <c r="MA28" s="19">
        <v>7.2</v>
      </c>
      <c r="MB28" s="22">
        <v>7</v>
      </c>
      <c r="MC28" s="23"/>
      <c r="MD28" s="25">
        <f t="shared" si="214"/>
        <v>7.1</v>
      </c>
      <c r="ME28" s="147">
        <f t="shared" si="215"/>
        <v>7.1</v>
      </c>
      <c r="MF28" s="26" t="str">
        <f t="shared" si="216"/>
        <v>7.1</v>
      </c>
      <c r="MG28" s="148" t="str">
        <f t="shared" si="217"/>
        <v>B</v>
      </c>
      <c r="MH28" s="149">
        <f t="shared" si="218"/>
        <v>3</v>
      </c>
      <c r="MI28" s="40" t="str">
        <f t="shared" si="219"/>
        <v>3.0</v>
      </c>
      <c r="MJ28" s="53">
        <v>3</v>
      </c>
      <c r="MK28" s="63">
        <v>3</v>
      </c>
      <c r="ML28" s="19">
        <v>7</v>
      </c>
      <c r="MM28" s="22">
        <v>7</v>
      </c>
      <c r="MN28" s="23"/>
      <c r="MO28" s="25">
        <f t="shared" si="220"/>
        <v>7</v>
      </c>
      <c r="MP28" s="147">
        <f t="shared" si="221"/>
        <v>7</v>
      </c>
      <c r="MQ28" s="26" t="str">
        <f t="shared" si="222"/>
        <v>7.0</v>
      </c>
      <c r="MR28" s="148" t="str">
        <f t="shared" si="223"/>
        <v>B</v>
      </c>
      <c r="MS28" s="149">
        <f t="shared" si="224"/>
        <v>3</v>
      </c>
      <c r="MT28" s="40" t="str">
        <f t="shared" si="225"/>
        <v>3.0</v>
      </c>
      <c r="MU28" s="53">
        <v>2</v>
      </c>
      <c r="MV28" s="63">
        <v>2</v>
      </c>
      <c r="MW28" s="19">
        <v>6.6</v>
      </c>
      <c r="MX28" s="22">
        <v>5</v>
      </c>
      <c r="MY28" s="23"/>
      <c r="MZ28" s="25">
        <f t="shared" si="226"/>
        <v>5.6</v>
      </c>
      <c r="NA28" s="147">
        <f t="shared" si="227"/>
        <v>5.6</v>
      </c>
      <c r="NB28" s="26" t="str">
        <f t="shared" si="228"/>
        <v>5.6</v>
      </c>
      <c r="NC28" s="148" t="str">
        <f t="shared" si="229"/>
        <v>C</v>
      </c>
      <c r="ND28" s="149">
        <f t="shared" si="230"/>
        <v>2</v>
      </c>
      <c r="NE28" s="40" t="str">
        <f t="shared" si="231"/>
        <v>2.0</v>
      </c>
      <c r="NF28" s="53">
        <v>4</v>
      </c>
      <c r="NG28" s="63">
        <v>4</v>
      </c>
      <c r="NH28" s="264">
        <f t="shared" si="19"/>
        <v>12</v>
      </c>
      <c r="NI28" s="217">
        <f t="shared" si="20"/>
        <v>6.416666666666667</v>
      </c>
      <c r="NJ28" s="182">
        <f t="shared" si="21"/>
        <v>2.5</v>
      </c>
      <c r="NK28" s="183" t="str">
        <f t="shared" si="22"/>
        <v>2.50</v>
      </c>
      <c r="NL28" s="135" t="str">
        <f t="shared" si="23"/>
        <v>Lên lớp</v>
      </c>
      <c r="NM28" s="136">
        <f t="shared" si="24"/>
        <v>12</v>
      </c>
      <c r="NN28" s="217">
        <f t="shared" si="25"/>
        <v>6.416666666666667</v>
      </c>
      <c r="NO28" s="236">
        <f t="shared" si="26"/>
        <v>2.5</v>
      </c>
      <c r="NP28" s="192">
        <f t="shared" si="27"/>
        <v>67</v>
      </c>
      <c r="NQ28" s="193">
        <f t="shared" si="28"/>
        <v>67</v>
      </c>
      <c r="NR28" s="183">
        <f t="shared" si="29"/>
        <v>5.771641791044777</v>
      </c>
      <c r="NS28" s="182">
        <f t="shared" si="30"/>
        <v>1.9179104477611941</v>
      </c>
      <c r="NT28" s="183" t="str">
        <f t="shared" si="31"/>
        <v>1.92</v>
      </c>
      <c r="NU28" s="135" t="str">
        <f t="shared" si="32"/>
        <v>Lên lớp</v>
      </c>
      <c r="NV28" s="135" t="s">
        <v>648</v>
      </c>
      <c r="NW28" s="304">
        <v>0</v>
      </c>
      <c r="NX28" s="51"/>
      <c r="NY28" s="23"/>
      <c r="NZ28" s="25">
        <f t="shared" si="273"/>
        <v>0</v>
      </c>
      <c r="OA28" s="26">
        <f t="shared" si="274"/>
        <v>0</v>
      </c>
      <c r="OB28" s="26" t="str">
        <f t="shared" si="275"/>
        <v>0.0</v>
      </c>
      <c r="OC28" s="30" t="str">
        <f t="shared" si="276"/>
        <v>F</v>
      </c>
      <c r="OD28" s="28">
        <f t="shared" si="277"/>
        <v>0</v>
      </c>
      <c r="OE28" s="35" t="str">
        <f t="shared" si="278"/>
        <v>0.0</v>
      </c>
      <c r="OF28" s="53"/>
      <c r="OG28" s="70"/>
      <c r="OH28" s="19">
        <v>5.9</v>
      </c>
      <c r="OI28" s="22">
        <v>3</v>
      </c>
      <c r="OJ28" s="23"/>
      <c r="OK28" s="25">
        <f t="shared" si="263"/>
        <v>4.2</v>
      </c>
      <c r="OL28" s="26">
        <f t="shared" si="264"/>
        <v>4.2</v>
      </c>
      <c r="OM28" s="26" t="str">
        <f t="shared" si="265"/>
        <v>4.2</v>
      </c>
      <c r="ON28" s="30" t="str">
        <f t="shared" si="266"/>
        <v>D</v>
      </c>
      <c r="OO28" s="28">
        <f t="shared" si="267"/>
        <v>1</v>
      </c>
      <c r="OP28" s="35" t="str">
        <f t="shared" si="268"/>
        <v>1.0</v>
      </c>
      <c r="OQ28" s="53">
        <v>6</v>
      </c>
      <c r="OR28" s="63">
        <v>6</v>
      </c>
      <c r="OS28" s="304"/>
      <c r="OT28" s="25"/>
      <c r="OU28" s="25"/>
      <c r="OV28" s="129">
        <f t="shared" si="269"/>
        <v>0</v>
      </c>
      <c r="OW28" s="26" t="str">
        <f t="shared" si="34"/>
        <v>0.0</v>
      </c>
      <c r="OX28" s="30" t="str">
        <f t="shared" si="270"/>
        <v>F</v>
      </c>
      <c r="OY28" s="28">
        <f t="shared" si="271"/>
        <v>0</v>
      </c>
      <c r="OZ28" s="35" t="str">
        <f t="shared" si="272"/>
        <v>0.0</v>
      </c>
      <c r="PA28" s="260">
        <v>5</v>
      </c>
      <c r="PB28" s="261"/>
      <c r="PC28" s="262">
        <f t="shared" si="232"/>
        <v>11</v>
      </c>
      <c r="PD28" s="217">
        <f t="shared" si="35"/>
        <v>2.290909090909091</v>
      </c>
      <c r="PE28" s="182">
        <f t="shared" si="36"/>
        <v>0.54545454545454541</v>
      </c>
      <c r="PF28" s="183" t="str">
        <f t="shared" si="37"/>
        <v>0.55</v>
      </c>
      <c r="PG28" s="135" t="str">
        <f t="shared" si="38"/>
        <v>Cảnh báo KQHT</v>
      </c>
    </row>
    <row r="29" spans="1:423" ht="18">
      <c r="A29" s="10">
        <v>26</v>
      </c>
      <c r="B29" s="10">
        <v>28</v>
      </c>
      <c r="C29" s="90" t="s">
        <v>187</v>
      </c>
      <c r="D29" s="91" t="s">
        <v>370</v>
      </c>
      <c r="E29" s="93" t="s">
        <v>295</v>
      </c>
      <c r="F29" s="308" t="s">
        <v>371</v>
      </c>
      <c r="G29" s="113" t="s">
        <v>720</v>
      </c>
      <c r="H29" s="106" t="s">
        <v>539</v>
      </c>
      <c r="I29" s="42" t="s">
        <v>18</v>
      </c>
      <c r="J29" s="98" t="s">
        <v>589</v>
      </c>
      <c r="K29" s="12">
        <v>5.3</v>
      </c>
      <c r="L29" s="26" t="str">
        <f t="shared" si="39"/>
        <v>5.3</v>
      </c>
      <c r="M29" s="30" t="str">
        <f t="shared" si="235"/>
        <v>D+</v>
      </c>
      <c r="N29" s="37">
        <f t="shared" si="236"/>
        <v>1.5</v>
      </c>
      <c r="O29" s="35" t="str">
        <f t="shared" si="237"/>
        <v>1.5</v>
      </c>
      <c r="P29" s="11">
        <v>2</v>
      </c>
      <c r="Q29" s="14">
        <v>7.6</v>
      </c>
      <c r="R29" s="26" t="str">
        <f t="shared" si="40"/>
        <v>7.6</v>
      </c>
      <c r="S29" s="30" t="str">
        <f t="shared" si="238"/>
        <v>B</v>
      </c>
      <c r="T29" s="37">
        <f t="shared" si="239"/>
        <v>3</v>
      </c>
      <c r="U29" s="35" t="str">
        <f t="shared" si="240"/>
        <v>3.0</v>
      </c>
      <c r="V29" s="11">
        <v>3</v>
      </c>
      <c r="W29" s="19">
        <v>7.5</v>
      </c>
      <c r="X29" s="22">
        <v>5</v>
      </c>
      <c r="Y29" s="23"/>
      <c r="Z29" s="25">
        <f t="shared" si="41"/>
        <v>6</v>
      </c>
      <c r="AA29" s="26">
        <f t="shared" si="42"/>
        <v>6</v>
      </c>
      <c r="AB29" s="26" t="str">
        <f t="shared" si="43"/>
        <v>6.0</v>
      </c>
      <c r="AC29" s="30" t="str">
        <f t="shared" si="44"/>
        <v>C</v>
      </c>
      <c r="AD29" s="28">
        <f t="shared" si="45"/>
        <v>2</v>
      </c>
      <c r="AE29" s="35" t="str">
        <f t="shared" si="46"/>
        <v>2.0</v>
      </c>
      <c r="AF29" s="53">
        <v>4</v>
      </c>
      <c r="AG29" s="63">
        <v>4</v>
      </c>
      <c r="AH29" s="19">
        <v>8</v>
      </c>
      <c r="AI29" s="22">
        <v>9</v>
      </c>
      <c r="AJ29" s="23"/>
      <c r="AK29" s="25">
        <f t="shared" si="241"/>
        <v>8.6</v>
      </c>
      <c r="AL29" s="26">
        <f t="shared" si="242"/>
        <v>8.6</v>
      </c>
      <c r="AM29" s="26" t="str">
        <f t="shared" si="48"/>
        <v>8.6</v>
      </c>
      <c r="AN29" s="30" t="str">
        <f t="shared" si="243"/>
        <v>A</v>
      </c>
      <c r="AO29" s="28">
        <f t="shared" si="244"/>
        <v>4</v>
      </c>
      <c r="AP29" s="35" t="str">
        <f t="shared" si="245"/>
        <v>4.0</v>
      </c>
      <c r="AQ29" s="66">
        <v>2</v>
      </c>
      <c r="AR29" s="68">
        <v>2</v>
      </c>
      <c r="AS29" s="19">
        <v>6.3</v>
      </c>
      <c r="AT29" s="22">
        <v>5</v>
      </c>
      <c r="AU29" s="23"/>
      <c r="AV29" s="25">
        <f t="shared" si="246"/>
        <v>5.5</v>
      </c>
      <c r="AW29" s="26">
        <f t="shared" si="247"/>
        <v>5.5</v>
      </c>
      <c r="AX29" s="26" t="str">
        <f t="shared" si="51"/>
        <v>5.5</v>
      </c>
      <c r="AY29" s="30" t="str">
        <f t="shared" si="248"/>
        <v>C</v>
      </c>
      <c r="AZ29" s="28">
        <f t="shared" si="249"/>
        <v>2</v>
      </c>
      <c r="BA29" s="35" t="str">
        <f t="shared" si="250"/>
        <v>2.0</v>
      </c>
      <c r="BB29" s="53">
        <v>3</v>
      </c>
      <c r="BC29" s="63">
        <v>3</v>
      </c>
      <c r="BD29" s="19">
        <v>6.6</v>
      </c>
      <c r="BE29" s="22">
        <v>5</v>
      </c>
      <c r="BF29" s="23"/>
      <c r="BG29" s="25">
        <f t="shared" si="52"/>
        <v>5.6</v>
      </c>
      <c r="BH29" s="26">
        <f t="shared" si="53"/>
        <v>5.6</v>
      </c>
      <c r="BI29" s="26" t="str">
        <f t="shared" si="54"/>
        <v>5.6</v>
      </c>
      <c r="BJ29" s="30" t="str">
        <f t="shared" si="251"/>
        <v>C</v>
      </c>
      <c r="BK29" s="28">
        <f t="shared" si="252"/>
        <v>2</v>
      </c>
      <c r="BL29" s="35" t="str">
        <f t="shared" si="253"/>
        <v>2.0</v>
      </c>
      <c r="BM29" s="53">
        <v>3</v>
      </c>
      <c r="BN29" s="63">
        <v>3</v>
      </c>
      <c r="BO29" s="19">
        <v>7.4</v>
      </c>
      <c r="BP29" s="22">
        <v>7</v>
      </c>
      <c r="BQ29" s="23"/>
      <c r="BR29" s="25">
        <f t="shared" si="55"/>
        <v>7.2</v>
      </c>
      <c r="BS29" s="26">
        <f t="shared" si="56"/>
        <v>7.2</v>
      </c>
      <c r="BT29" s="26" t="str">
        <f t="shared" si="57"/>
        <v>7.2</v>
      </c>
      <c r="BU29" s="30" t="str">
        <f t="shared" si="58"/>
        <v>B</v>
      </c>
      <c r="BV29" s="56">
        <f t="shared" si="59"/>
        <v>3</v>
      </c>
      <c r="BW29" s="35" t="str">
        <f t="shared" si="60"/>
        <v>3.0</v>
      </c>
      <c r="BX29" s="53">
        <v>2</v>
      </c>
      <c r="BY29" s="70">
        <v>2</v>
      </c>
      <c r="BZ29" s="19">
        <v>8</v>
      </c>
      <c r="CA29" s="22">
        <v>8</v>
      </c>
      <c r="CB29" s="23"/>
      <c r="CC29" s="25">
        <f t="shared" si="61"/>
        <v>8</v>
      </c>
      <c r="CD29" s="26">
        <f t="shared" si="62"/>
        <v>8</v>
      </c>
      <c r="CE29" s="26" t="str">
        <f t="shared" si="63"/>
        <v>8.0</v>
      </c>
      <c r="CF29" s="30" t="str">
        <f t="shared" si="254"/>
        <v>B+</v>
      </c>
      <c r="CG29" s="28">
        <f t="shared" si="255"/>
        <v>3.5</v>
      </c>
      <c r="CH29" s="35" t="str">
        <f t="shared" si="256"/>
        <v>3.5</v>
      </c>
      <c r="CI29" s="53">
        <v>3</v>
      </c>
      <c r="CJ29" s="63">
        <v>3</v>
      </c>
      <c r="CK29" s="193">
        <f t="shared" si="64"/>
        <v>17</v>
      </c>
      <c r="CL29" s="217">
        <f t="shared" si="65"/>
        <v>6.6411764705882357</v>
      </c>
      <c r="CM29" s="182">
        <f t="shared" si="66"/>
        <v>2.6176470588235294</v>
      </c>
      <c r="CN29" s="183" t="str">
        <f t="shared" si="67"/>
        <v>2.62</v>
      </c>
      <c r="CO29" s="135" t="str">
        <f t="shared" si="68"/>
        <v>Lên lớp</v>
      </c>
      <c r="CP29" s="136">
        <f t="shared" si="69"/>
        <v>17</v>
      </c>
      <c r="CQ29" s="239">
        <f t="shared" si="70"/>
        <v>6.6411764705882357</v>
      </c>
      <c r="CR29" s="137">
        <f t="shared" si="71"/>
        <v>2.6176470588235294</v>
      </c>
      <c r="CS29" s="244" t="str">
        <f t="shared" si="72"/>
        <v>2.62</v>
      </c>
      <c r="CT29" s="135" t="str">
        <f t="shared" si="73"/>
        <v>Lên lớp</v>
      </c>
      <c r="CU29" s="135" t="s">
        <v>648</v>
      </c>
      <c r="CV29" s="19">
        <v>6.1</v>
      </c>
      <c r="CW29" s="22">
        <v>4</v>
      </c>
      <c r="CX29" s="23"/>
      <c r="CY29" s="25">
        <f t="shared" si="74"/>
        <v>4.8</v>
      </c>
      <c r="CZ29" s="26">
        <f t="shared" si="75"/>
        <v>4.8</v>
      </c>
      <c r="DA29" s="26" t="str">
        <f t="shared" si="76"/>
        <v>4.8</v>
      </c>
      <c r="DB29" s="30" t="str">
        <f t="shared" si="77"/>
        <v>D</v>
      </c>
      <c r="DC29" s="56">
        <f t="shared" si="78"/>
        <v>1</v>
      </c>
      <c r="DD29" s="35" t="str">
        <f t="shared" si="79"/>
        <v>1.0</v>
      </c>
      <c r="DE29" s="53">
        <v>3</v>
      </c>
      <c r="DF29" s="63">
        <v>3</v>
      </c>
      <c r="DG29" s="19">
        <v>6.1</v>
      </c>
      <c r="DH29" s="22">
        <v>5</v>
      </c>
      <c r="DI29" s="23"/>
      <c r="DJ29" s="25">
        <f t="shared" si="80"/>
        <v>5.4</v>
      </c>
      <c r="DK29" s="26">
        <f t="shared" si="81"/>
        <v>5.4</v>
      </c>
      <c r="DL29" s="26" t="str">
        <f t="shared" si="82"/>
        <v>5.4</v>
      </c>
      <c r="DM29" s="30" t="str">
        <f t="shared" si="83"/>
        <v>D+</v>
      </c>
      <c r="DN29" s="56">
        <f t="shared" si="84"/>
        <v>1.5</v>
      </c>
      <c r="DO29" s="35" t="str">
        <f t="shared" si="85"/>
        <v>1.5</v>
      </c>
      <c r="DP29" s="53">
        <v>3</v>
      </c>
      <c r="DQ29" s="63">
        <v>3</v>
      </c>
      <c r="DR29" s="19">
        <v>8</v>
      </c>
      <c r="DS29" s="22">
        <v>8</v>
      </c>
      <c r="DT29" s="23"/>
      <c r="DU29" s="25">
        <f t="shared" si="86"/>
        <v>8</v>
      </c>
      <c r="DV29" s="26">
        <f t="shared" si="87"/>
        <v>8</v>
      </c>
      <c r="DW29" s="26" t="str">
        <f t="shared" si="88"/>
        <v>8.0</v>
      </c>
      <c r="DX29" s="30" t="str">
        <f t="shared" si="89"/>
        <v>B+</v>
      </c>
      <c r="DY29" s="28">
        <f t="shared" si="90"/>
        <v>3.5</v>
      </c>
      <c r="DZ29" s="35" t="str">
        <f t="shared" si="91"/>
        <v>3.5</v>
      </c>
      <c r="EA29" s="53">
        <v>3</v>
      </c>
      <c r="EB29" s="63">
        <v>3</v>
      </c>
      <c r="EC29" s="19">
        <v>7.3</v>
      </c>
      <c r="ED29" s="22">
        <v>7</v>
      </c>
      <c r="EE29" s="23"/>
      <c r="EF29" s="25">
        <f t="shared" si="92"/>
        <v>7.1</v>
      </c>
      <c r="EG29" s="26">
        <f t="shared" si="93"/>
        <v>7.1</v>
      </c>
      <c r="EH29" s="26" t="str">
        <f t="shared" si="94"/>
        <v>7.1</v>
      </c>
      <c r="EI29" s="30" t="str">
        <f t="shared" si="95"/>
        <v>B</v>
      </c>
      <c r="EJ29" s="28">
        <f t="shared" si="96"/>
        <v>3</v>
      </c>
      <c r="EK29" s="35" t="str">
        <f t="shared" si="97"/>
        <v>3.0</v>
      </c>
      <c r="EL29" s="53">
        <v>2</v>
      </c>
      <c r="EM29" s="63">
        <v>2</v>
      </c>
      <c r="EN29" s="19">
        <v>9</v>
      </c>
      <c r="EO29" s="22">
        <v>7</v>
      </c>
      <c r="EP29" s="23"/>
      <c r="EQ29" s="25">
        <f t="shared" si="98"/>
        <v>7.8</v>
      </c>
      <c r="ER29" s="26">
        <f t="shared" si="99"/>
        <v>7.8</v>
      </c>
      <c r="ES29" s="26" t="str">
        <f t="shared" si="100"/>
        <v>7.8</v>
      </c>
      <c r="ET29" s="30" t="str">
        <f t="shared" si="101"/>
        <v>B</v>
      </c>
      <c r="EU29" s="28">
        <f t="shared" si="102"/>
        <v>3</v>
      </c>
      <c r="EV29" s="35" t="str">
        <f t="shared" si="103"/>
        <v>3.0</v>
      </c>
      <c r="EW29" s="53">
        <v>2</v>
      </c>
      <c r="EX29" s="63">
        <v>2</v>
      </c>
      <c r="EY29" s="19">
        <v>7.4</v>
      </c>
      <c r="EZ29" s="22">
        <v>6</v>
      </c>
      <c r="FA29" s="23"/>
      <c r="FB29" s="25">
        <f t="shared" si="104"/>
        <v>6.6</v>
      </c>
      <c r="FC29" s="26">
        <f t="shared" si="105"/>
        <v>6.6</v>
      </c>
      <c r="FD29" s="26" t="str">
        <f t="shared" si="106"/>
        <v>6.6</v>
      </c>
      <c r="FE29" s="30" t="str">
        <f t="shared" si="107"/>
        <v>C+</v>
      </c>
      <c r="FF29" s="28">
        <f t="shared" si="108"/>
        <v>2.5</v>
      </c>
      <c r="FG29" s="35" t="str">
        <f t="shared" si="109"/>
        <v>2.5</v>
      </c>
      <c r="FH29" s="53">
        <v>3</v>
      </c>
      <c r="FI29" s="63">
        <v>3</v>
      </c>
      <c r="FJ29" s="19">
        <v>8</v>
      </c>
      <c r="FK29" s="22">
        <v>8</v>
      </c>
      <c r="FL29" s="23"/>
      <c r="FM29" s="25">
        <f t="shared" si="110"/>
        <v>8</v>
      </c>
      <c r="FN29" s="26">
        <f t="shared" si="111"/>
        <v>8</v>
      </c>
      <c r="FO29" s="26" t="str">
        <f t="shared" si="112"/>
        <v>8.0</v>
      </c>
      <c r="FP29" s="30" t="str">
        <f t="shared" si="113"/>
        <v>B+</v>
      </c>
      <c r="FQ29" s="28">
        <f t="shared" si="114"/>
        <v>3.5</v>
      </c>
      <c r="FR29" s="35" t="str">
        <f t="shared" si="115"/>
        <v>3.5</v>
      </c>
      <c r="FS29" s="53">
        <v>2</v>
      </c>
      <c r="FT29" s="63">
        <v>2</v>
      </c>
      <c r="FU29" s="19">
        <v>8</v>
      </c>
      <c r="FV29" s="22">
        <v>6</v>
      </c>
      <c r="FW29" s="23"/>
      <c r="FX29" s="25">
        <f t="shared" si="116"/>
        <v>6.8</v>
      </c>
      <c r="FY29" s="26">
        <f t="shared" si="117"/>
        <v>6.8</v>
      </c>
      <c r="FZ29" s="26" t="str">
        <f t="shared" si="118"/>
        <v>6.8</v>
      </c>
      <c r="GA29" s="30" t="str">
        <f t="shared" si="119"/>
        <v>C+</v>
      </c>
      <c r="GB29" s="28">
        <f t="shared" si="120"/>
        <v>2.5</v>
      </c>
      <c r="GC29" s="35" t="str">
        <f t="shared" si="121"/>
        <v>2.5</v>
      </c>
      <c r="GD29" s="53">
        <v>2</v>
      </c>
      <c r="GE29" s="63">
        <v>2</v>
      </c>
      <c r="GF29" s="181">
        <f t="shared" si="122"/>
        <v>20</v>
      </c>
      <c r="GG29" s="217">
        <f t="shared" si="123"/>
        <v>6.6899999999999995</v>
      </c>
      <c r="GH29" s="182">
        <f t="shared" si="124"/>
        <v>2.4750000000000001</v>
      </c>
      <c r="GI29" s="183" t="str">
        <f t="shared" si="125"/>
        <v>2.48</v>
      </c>
      <c r="GJ29" s="135" t="str">
        <f t="shared" si="126"/>
        <v>Lên lớp</v>
      </c>
      <c r="GK29" s="136">
        <f t="shared" si="127"/>
        <v>20</v>
      </c>
      <c r="GL29" s="239">
        <f t="shared" si="128"/>
        <v>6.6899999999999995</v>
      </c>
      <c r="GM29" s="137">
        <f t="shared" si="129"/>
        <v>2.4750000000000001</v>
      </c>
      <c r="GN29" s="192">
        <f t="shared" si="130"/>
        <v>37</v>
      </c>
      <c r="GO29" s="193">
        <f t="shared" si="131"/>
        <v>37</v>
      </c>
      <c r="GP29" s="183">
        <f t="shared" si="132"/>
        <v>6.6675675675675672</v>
      </c>
      <c r="GQ29" s="182">
        <f t="shared" si="133"/>
        <v>2.5405405405405403</v>
      </c>
      <c r="GR29" s="183" t="str">
        <f t="shared" si="134"/>
        <v>2.54</v>
      </c>
      <c r="GS29" s="135" t="str">
        <f t="shared" si="135"/>
        <v>Lên lớp</v>
      </c>
      <c r="GT29" s="135" t="s">
        <v>648</v>
      </c>
      <c r="GU29" s="19">
        <v>7</v>
      </c>
      <c r="GV29" s="22">
        <v>7</v>
      </c>
      <c r="GW29" s="23"/>
      <c r="GX29" s="25">
        <f t="shared" si="136"/>
        <v>7</v>
      </c>
      <c r="GY29" s="26">
        <f t="shared" si="137"/>
        <v>7</v>
      </c>
      <c r="GZ29" s="26" t="str">
        <f t="shared" si="138"/>
        <v>7.0</v>
      </c>
      <c r="HA29" s="30" t="str">
        <f t="shared" si="139"/>
        <v>B</v>
      </c>
      <c r="HB29" s="28">
        <f t="shared" si="140"/>
        <v>3</v>
      </c>
      <c r="HC29" s="35" t="str">
        <f t="shared" si="141"/>
        <v>3.0</v>
      </c>
      <c r="HD29" s="53">
        <v>3</v>
      </c>
      <c r="HE29" s="63">
        <v>3</v>
      </c>
      <c r="HF29" s="19">
        <v>7.6</v>
      </c>
      <c r="HG29" s="22">
        <v>8</v>
      </c>
      <c r="HH29" s="23"/>
      <c r="HI29" s="25">
        <f t="shared" si="142"/>
        <v>7.8</v>
      </c>
      <c r="HJ29" s="26">
        <f t="shared" si="143"/>
        <v>7.8</v>
      </c>
      <c r="HK29" s="26" t="str">
        <f t="shared" si="144"/>
        <v>7.8</v>
      </c>
      <c r="HL29" s="30" t="str">
        <f t="shared" si="145"/>
        <v>B</v>
      </c>
      <c r="HM29" s="28">
        <f t="shared" si="146"/>
        <v>3</v>
      </c>
      <c r="HN29" s="35" t="str">
        <f t="shared" si="147"/>
        <v>3.0</v>
      </c>
      <c r="HO29" s="53">
        <v>2</v>
      </c>
      <c r="HP29" s="63">
        <v>2</v>
      </c>
      <c r="HQ29" s="19">
        <v>6.6</v>
      </c>
      <c r="HR29" s="22">
        <v>6</v>
      </c>
      <c r="HS29" s="23"/>
      <c r="HT29" s="25">
        <f t="shared" si="148"/>
        <v>6.2</v>
      </c>
      <c r="HU29" s="147">
        <f t="shared" si="149"/>
        <v>6.2</v>
      </c>
      <c r="HV29" s="26" t="str">
        <f t="shared" si="233"/>
        <v>6.2</v>
      </c>
      <c r="HW29" s="218" t="str">
        <f t="shared" si="150"/>
        <v>C</v>
      </c>
      <c r="HX29" s="149">
        <f t="shared" si="151"/>
        <v>2</v>
      </c>
      <c r="HY29" s="40" t="str">
        <f t="shared" si="152"/>
        <v>2.0</v>
      </c>
      <c r="HZ29" s="53">
        <v>3</v>
      </c>
      <c r="IA29" s="63">
        <v>3</v>
      </c>
      <c r="IB29" s="19">
        <v>6.3</v>
      </c>
      <c r="IC29" s="22">
        <v>5</v>
      </c>
      <c r="ID29" s="23"/>
      <c r="IE29" s="25">
        <f t="shared" si="153"/>
        <v>5.5</v>
      </c>
      <c r="IF29" s="147">
        <f t="shared" si="154"/>
        <v>5.5</v>
      </c>
      <c r="IG29" s="26" t="str">
        <f t="shared" si="234"/>
        <v>5.5</v>
      </c>
      <c r="IH29" s="218" t="str">
        <f t="shared" si="155"/>
        <v>C</v>
      </c>
      <c r="II29" s="149">
        <f t="shared" si="156"/>
        <v>2</v>
      </c>
      <c r="IJ29" s="40" t="str">
        <f t="shared" si="157"/>
        <v>2.0</v>
      </c>
      <c r="IK29" s="53">
        <v>1</v>
      </c>
      <c r="IL29" s="63">
        <v>1</v>
      </c>
      <c r="IM29" s="19">
        <v>6.4</v>
      </c>
      <c r="IN29" s="22">
        <v>9</v>
      </c>
      <c r="IO29" s="23"/>
      <c r="IP29" s="25">
        <f t="shared" si="158"/>
        <v>8</v>
      </c>
      <c r="IQ29" s="26">
        <f t="shared" si="159"/>
        <v>8</v>
      </c>
      <c r="IR29" s="26" t="str">
        <f t="shared" si="160"/>
        <v>8.0</v>
      </c>
      <c r="IS29" s="30" t="str">
        <f t="shared" si="161"/>
        <v>B+</v>
      </c>
      <c r="IT29" s="28">
        <f t="shared" si="162"/>
        <v>3.5</v>
      </c>
      <c r="IU29" s="35" t="str">
        <f t="shared" si="163"/>
        <v>3.5</v>
      </c>
      <c r="IV29" s="53">
        <v>2</v>
      </c>
      <c r="IW29" s="63">
        <v>2</v>
      </c>
      <c r="IX29" s="19">
        <v>7.8</v>
      </c>
      <c r="IY29" s="22">
        <v>9</v>
      </c>
      <c r="IZ29" s="23"/>
      <c r="JA29" s="25">
        <f t="shared" si="164"/>
        <v>8.5</v>
      </c>
      <c r="JB29" s="26">
        <f t="shared" si="165"/>
        <v>8.5</v>
      </c>
      <c r="JC29" s="26" t="str">
        <f t="shared" si="166"/>
        <v>8.5</v>
      </c>
      <c r="JD29" s="30" t="str">
        <f t="shared" si="167"/>
        <v>A</v>
      </c>
      <c r="JE29" s="28">
        <f t="shared" si="168"/>
        <v>4</v>
      </c>
      <c r="JF29" s="35" t="str">
        <f t="shared" si="169"/>
        <v>4.0</v>
      </c>
      <c r="JG29" s="53">
        <v>2</v>
      </c>
      <c r="JH29" s="63">
        <v>2</v>
      </c>
      <c r="JI29" s="19">
        <v>7.6</v>
      </c>
      <c r="JJ29" s="22">
        <v>3</v>
      </c>
      <c r="JK29" s="23"/>
      <c r="JL29" s="25">
        <f t="shared" si="170"/>
        <v>4.8</v>
      </c>
      <c r="JM29" s="26">
        <f t="shared" si="171"/>
        <v>4.8</v>
      </c>
      <c r="JN29" s="26" t="str">
        <f t="shared" si="172"/>
        <v>4.8</v>
      </c>
      <c r="JO29" s="30" t="str">
        <f t="shared" si="173"/>
        <v>D</v>
      </c>
      <c r="JP29" s="28">
        <f t="shared" si="174"/>
        <v>1</v>
      </c>
      <c r="JQ29" s="35" t="str">
        <f t="shared" si="175"/>
        <v>1.0</v>
      </c>
      <c r="JR29" s="53">
        <v>2</v>
      </c>
      <c r="JS29" s="63">
        <v>2</v>
      </c>
      <c r="JT29" s="19">
        <v>7</v>
      </c>
      <c r="JU29" s="22">
        <v>4</v>
      </c>
      <c r="JV29" s="23"/>
      <c r="JW29" s="25">
        <f t="shared" si="176"/>
        <v>5.2</v>
      </c>
      <c r="JX29" s="26">
        <f t="shared" si="177"/>
        <v>5.2</v>
      </c>
      <c r="JY29" s="26" t="str">
        <f t="shared" si="178"/>
        <v>5.2</v>
      </c>
      <c r="JZ29" s="30" t="str">
        <f t="shared" si="179"/>
        <v>D+</v>
      </c>
      <c r="KA29" s="28">
        <f t="shared" si="180"/>
        <v>1.5</v>
      </c>
      <c r="KB29" s="35" t="str">
        <f t="shared" si="181"/>
        <v>1.5</v>
      </c>
      <c r="KC29" s="53">
        <v>1</v>
      </c>
      <c r="KD29" s="63">
        <v>1</v>
      </c>
      <c r="KE29" s="19">
        <v>8</v>
      </c>
      <c r="KF29" s="22">
        <v>9</v>
      </c>
      <c r="KG29" s="23"/>
      <c r="KH29" s="25">
        <f t="shared" si="182"/>
        <v>8.6</v>
      </c>
      <c r="KI29" s="26">
        <f t="shared" si="183"/>
        <v>8.6</v>
      </c>
      <c r="KJ29" s="26" t="str">
        <f t="shared" si="184"/>
        <v>8.6</v>
      </c>
      <c r="KK29" s="30" t="str">
        <f t="shared" si="185"/>
        <v>A</v>
      </c>
      <c r="KL29" s="28">
        <f t="shared" si="186"/>
        <v>4</v>
      </c>
      <c r="KM29" s="35" t="str">
        <f t="shared" si="187"/>
        <v>4.0</v>
      </c>
      <c r="KN29" s="53">
        <v>2</v>
      </c>
      <c r="KO29" s="63">
        <v>2</v>
      </c>
      <c r="KP29" s="181">
        <f t="shared" si="188"/>
        <v>18</v>
      </c>
      <c r="KQ29" s="217">
        <f t="shared" si="189"/>
        <v>6.9833333333333334</v>
      </c>
      <c r="KR29" s="182">
        <f t="shared" si="190"/>
        <v>2.75</v>
      </c>
      <c r="KS29" s="183" t="str">
        <f t="shared" si="191"/>
        <v>2.75</v>
      </c>
      <c r="KT29" s="135" t="str">
        <f t="shared" si="192"/>
        <v>Lên lớp</v>
      </c>
      <c r="KU29" s="136">
        <f t="shared" si="193"/>
        <v>18</v>
      </c>
      <c r="KV29" s="217">
        <f t="shared" si="194"/>
        <v>6.9833333333333334</v>
      </c>
      <c r="KW29" s="236">
        <f t="shared" si="195"/>
        <v>2.75</v>
      </c>
      <c r="KX29" s="192">
        <f t="shared" si="196"/>
        <v>55</v>
      </c>
      <c r="KY29" s="193">
        <f t="shared" si="197"/>
        <v>55</v>
      </c>
      <c r="KZ29" s="183">
        <f t="shared" si="198"/>
        <v>6.7709090909090905</v>
      </c>
      <c r="LA29" s="182">
        <f t="shared" si="199"/>
        <v>2.6090909090909089</v>
      </c>
      <c r="LB29" s="183" t="str">
        <f t="shared" si="200"/>
        <v>2.61</v>
      </c>
      <c r="LC29" s="135" t="str">
        <f t="shared" si="201"/>
        <v>Lên lớp</v>
      </c>
      <c r="LD29" s="135" t="s">
        <v>648</v>
      </c>
      <c r="LE29" s="57">
        <v>7.5</v>
      </c>
      <c r="LF29" s="22">
        <v>8</v>
      </c>
      <c r="LG29" s="23"/>
      <c r="LH29" s="25">
        <f t="shared" si="202"/>
        <v>7.8</v>
      </c>
      <c r="LI29" s="147">
        <f t="shared" si="203"/>
        <v>7.8</v>
      </c>
      <c r="LJ29" s="26" t="str">
        <f t="shared" si="204"/>
        <v>7.8</v>
      </c>
      <c r="LK29" s="148" t="str">
        <f t="shared" si="205"/>
        <v>B</v>
      </c>
      <c r="LL29" s="149">
        <f t="shared" si="206"/>
        <v>3</v>
      </c>
      <c r="LM29" s="40" t="str">
        <f t="shared" si="207"/>
        <v>3.0</v>
      </c>
      <c r="LN29" s="53">
        <v>2</v>
      </c>
      <c r="LO29" s="63">
        <v>2</v>
      </c>
      <c r="LP29" s="19">
        <v>8.6</v>
      </c>
      <c r="LQ29" s="22">
        <v>8</v>
      </c>
      <c r="LR29" s="23"/>
      <c r="LS29" s="25">
        <f t="shared" si="208"/>
        <v>8.1999999999999993</v>
      </c>
      <c r="LT29" s="147">
        <f t="shared" si="209"/>
        <v>8.1999999999999993</v>
      </c>
      <c r="LU29" s="26" t="str">
        <f t="shared" si="210"/>
        <v>8.2</v>
      </c>
      <c r="LV29" s="148" t="str">
        <f t="shared" si="211"/>
        <v>B+</v>
      </c>
      <c r="LW29" s="149">
        <f t="shared" si="212"/>
        <v>3.5</v>
      </c>
      <c r="LX29" s="40" t="str">
        <f t="shared" si="213"/>
        <v>3.5</v>
      </c>
      <c r="LY29" s="53">
        <v>1</v>
      </c>
      <c r="LZ29" s="63">
        <v>1</v>
      </c>
      <c r="MA29" s="19">
        <v>7</v>
      </c>
      <c r="MB29" s="51">
        <v>5.5</v>
      </c>
      <c r="MC29" s="23"/>
      <c r="MD29" s="25">
        <f t="shared" si="214"/>
        <v>6.1</v>
      </c>
      <c r="ME29" s="147">
        <f t="shared" si="215"/>
        <v>6.1</v>
      </c>
      <c r="MF29" s="26" t="str">
        <f t="shared" si="216"/>
        <v>6.1</v>
      </c>
      <c r="MG29" s="148" t="str">
        <f t="shared" si="217"/>
        <v>C</v>
      </c>
      <c r="MH29" s="149">
        <f t="shared" si="218"/>
        <v>2</v>
      </c>
      <c r="MI29" s="40" t="str">
        <f t="shared" si="219"/>
        <v>2.0</v>
      </c>
      <c r="MJ29" s="53">
        <v>3</v>
      </c>
      <c r="MK29" s="63">
        <v>3</v>
      </c>
      <c r="ML29" s="19">
        <v>8</v>
      </c>
      <c r="MM29" s="22">
        <v>7</v>
      </c>
      <c r="MN29" s="23"/>
      <c r="MO29" s="25">
        <f t="shared" si="220"/>
        <v>7.4</v>
      </c>
      <c r="MP29" s="147">
        <f t="shared" si="221"/>
        <v>7.4</v>
      </c>
      <c r="MQ29" s="26" t="str">
        <f t="shared" si="222"/>
        <v>7.4</v>
      </c>
      <c r="MR29" s="148" t="str">
        <f t="shared" si="223"/>
        <v>B</v>
      </c>
      <c r="MS29" s="149">
        <f t="shared" si="224"/>
        <v>3</v>
      </c>
      <c r="MT29" s="40" t="str">
        <f t="shared" si="225"/>
        <v>3.0</v>
      </c>
      <c r="MU29" s="53">
        <v>2</v>
      </c>
      <c r="MV29" s="63">
        <v>2</v>
      </c>
      <c r="MW29" s="19">
        <v>8.8000000000000007</v>
      </c>
      <c r="MX29" s="22">
        <v>9</v>
      </c>
      <c r="MY29" s="23"/>
      <c r="MZ29" s="25">
        <f t="shared" si="226"/>
        <v>8.9</v>
      </c>
      <c r="NA29" s="147">
        <f t="shared" si="227"/>
        <v>8.9</v>
      </c>
      <c r="NB29" s="26" t="str">
        <f t="shared" si="228"/>
        <v>8.9</v>
      </c>
      <c r="NC29" s="148" t="str">
        <f t="shared" si="229"/>
        <v>A</v>
      </c>
      <c r="ND29" s="149">
        <f t="shared" si="230"/>
        <v>4</v>
      </c>
      <c r="NE29" s="40" t="str">
        <f t="shared" si="231"/>
        <v>4.0</v>
      </c>
      <c r="NF29" s="53">
        <v>4</v>
      </c>
      <c r="NG29" s="63">
        <v>4</v>
      </c>
      <c r="NH29" s="264">
        <f t="shared" si="19"/>
        <v>12</v>
      </c>
      <c r="NI29" s="217">
        <f t="shared" si="20"/>
        <v>7.708333333333333</v>
      </c>
      <c r="NJ29" s="182">
        <f t="shared" si="21"/>
        <v>3.125</v>
      </c>
      <c r="NK29" s="183" t="str">
        <f t="shared" si="22"/>
        <v>3.13</v>
      </c>
      <c r="NL29" s="135" t="str">
        <f t="shared" si="23"/>
        <v>Lên lớp</v>
      </c>
      <c r="NM29" s="136">
        <f t="shared" si="24"/>
        <v>12</v>
      </c>
      <c r="NN29" s="217">
        <f t="shared" si="25"/>
        <v>7.708333333333333</v>
      </c>
      <c r="NO29" s="236">
        <f t="shared" si="26"/>
        <v>3.125</v>
      </c>
      <c r="NP29" s="192">
        <f t="shared" si="27"/>
        <v>67</v>
      </c>
      <c r="NQ29" s="193">
        <f t="shared" si="28"/>
        <v>67</v>
      </c>
      <c r="NR29" s="183">
        <f t="shared" si="29"/>
        <v>6.9388059701492537</v>
      </c>
      <c r="NS29" s="182">
        <f t="shared" si="30"/>
        <v>2.7014925373134329</v>
      </c>
      <c r="NT29" s="183" t="str">
        <f t="shared" si="31"/>
        <v>2.70</v>
      </c>
      <c r="NU29" s="135" t="str">
        <f t="shared" si="32"/>
        <v>Lên lớp</v>
      </c>
      <c r="NV29" s="135" t="s">
        <v>648</v>
      </c>
      <c r="NW29" s="57">
        <v>7.5</v>
      </c>
      <c r="NX29" s="51">
        <v>8</v>
      </c>
      <c r="NY29" s="23"/>
      <c r="NZ29" s="25">
        <f t="shared" si="273"/>
        <v>7.8</v>
      </c>
      <c r="OA29" s="26">
        <f t="shared" si="274"/>
        <v>7.8</v>
      </c>
      <c r="OB29" s="26" t="str">
        <f t="shared" si="275"/>
        <v>7.8</v>
      </c>
      <c r="OC29" s="30" t="str">
        <f t="shared" si="276"/>
        <v>B</v>
      </c>
      <c r="OD29" s="28">
        <f t="shared" si="277"/>
        <v>3</v>
      </c>
      <c r="OE29" s="35" t="str">
        <f t="shared" si="278"/>
        <v>3.0</v>
      </c>
      <c r="OF29" s="53">
        <v>6</v>
      </c>
      <c r="OG29" s="70">
        <v>6</v>
      </c>
      <c r="OH29" s="19">
        <v>9</v>
      </c>
      <c r="OI29" s="22">
        <v>8</v>
      </c>
      <c r="OJ29" s="23"/>
      <c r="OK29" s="25">
        <f t="shared" si="263"/>
        <v>8.4</v>
      </c>
      <c r="OL29" s="26">
        <f t="shared" si="264"/>
        <v>8.4</v>
      </c>
      <c r="OM29" s="26" t="str">
        <f t="shared" si="265"/>
        <v>8.4</v>
      </c>
      <c r="ON29" s="30" t="str">
        <f t="shared" si="266"/>
        <v>B+</v>
      </c>
      <c r="OO29" s="28">
        <f t="shared" si="267"/>
        <v>3.5</v>
      </c>
      <c r="OP29" s="35" t="str">
        <f t="shared" si="268"/>
        <v>3.5</v>
      </c>
      <c r="OQ29" s="53">
        <v>6</v>
      </c>
      <c r="OR29" s="63">
        <v>6</v>
      </c>
      <c r="OS29" s="258">
        <v>6.8</v>
      </c>
      <c r="OT29" s="25">
        <v>7.1</v>
      </c>
      <c r="OU29" s="25">
        <v>7.5</v>
      </c>
      <c r="OV29" s="129">
        <f t="shared" si="269"/>
        <v>7.2</v>
      </c>
      <c r="OW29" s="26" t="str">
        <f t="shared" si="34"/>
        <v>7.2</v>
      </c>
      <c r="OX29" s="30" t="str">
        <f t="shared" si="270"/>
        <v>B</v>
      </c>
      <c r="OY29" s="28">
        <f t="shared" si="271"/>
        <v>3</v>
      </c>
      <c r="OZ29" s="35" t="str">
        <f t="shared" si="272"/>
        <v>3.0</v>
      </c>
      <c r="PA29" s="260">
        <v>5</v>
      </c>
      <c r="PB29" s="261">
        <v>5</v>
      </c>
      <c r="PC29" s="262">
        <f t="shared" si="232"/>
        <v>17</v>
      </c>
      <c r="PD29" s="217">
        <f t="shared" si="35"/>
        <v>7.8352941176470585</v>
      </c>
      <c r="PE29" s="182">
        <f t="shared" si="36"/>
        <v>3.1764705882352939</v>
      </c>
      <c r="PF29" s="183" t="str">
        <f t="shared" si="37"/>
        <v>3.18</v>
      </c>
      <c r="PG29" s="135" t="str">
        <f t="shared" si="38"/>
        <v>Lên lớp</v>
      </c>
    </row>
    <row r="30" spans="1:423" ht="18">
      <c r="A30" s="10">
        <v>1</v>
      </c>
      <c r="B30" s="10">
        <v>29</v>
      </c>
      <c r="C30" s="90" t="s">
        <v>271</v>
      </c>
      <c r="D30" s="91" t="s">
        <v>273</v>
      </c>
      <c r="E30" s="93" t="s">
        <v>101</v>
      </c>
      <c r="F30" s="307" t="s">
        <v>274</v>
      </c>
      <c r="G30" s="9"/>
      <c r="H30" s="104" t="s">
        <v>418</v>
      </c>
      <c r="I30" s="42" t="s">
        <v>18</v>
      </c>
      <c r="J30" s="105" t="s">
        <v>74</v>
      </c>
      <c r="K30" s="12">
        <v>5.8</v>
      </c>
      <c r="L30" s="26" t="str">
        <f t="shared" ref="L30:L47" si="279">TEXT(K30,"0.0")</f>
        <v>5.8</v>
      </c>
      <c r="M30" s="30" t="str">
        <f t="shared" ref="M30:M36" si="280">IF(K30&gt;=8.5,"A",IF(K30&gt;=8,"B+",IF(K30&gt;=7,"B",IF(K30&gt;=6.5,"C+",IF(K30&gt;=5.5,"C",IF(K30&gt;=5,"D+",IF(K30&gt;=4,"D","F")))))))</f>
        <v>C</v>
      </c>
      <c r="N30" s="37">
        <f t="shared" ref="N30:N36" si="281">IF(M30="A",4,IF(M30="B+",3.5,IF(M30="B",3,IF(M30="C+",2.5,IF(M30="C",2,IF(M30="D+",1.5,IF(M30="D",1,0)))))))</f>
        <v>2</v>
      </c>
      <c r="O30" s="35" t="str">
        <f t="shared" ref="O30:O36" si="282">TEXT(N30,"0.0")</f>
        <v>2.0</v>
      </c>
      <c r="P30" s="11">
        <v>2</v>
      </c>
      <c r="Q30" s="14">
        <v>7.3</v>
      </c>
      <c r="R30" s="26" t="str">
        <f t="shared" ref="R30:R47" si="283">TEXT(Q30,"0.0")</f>
        <v>7.3</v>
      </c>
      <c r="S30" s="30" t="str">
        <f t="shared" ref="S30:S36" si="284">IF(Q30&gt;=8.5,"A",IF(Q30&gt;=8,"B+",IF(Q30&gt;=7,"B",IF(Q30&gt;=6.5,"C+",IF(Q30&gt;=5.5,"C",IF(Q30&gt;=5,"D+",IF(Q30&gt;=4,"D","F")))))))</f>
        <v>B</v>
      </c>
      <c r="T30" s="37">
        <f t="shared" ref="T30:T36" si="285">IF(S30="A",4,IF(S30="B+",3.5,IF(S30="B",3,IF(S30="C+",2.5,IF(S30="C",2,IF(S30="D+",1.5,IF(S30="D",1,0)))))))</f>
        <v>3</v>
      </c>
      <c r="U30" s="35" t="str">
        <f t="shared" ref="U30:U36" si="286">TEXT(T30,"0.0")</f>
        <v>3.0</v>
      </c>
      <c r="V30" s="11">
        <v>3</v>
      </c>
      <c r="W30" s="19">
        <v>7.2</v>
      </c>
      <c r="X30" s="22">
        <v>8</v>
      </c>
      <c r="Y30" s="23"/>
      <c r="Z30" s="25">
        <f t="shared" ref="Z30:Z36" si="287">ROUND((W30*0.4+X30*0.6),1)</f>
        <v>7.7</v>
      </c>
      <c r="AA30" s="26">
        <f t="shared" ref="AA30:AA36" si="288">ROUND(MAX((W30*0.4+X30*0.6),(W30*0.4+Y30*0.6)),1)</f>
        <v>7.7</v>
      </c>
      <c r="AB30" s="26" t="str">
        <f t="shared" ref="AB30:AB47" si="289">TEXT(AA30,"0.0")</f>
        <v>7.7</v>
      </c>
      <c r="AC30" s="30" t="str">
        <f t="shared" ref="AC30:AC36" si="290">IF(AA30&gt;=8.5,"A",IF(AA30&gt;=8,"B+",IF(AA30&gt;=7,"B",IF(AA30&gt;=6.5,"C+",IF(AA30&gt;=5.5,"C",IF(AA30&gt;=5,"D+",IF(AA30&gt;=4,"D","F")))))))</f>
        <v>B</v>
      </c>
      <c r="AD30" s="28">
        <f t="shared" ref="AD30:AD36" si="291">IF(AC30="A",4,IF(AC30="B+",3.5,IF(AC30="B",3,IF(AC30="C+",2.5,IF(AC30="C",2,IF(AC30="D+",1.5,IF(AC30="D",1,0)))))))</f>
        <v>3</v>
      </c>
      <c r="AE30" s="35" t="str">
        <f t="shared" ref="AE30:AE36" si="292">TEXT(AD30,"0.0")</f>
        <v>3.0</v>
      </c>
      <c r="AF30" s="53">
        <v>4</v>
      </c>
      <c r="AG30" s="63">
        <v>4</v>
      </c>
      <c r="AH30" s="19">
        <v>7.3</v>
      </c>
      <c r="AI30" s="22">
        <v>8</v>
      </c>
      <c r="AJ30" s="23"/>
      <c r="AK30" s="25">
        <f t="shared" ref="AK30:AK36" si="293">ROUND((AH30*0.4+AI30*0.6),1)</f>
        <v>7.7</v>
      </c>
      <c r="AL30" s="26">
        <f t="shared" ref="AL30:AL36" si="294">ROUND(MAX((AH30*0.4+AI30*0.6),(AH30*0.4+AJ30*0.6)),1)</f>
        <v>7.7</v>
      </c>
      <c r="AM30" s="26" t="str">
        <f t="shared" ref="AM30:AM47" si="295">TEXT(AL30,"0.0")</f>
        <v>7.7</v>
      </c>
      <c r="AN30" s="30" t="str">
        <f t="shared" ref="AN30:AN36" si="296">IF(AL30&gt;=8.5,"A",IF(AL30&gt;=8,"B+",IF(AL30&gt;=7,"B",IF(AL30&gt;=6.5,"C+",IF(AL30&gt;=5.5,"C",IF(AL30&gt;=5,"D+",IF(AL30&gt;=4,"D","F")))))))</f>
        <v>B</v>
      </c>
      <c r="AO30" s="28">
        <f t="shared" ref="AO30:AO36" si="297">IF(AN30="A",4,IF(AN30="B+",3.5,IF(AN30="B",3,IF(AN30="C+",2.5,IF(AN30="C",2,IF(AN30="D+",1.5,IF(AN30="D",1,0)))))))</f>
        <v>3</v>
      </c>
      <c r="AP30" s="35" t="str">
        <f t="shared" ref="AP30:AP36" si="298">TEXT(AO30,"0.0")</f>
        <v>3.0</v>
      </c>
      <c r="AQ30" s="66">
        <v>2</v>
      </c>
      <c r="AR30" s="68">
        <v>2</v>
      </c>
      <c r="AS30" s="19">
        <v>8.1999999999999993</v>
      </c>
      <c r="AT30" s="22">
        <v>7</v>
      </c>
      <c r="AU30" s="23"/>
      <c r="AV30" s="25">
        <f t="shared" ref="AV30:AV36" si="299">ROUND((AS30*0.4+AT30*0.6),1)</f>
        <v>7.5</v>
      </c>
      <c r="AW30" s="26">
        <f t="shared" ref="AW30:AW36" si="300">ROUND(MAX((AS30*0.4+AT30*0.6),(AS30*0.4+AU30*0.6)),1)</f>
        <v>7.5</v>
      </c>
      <c r="AX30" s="26" t="str">
        <f t="shared" ref="AX30:AX47" si="301">TEXT(AW30,"0.0")</f>
        <v>7.5</v>
      </c>
      <c r="AY30" s="30" t="str">
        <f t="shared" ref="AY30:AY36" si="302">IF(AW30&gt;=8.5,"A",IF(AW30&gt;=8,"B+",IF(AW30&gt;=7,"B",IF(AW30&gt;=6.5,"C+",IF(AW30&gt;=5.5,"C",IF(AW30&gt;=5,"D+",IF(AW30&gt;=4,"D","F")))))))</f>
        <v>B</v>
      </c>
      <c r="AZ30" s="28">
        <f t="shared" ref="AZ30:AZ36" si="303">IF(AY30="A",4,IF(AY30="B+",3.5,IF(AY30="B",3,IF(AY30="C+",2.5,IF(AY30="C",2,IF(AY30="D+",1.5,IF(AY30="D",1,0)))))))</f>
        <v>3</v>
      </c>
      <c r="BA30" s="35" t="str">
        <f t="shared" ref="BA30:BA36" si="304">TEXT(AZ30,"0.0")</f>
        <v>3.0</v>
      </c>
      <c r="BB30" s="53">
        <v>3</v>
      </c>
      <c r="BC30" s="63">
        <v>3</v>
      </c>
      <c r="BD30" s="19">
        <v>7.6</v>
      </c>
      <c r="BE30" s="22">
        <v>8</v>
      </c>
      <c r="BF30" s="23"/>
      <c r="BG30" s="25">
        <f t="shared" ref="BG30:BG36" si="305">ROUND((BD30*0.4+BE30*0.6),1)</f>
        <v>7.8</v>
      </c>
      <c r="BH30" s="26">
        <f t="shared" ref="BH30:BH36" si="306">ROUND(MAX((BD30*0.4+BE30*0.6),(BD30*0.4+BF30*0.6)),1)</f>
        <v>7.8</v>
      </c>
      <c r="BI30" s="26" t="str">
        <f t="shared" ref="BI30:BI47" si="307">TEXT(BH30,"0.0")</f>
        <v>7.8</v>
      </c>
      <c r="BJ30" s="30" t="str">
        <f t="shared" ref="BJ30:BJ36" si="308">IF(BH30&gt;=8.5,"A",IF(BH30&gt;=8,"B+",IF(BH30&gt;=7,"B",IF(BH30&gt;=6.5,"C+",IF(BH30&gt;=5.5,"C",IF(BH30&gt;=5,"D+",IF(BH30&gt;=4,"D","F")))))))</f>
        <v>B</v>
      </c>
      <c r="BK30" s="28">
        <f t="shared" ref="BK30:BK36" si="309">IF(BJ30="A",4,IF(BJ30="B+",3.5,IF(BJ30="B",3,IF(BJ30="C+",2.5,IF(BJ30="C",2,IF(BJ30="D+",1.5,IF(BJ30="D",1,0)))))))</f>
        <v>3</v>
      </c>
      <c r="BL30" s="35" t="str">
        <f t="shared" ref="BL30:BL36" si="310">TEXT(BK30,"0.0")</f>
        <v>3.0</v>
      </c>
      <c r="BM30" s="53">
        <v>3</v>
      </c>
      <c r="BN30" s="63">
        <v>3</v>
      </c>
      <c r="BO30" s="19">
        <v>6.9</v>
      </c>
      <c r="BP30" s="22">
        <v>7</v>
      </c>
      <c r="BQ30" s="23"/>
      <c r="BR30" s="25">
        <f t="shared" ref="BR30:BR36" si="311">ROUND((BO30*0.4+BP30*0.6),1)</f>
        <v>7</v>
      </c>
      <c r="BS30" s="26">
        <f t="shared" ref="BS30:BS36" si="312">ROUND(MAX((BO30*0.4+BP30*0.6),(BO30*0.4+BQ30*0.6)),1)</f>
        <v>7</v>
      </c>
      <c r="BT30" s="26" t="str">
        <f t="shared" ref="BT30:BT47" si="313">TEXT(BS30,"0.0")</f>
        <v>7.0</v>
      </c>
      <c r="BU30" s="30" t="str">
        <f t="shared" ref="BU30:BU36" si="314">IF(BS30&gt;=8.5,"A",IF(BS30&gt;=8,"B+",IF(BS30&gt;=7,"B",IF(BS30&gt;=6.5,"C+",IF(BS30&gt;=5.5,"C",IF(BS30&gt;=5,"D+",IF(BS30&gt;=4,"D","F")))))))</f>
        <v>B</v>
      </c>
      <c r="BV30" s="56">
        <f t="shared" ref="BV30:BV36" si="315">IF(BU30="A",4,IF(BU30="B+",3.5,IF(BU30="B",3,IF(BU30="C+",2.5,IF(BU30="C",2,IF(BU30="D+",1.5,IF(BU30="D",1,0)))))))</f>
        <v>3</v>
      </c>
      <c r="BW30" s="35" t="str">
        <f t="shared" ref="BW30:BW36" si="316">TEXT(BV30,"0.0")</f>
        <v>3.0</v>
      </c>
      <c r="BX30" s="53">
        <v>2</v>
      </c>
      <c r="BY30" s="70">
        <v>2</v>
      </c>
      <c r="BZ30" s="19">
        <v>7.5</v>
      </c>
      <c r="CA30" s="22">
        <v>5</v>
      </c>
      <c r="CB30" s="23"/>
      <c r="CC30" s="25">
        <f t="shared" ref="CC30:CC36" si="317">ROUND((BZ30*0.4+CA30*0.6),1)</f>
        <v>6</v>
      </c>
      <c r="CD30" s="26">
        <f t="shared" ref="CD30:CD36" si="318">ROUND(MAX((BZ30*0.4+CA30*0.6),(BZ30*0.4+CB30*0.6)),1)</f>
        <v>6</v>
      </c>
      <c r="CE30" s="26" t="str">
        <f t="shared" ref="CE30:CE47" si="319">TEXT(CD30,"0.0")</f>
        <v>6.0</v>
      </c>
      <c r="CF30" s="30" t="str">
        <f t="shared" ref="CF30:CF36" si="320">IF(CD30&gt;=8.5,"A",IF(CD30&gt;=8,"B+",IF(CD30&gt;=7,"B",IF(CD30&gt;=6.5,"C+",IF(CD30&gt;=5.5,"C",IF(CD30&gt;=5,"D+",IF(CD30&gt;=4,"D","F")))))))</f>
        <v>C</v>
      </c>
      <c r="CG30" s="28">
        <f t="shared" ref="CG30:CG36" si="321">IF(CF30="A",4,IF(CF30="B+",3.5,IF(CF30="B",3,IF(CF30="C+",2.5,IF(CF30="C",2,IF(CF30="D+",1.5,IF(CF30="D",1,0)))))))</f>
        <v>2</v>
      </c>
      <c r="CH30" s="35" t="str">
        <f t="shared" ref="CH30:CH36" si="322">TEXT(CG30,"0.0")</f>
        <v>2.0</v>
      </c>
      <c r="CI30" s="53">
        <v>3</v>
      </c>
      <c r="CJ30" s="63">
        <v>3</v>
      </c>
      <c r="CK30" s="193">
        <f t="shared" ref="CK30:CK36" si="323">AF30+AQ30+BB30+BM30+BX30+CI30</f>
        <v>17</v>
      </c>
      <c r="CL30" s="217">
        <f t="shared" ref="CL30:CL47" si="324">(AA30*AF30+AL30*AQ30+AW30*BB30+BH30*BM30+BS30*BX30+CD30*CI30)/CK30</f>
        <v>7.3</v>
      </c>
      <c r="CM30" s="182">
        <f t="shared" ref="CM30:CM36" si="325">(AD30*AF30+AO30*AQ30+AZ30*BB30+BK30*BM30+BV30*BX30+CG30*CI30)/CK30</f>
        <v>2.8235294117647061</v>
      </c>
      <c r="CN30" s="183" t="str">
        <f t="shared" ref="CN30:CN36" si="326">TEXT(CM30,"0.00")</f>
        <v>2.82</v>
      </c>
      <c r="CO30" s="135" t="str">
        <f t="shared" ref="CO30:CO36" si="327">IF(AND(CM30&lt;0.8),"Cảnh báo KQHT","Lên lớp")</f>
        <v>Lên lớp</v>
      </c>
      <c r="CP30" s="136">
        <f t="shared" ref="CP30:CP36" si="328">AG30+AR30+BC30+BN30+BY30+CJ30</f>
        <v>17</v>
      </c>
      <c r="CQ30" s="241">
        <f t="shared" ref="CQ30:CQ47" si="329" xml:space="preserve"> (AA30*AG30+AL30*AR30+AW30*BC30+BH30*BN30+BS30*BY30+CD30*CJ30)/CP30</f>
        <v>7.3</v>
      </c>
      <c r="CR30" s="137">
        <f t="shared" ref="CR30:CR36" si="330" xml:space="preserve"> (AD30*AG30+AO30*AR30+AZ30*BC30+BK30*BN30+BV30*BY30+CG30*CJ30)/CP30</f>
        <v>2.8235294117647061</v>
      </c>
      <c r="CS30" s="140" t="str">
        <f t="shared" ref="CS30:CS36" si="331">TEXT(CR30,"0.00")</f>
        <v>2.82</v>
      </c>
      <c r="CT30" s="135" t="str">
        <f t="shared" ref="CT30:CT36" si="332">IF(AND(CR30&lt;1.2),"Cảnh báo KQHT","Lên lớp")</f>
        <v>Lên lớp</v>
      </c>
      <c r="CU30" s="135" t="s">
        <v>648</v>
      </c>
      <c r="CV30" s="19">
        <v>8.3000000000000007</v>
      </c>
      <c r="CW30" s="22">
        <v>8</v>
      </c>
      <c r="CX30" s="23"/>
      <c r="CY30" s="25">
        <f t="shared" ref="CY30:CY36" si="333">ROUND((CV30*0.4+CW30*0.6),1)</f>
        <v>8.1</v>
      </c>
      <c r="CZ30" s="26">
        <f t="shared" ref="CZ30:CZ36" si="334">ROUND(MAX((CV30*0.4+CW30*0.6),(CV30*0.4+CX30*0.6)),1)</f>
        <v>8.1</v>
      </c>
      <c r="DA30" s="26" t="str">
        <f t="shared" ref="DA30:DA36" si="335">TEXT(CZ30,"0.0")</f>
        <v>8.1</v>
      </c>
      <c r="DB30" s="30" t="str">
        <f t="shared" ref="DB30:DB36" si="336">IF(CZ30&gt;=8.5,"A",IF(CZ30&gt;=8,"B+",IF(CZ30&gt;=7,"B",IF(CZ30&gt;=6.5,"C+",IF(CZ30&gt;=5.5,"C",IF(CZ30&gt;=5,"D+",IF(CZ30&gt;=4,"D","F")))))))</f>
        <v>B+</v>
      </c>
      <c r="DC30" s="56">
        <f t="shared" ref="DC30:DC36" si="337">IF(DB30="A",4,IF(DB30="B+",3.5,IF(DB30="B",3,IF(DB30="C+",2.5,IF(DB30="C",2,IF(DB30="D+",1.5,IF(DB30="D",1,0)))))))</f>
        <v>3.5</v>
      </c>
      <c r="DD30" s="35" t="str">
        <f t="shared" ref="DD30:DD36" si="338">TEXT(DC30,"0.0")</f>
        <v>3.5</v>
      </c>
      <c r="DE30" s="53">
        <v>3</v>
      </c>
      <c r="DF30" s="63">
        <v>3</v>
      </c>
      <c r="DG30" s="19">
        <v>7.9</v>
      </c>
      <c r="DH30" s="22">
        <v>7</v>
      </c>
      <c r="DI30" s="23"/>
      <c r="DJ30" s="25">
        <f t="shared" ref="DJ30:DJ36" si="339">ROUND((DG30*0.4+DH30*0.6),1)</f>
        <v>7.4</v>
      </c>
      <c r="DK30" s="26">
        <f t="shared" ref="DK30:DK36" si="340">ROUND(MAX((DG30*0.4+DH30*0.6),(DG30*0.4+DI30*0.6)),1)</f>
        <v>7.4</v>
      </c>
      <c r="DL30" s="26" t="str">
        <f t="shared" ref="DL30:DL36" si="341">TEXT(DK30,"0.0")</f>
        <v>7.4</v>
      </c>
      <c r="DM30" s="30" t="str">
        <f t="shared" ref="DM30:DM36" si="342">IF(DK30&gt;=8.5,"A",IF(DK30&gt;=8,"B+",IF(DK30&gt;=7,"B",IF(DK30&gt;=6.5,"C+",IF(DK30&gt;=5.5,"C",IF(DK30&gt;=5,"D+",IF(DK30&gt;=4,"D","F")))))))</f>
        <v>B</v>
      </c>
      <c r="DN30" s="56">
        <f t="shared" ref="DN30:DN36" si="343">IF(DM30="A",4,IF(DM30="B+",3.5,IF(DM30="B",3,IF(DM30="C+",2.5,IF(DM30="C",2,IF(DM30="D+",1.5,IF(DM30="D",1,0)))))))</f>
        <v>3</v>
      </c>
      <c r="DO30" s="35" t="str">
        <f t="shared" ref="DO30:DO36" si="344">TEXT(DN30,"0.0")</f>
        <v>3.0</v>
      </c>
      <c r="DP30" s="53">
        <v>3</v>
      </c>
      <c r="DQ30" s="63">
        <v>3</v>
      </c>
      <c r="DR30" s="19">
        <v>9</v>
      </c>
      <c r="DS30" s="22">
        <v>6</v>
      </c>
      <c r="DT30" s="23"/>
      <c r="DU30" s="25">
        <f t="shared" ref="DU30:DU36" si="345">ROUND((DR30*0.4+DS30*0.6),1)</f>
        <v>7.2</v>
      </c>
      <c r="DV30" s="26">
        <f t="shared" ref="DV30:DV36" si="346">ROUND(MAX((DR30*0.4+DS30*0.6),(DR30*0.4+DT30*0.6)),1)</f>
        <v>7.2</v>
      </c>
      <c r="DW30" s="26" t="str">
        <f t="shared" ref="DW30:DW36" si="347">TEXT(DV30,"0.0")</f>
        <v>7.2</v>
      </c>
      <c r="DX30" s="30" t="str">
        <f t="shared" ref="DX30:DX36" si="348">IF(DV30&gt;=8.5,"A",IF(DV30&gt;=8,"B+",IF(DV30&gt;=7,"B",IF(DV30&gt;=6.5,"C+",IF(DV30&gt;=5.5,"C",IF(DV30&gt;=5,"D+",IF(DV30&gt;=4,"D","F")))))))</f>
        <v>B</v>
      </c>
      <c r="DY30" s="28">
        <f t="shared" ref="DY30:DY36" si="349">IF(DX30="A",4,IF(DX30="B+",3.5,IF(DX30="B",3,IF(DX30="C+",2.5,IF(DX30="C",2,IF(DX30="D+",1.5,IF(DX30="D",1,0)))))))</f>
        <v>3</v>
      </c>
      <c r="DZ30" s="35" t="str">
        <f t="shared" ref="DZ30:DZ36" si="350">TEXT(DY30,"0.0")</f>
        <v>3.0</v>
      </c>
      <c r="EA30" s="53">
        <v>3</v>
      </c>
      <c r="EB30" s="63">
        <v>3</v>
      </c>
      <c r="EC30" s="19">
        <v>8</v>
      </c>
      <c r="ED30" s="22">
        <v>7</v>
      </c>
      <c r="EE30" s="23"/>
      <c r="EF30" s="25">
        <f t="shared" ref="EF30:EF36" si="351">ROUND((EC30*0.4+ED30*0.6),1)</f>
        <v>7.4</v>
      </c>
      <c r="EG30" s="26">
        <f t="shared" ref="EG30:EG36" si="352">ROUND(MAX((EC30*0.4+ED30*0.6),(EC30*0.4+EE30*0.6)),1)</f>
        <v>7.4</v>
      </c>
      <c r="EH30" s="26" t="str">
        <f t="shared" ref="EH30:EH36" si="353">TEXT(EG30,"0.0")</f>
        <v>7.4</v>
      </c>
      <c r="EI30" s="30" t="str">
        <f t="shared" ref="EI30:EI36" si="354">IF(EG30&gt;=8.5,"A",IF(EG30&gt;=8,"B+",IF(EG30&gt;=7,"B",IF(EG30&gt;=6.5,"C+",IF(EG30&gt;=5.5,"C",IF(EG30&gt;=5,"D+",IF(EG30&gt;=4,"D","F")))))))</f>
        <v>B</v>
      </c>
      <c r="EJ30" s="28">
        <f t="shared" ref="EJ30:EJ36" si="355">IF(EI30="A",4,IF(EI30="B+",3.5,IF(EI30="B",3,IF(EI30="C+",2.5,IF(EI30="C",2,IF(EI30="D+",1.5,IF(EI30="D",1,0)))))))</f>
        <v>3</v>
      </c>
      <c r="EK30" s="35" t="str">
        <f t="shared" ref="EK30:EK36" si="356">TEXT(EJ30,"0.0")</f>
        <v>3.0</v>
      </c>
      <c r="EL30" s="53">
        <v>2</v>
      </c>
      <c r="EM30" s="63">
        <v>2</v>
      </c>
      <c r="EN30" s="19">
        <v>7.9</v>
      </c>
      <c r="EO30" s="22">
        <v>7</v>
      </c>
      <c r="EP30" s="23"/>
      <c r="EQ30" s="25">
        <f t="shared" ref="EQ30:EQ36" si="357">ROUND((EN30*0.4+EO30*0.6),1)</f>
        <v>7.4</v>
      </c>
      <c r="ER30" s="26">
        <f t="shared" ref="ER30:ER36" si="358">ROUND(MAX((EN30*0.4+EO30*0.6),(EN30*0.4+EP30*0.6)),1)</f>
        <v>7.4</v>
      </c>
      <c r="ES30" s="26" t="str">
        <f t="shared" ref="ES30:ES36" si="359">TEXT(ER30,"0.0")</f>
        <v>7.4</v>
      </c>
      <c r="ET30" s="30" t="str">
        <f t="shared" ref="ET30:ET36" si="360">IF(ER30&gt;=8.5,"A",IF(ER30&gt;=8,"B+",IF(ER30&gt;=7,"B",IF(ER30&gt;=6.5,"C+",IF(ER30&gt;=5.5,"C",IF(ER30&gt;=5,"D+",IF(ER30&gt;=4,"D","F")))))))</f>
        <v>B</v>
      </c>
      <c r="EU30" s="28">
        <f t="shared" ref="EU30:EU36" si="361">IF(ET30="A",4,IF(ET30="B+",3.5,IF(ET30="B",3,IF(ET30="C+",2.5,IF(ET30="C",2,IF(ET30="D+",1.5,IF(ET30="D",1,0)))))))</f>
        <v>3</v>
      </c>
      <c r="EV30" s="35" t="str">
        <f t="shared" ref="EV30:EV36" si="362">TEXT(EU30,"0.0")</f>
        <v>3.0</v>
      </c>
      <c r="EW30" s="53">
        <v>2</v>
      </c>
      <c r="EX30" s="63">
        <v>2</v>
      </c>
      <c r="EY30" s="19">
        <v>7.5</v>
      </c>
      <c r="EZ30" s="22">
        <v>5</v>
      </c>
      <c r="FA30" s="23"/>
      <c r="FB30" s="25">
        <f t="shared" ref="FB30:FB36" si="363">ROUND((EY30*0.4+EZ30*0.6),1)</f>
        <v>6</v>
      </c>
      <c r="FC30" s="26">
        <f t="shared" ref="FC30:FC36" si="364">ROUND(MAX((EY30*0.4+EZ30*0.6),(EY30*0.4+FA30*0.6)),1)</f>
        <v>6</v>
      </c>
      <c r="FD30" s="26" t="str">
        <f t="shared" ref="FD30:FD36" si="365">TEXT(FC30,"0.0")</f>
        <v>6.0</v>
      </c>
      <c r="FE30" s="30" t="str">
        <f t="shared" ref="FE30:FE36" si="366">IF(FC30&gt;=8.5,"A",IF(FC30&gt;=8,"B+",IF(FC30&gt;=7,"B",IF(FC30&gt;=6.5,"C+",IF(FC30&gt;=5.5,"C",IF(FC30&gt;=5,"D+",IF(FC30&gt;=4,"D","F")))))))</f>
        <v>C</v>
      </c>
      <c r="FF30" s="28">
        <f t="shared" ref="FF30:FF36" si="367">IF(FE30="A",4,IF(FE30="B+",3.5,IF(FE30="B",3,IF(FE30="C+",2.5,IF(FE30="C",2,IF(FE30="D+",1.5,IF(FE30="D",1,0)))))))</f>
        <v>2</v>
      </c>
      <c r="FG30" s="35" t="str">
        <f t="shared" ref="FG30:FG36" si="368">TEXT(FF30,"0.0")</f>
        <v>2.0</v>
      </c>
      <c r="FH30" s="53">
        <v>3</v>
      </c>
      <c r="FI30" s="63">
        <v>3</v>
      </c>
      <c r="FJ30" s="19">
        <v>7.7</v>
      </c>
      <c r="FK30" s="22">
        <v>8</v>
      </c>
      <c r="FL30" s="23"/>
      <c r="FM30" s="25">
        <f t="shared" ref="FM30:FM36" si="369">ROUND((FJ30*0.4+FK30*0.6),1)</f>
        <v>7.9</v>
      </c>
      <c r="FN30" s="26">
        <f t="shared" ref="FN30:FN36" si="370">ROUND(MAX((FJ30*0.4+FK30*0.6),(FJ30*0.4+FL30*0.6)),1)</f>
        <v>7.9</v>
      </c>
      <c r="FO30" s="26" t="str">
        <f t="shared" ref="FO30:FO36" si="371">TEXT(FN30,"0.0")</f>
        <v>7.9</v>
      </c>
      <c r="FP30" s="30" t="str">
        <f t="shared" ref="FP30:FP36" si="372">IF(FN30&gt;=8.5,"A",IF(FN30&gt;=8,"B+",IF(FN30&gt;=7,"B",IF(FN30&gt;=6.5,"C+",IF(FN30&gt;=5.5,"C",IF(FN30&gt;=5,"D+",IF(FN30&gt;=4,"D","F")))))))</f>
        <v>B</v>
      </c>
      <c r="FQ30" s="28">
        <f t="shared" ref="FQ30:FQ36" si="373">IF(FP30="A",4,IF(FP30="B+",3.5,IF(FP30="B",3,IF(FP30="C+",2.5,IF(FP30="C",2,IF(FP30="D+",1.5,IF(FP30="D",1,0)))))))</f>
        <v>3</v>
      </c>
      <c r="FR30" s="35" t="str">
        <f t="shared" ref="FR30:FR36" si="374">TEXT(FQ30,"0.0")</f>
        <v>3.0</v>
      </c>
      <c r="FS30" s="53">
        <v>2</v>
      </c>
      <c r="FT30" s="63">
        <v>2</v>
      </c>
      <c r="FU30" s="19">
        <v>9</v>
      </c>
      <c r="FV30" s="22">
        <v>8</v>
      </c>
      <c r="FW30" s="23"/>
      <c r="FX30" s="25">
        <f t="shared" ref="FX30:FX36" si="375">ROUND((FU30*0.4+FV30*0.6),1)</f>
        <v>8.4</v>
      </c>
      <c r="FY30" s="26">
        <f t="shared" ref="FY30:FY36" si="376">ROUND(MAX((FU30*0.4+FV30*0.6),(FU30*0.4+FW30*0.6)),1)</f>
        <v>8.4</v>
      </c>
      <c r="FZ30" s="26" t="str">
        <f t="shared" ref="FZ30:FZ36" si="377">TEXT(FY30,"0.0")</f>
        <v>8.4</v>
      </c>
      <c r="GA30" s="30" t="str">
        <f t="shared" ref="GA30:GA36" si="378">IF(FY30&gt;=8.5,"A",IF(FY30&gt;=8,"B+",IF(FY30&gt;=7,"B",IF(FY30&gt;=6.5,"C+",IF(FY30&gt;=5.5,"C",IF(FY30&gt;=5,"D+",IF(FY30&gt;=4,"D","F")))))))</f>
        <v>B+</v>
      </c>
      <c r="GB30" s="28">
        <f t="shared" ref="GB30:GB36" si="379">IF(GA30="A",4,IF(GA30="B+",3.5,IF(GA30="B",3,IF(GA30="C+",2.5,IF(GA30="C",2,IF(GA30="D+",1.5,IF(GA30="D",1,0)))))))</f>
        <v>3.5</v>
      </c>
      <c r="GC30" s="35" t="str">
        <f t="shared" ref="GC30:GC36" si="380">TEXT(GB30,"0.0")</f>
        <v>3.5</v>
      </c>
      <c r="GD30" s="53">
        <v>2</v>
      </c>
      <c r="GE30" s="63">
        <v>2</v>
      </c>
      <c r="GF30" s="181">
        <f t="shared" ref="GF30:GF36" si="381">DE30+DP30+EA30+EL30+EW30+FH30+FS30+GD30</f>
        <v>20</v>
      </c>
      <c r="GG30" s="217">
        <f t="shared" ref="GG30:GG47" si="382">(CZ30*DE30+DK30*DP30+DV30*EA30+EG30*EL30+ER30*EW30+FC30*FH30+FN30*FS30+FY30*GD30)/GF30</f>
        <v>7.4150000000000009</v>
      </c>
      <c r="GH30" s="182">
        <f t="shared" ref="GH30:GH36" si="383">(DC30*DE30+DN30*DP30+DY30*EA30+EJ30*EL30+EU30*EW30+FF30*FH30+FQ30*FS30+GB30*GD30)/GF30</f>
        <v>2.9750000000000001</v>
      </c>
      <c r="GI30" s="183" t="str">
        <f t="shared" ref="GI30:GI36" si="384">TEXT(GH30,"0.00")</f>
        <v>2.98</v>
      </c>
      <c r="GJ30" s="135" t="str">
        <f t="shared" ref="GJ30:GJ36" si="385">IF(AND(GH30&lt;1),"Cảnh báo KQHT","Lên lớp")</f>
        <v>Lên lớp</v>
      </c>
      <c r="GK30" s="136">
        <f t="shared" ref="GK30:GK36" si="386">DF30+DQ30+EB30+EM30+EX30+FI30+FT30+GE30</f>
        <v>20</v>
      </c>
      <c r="GL30" s="239">
        <f t="shared" ref="GL30:GL47" si="387" xml:space="preserve"> (CZ30*DF30+DK30*DQ30+DV30*EB30+EG30*EM30+ER30*EX30+FC30*FI30+FN30*FT30+FY30*GE30)/GK30</f>
        <v>7.4150000000000009</v>
      </c>
      <c r="GM30" s="137">
        <f t="shared" ref="GM30:GM36" si="388" xml:space="preserve"> (DC30*DF30+DN30*DQ30+DY30*EB30+EJ30*EM30+EU30*EX30+FF30*FI30+FQ30*FT30+GB30*GE30)/GK30</f>
        <v>2.9750000000000001</v>
      </c>
      <c r="GN30" s="192">
        <f t="shared" ref="GN30:GN36" si="389">CK30+GF30</f>
        <v>37</v>
      </c>
      <c r="GO30" s="193">
        <f t="shared" ref="GO30:GO36" si="390">CP30+GK30</f>
        <v>37</v>
      </c>
      <c r="GP30" s="183">
        <f t="shared" ref="GP30:GP47" si="391">(CQ30*CP30+GL30*GK30)/GO30</f>
        <v>7.3621621621621616</v>
      </c>
      <c r="GQ30" s="182">
        <f t="shared" ref="GQ30:GQ36" si="392">(CR30*CP30+GM30*GK30)/GO30</f>
        <v>2.9054054054054053</v>
      </c>
      <c r="GR30" s="183" t="str">
        <f t="shared" ref="GR30:GR36" si="393">TEXT(GQ30,"0.00")</f>
        <v>2.91</v>
      </c>
      <c r="GS30" s="135" t="str">
        <f t="shared" ref="GS30:GS36" si="394">IF(AND(GQ30&lt;1.2),"Cảnh báo KQHT","Lên lớp")</f>
        <v>Lên lớp</v>
      </c>
      <c r="GT30" s="135" t="s">
        <v>648</v>
      </c>
      <c r="GU30" s="19">
        <v>8.3000000000000007</v>
      </c>
      <c r="GV30" s="22">
        <v>7</v>
      </c>
      <c r="GW30" s="23"/>
      <c r="GX30" s="25">
        <f t="shared" ref="GX30:GX36" si="395">ROUND((GU30*0.4+GV30*0.6),1)</f>
        <v>7.5</v>
      </c>
      <c r="GY30" s="26">
        <f t="shared" ref="GY30:GY47" si="396">ROUND(MAX((GU30*0.4+GV30*0.6),(GU30*0.4+GW30*0.6)),1)</f>
        <v>7.5</v>
      </c>
      <c r="GZ30" s="26" t="str">
        <f t="shared" ref="GZ30:GZ36" si="397">TEXT(GY30,"0.0")</f>
        <v>7.5</v>
      </c>
      <c r="HA30" s="30" t="str">
        <f t="shared" ref="HA30:HA47" si="398">IF(GY30&gt;=8.5,"A",IF(GY30&gt;=8,"B+",IF(GY30&gt;=7,"B",IF(GY30&gt;=6.5,"C+",IF(GY30&gt;=5.5,"C",IF(GY30&gt;=5,"D+",IF(GY30&gt;=4,"D","F")))))))</f>
        <v>B</v>
      </c>
      <c r="HB30" s="28">
        <f t="shared" ref="HB30:HB47" si="399">IF(HA30="A",4,IF(HA30="B+",3.5,IF(HA30="B",3,IF(HA30="C+",2.5,IF(HA30="C",2,IF(HA30="D+",1.5,IF(HA30="D",1,0)))))))</f>
        <v>3</v>
      </c>
      <c r="HC30" s="35" t="str">
        <f t="shared" ref="HC30:HC47" si="400">TEXT(HB30,"0.0")</f>
        <v>3.0</v>
      </c>
      <c r="HD30" s="53">
        <v>3</v>
      </c>
      <c r="HE30" s="63">
        <v>3</v>
      </c>
      <c r="HF30" s="19">
        <v>8.1999999999999993</v>
      </c>
      <c r="HG30" s="22">
        <v>9</v>
      </c>
      <c r="HH30" s="23"/>
      <c r="HI30" s="25">
        <f t="shared" ref="HI30:HI49" si="401">ROUND((HF30*0.4+HG30*0.6),1)</f>
        <v>8.6999999999999993</v>
      </c>
      <c r="HJ30" s="26">
        <f t="shared" ref="HJ30:HJ49" si="402">ROUND(MAX((HF30*0.4+HG30*0.6),(HF30*0.4+HH30*0.6)),1)</f>
        <v>8.6999999999999993</v>
      </c>
      <c r="HK30" s="26" t="str">
        <f t="shared" ref="HK30:HK47" si="403">TEXT(HJ30,"0.0")</f>
        <v>8.7</v>
      </c>
      <c r="HL30" s="30" t="str">
        <f t="shared" ref="HL30:HL49" si="404">IF(HJ30&gt;=8.5,"A",IF(HJ30&gt;=8,"B+",IF(HJ30&gt;=7,"B",IF(HJ30&gt;=6.5,"C+",IF(HJ30&gt;=5.5,"C",IF(HJ30&gt;=5,"D+",IF(HJ30&gt;=4,"D","F")))))))</f>
        <v>A</v>
      </c>
      <c r="HM30" s="28">
        <f t="shared" ref="HM30:HM49" si="405">IF(HL30="A",4,IF(HL30="B+",3.5,IF(HL30="B",3,IF(HL30="C+",2.5,IF(HL30="C",2,IF(HL30="D+",1.5,IF(HL30="D",1,0)))))))</f>
        <v>4</v>
      </c>
      <c r="HN30" s="35" t="str">
        <f t="shared" ref="HN30:HN49" si="406">TEXT(HM30,"0.0")</f>
        <v>4.0</v>
      </c>
      <c r="HO30" s="53">
        <v>2</v>
      </c>
      <c r="HP30" s="63">
        <v>2</v>
      </c>
      <c r="HQ30" s="19">
        <v>8.3000000000000007</v>
      </c>
      <c r="HR30" s="22">
        <v>5</v>
      </c>
      <c r="HS30" s="23"/>
      <c r="HT30" s="25">
        <f t="shared" ref="HT30:HT49" si="407">ROUND((HQ30*0.4+HR30*0.6),1)</f>
        <v>6.3</v>
      </c>
      <c r="HU30" s="147">
        <f t="shared" ref="HU30:HU49" si="408">ROUND(MAX((HQ30*0.4+HR30*0.6),(HQ30*0.4+HS30*0.6)),1)</f>
        <v>6.3</v>
      </c>
      <c r="HV30" s="26" t="str">
        <f t="shared" ref="HV30:HV49" si="409">TEXT(HU30,"0.0")</f>
        <v>6.3</v>
      </c>
      <c r="HW30" s="218" t="str">
        <f t="shared" ref="HW30:HW49" si="410">IF(HU30&gt;=8.5,"A",IF(HU30&gt;=8,"B+",IF(HU30&gt;=7,"B",IF(HU30&gt;=6.5,"C+",IF(HU30&gt;=5.5,"C",IF(HU30&gt;=5,"D+",IF(HU30&gt;=4,"D","F")))))))</f>
        <v>C</v>
      </c>
      <c r="HX30" s="149">
        <f t="shared" ref="HX30:HX49" si="411">IF(HW30="A",4,IF(HW30="B+",3.5,IF(HW30="B",3,IF(HW30="C+",2.5,IF(HW30="C",2,IF(HW30="D+",1.5,IF(HW30="D",1,0)))))))</f>
        <v>2</v>
      </c>
      <c r="HY30" s="40" t="str">
        <f t="shared" ref="HY30:HY49" si="412">TEXT(HX30,"0.0")</f>
        <v>2.0</v>
      </c>
      <c r="HZ30" s="53">
        <v>3</v>
      </c>
      <c r="IA30" s="63">
        <v>3</v>
      </c>
      <c r="IB30" s="19">
        <v>9</v>
      </c>
      <c r="IC30" s="22">
        <v>7</v>
      </c>
      <c r="ID30" s="23"/>
      <c r="IE30" s="25">
        <f t="shared" ref="IE30:IE49" si="413">ROUND((IB30*0.4+IC30*0.6),1)</f>
        <v>7.8</v>
      </c>
      <c r="IF30" s="147">
        <f t="shared" ref="IF30:IF49" si="414">ROUND(MAX((IB30*0.4+IC30*0.6),(IB30*0.4+ID30*0.6)),1)</f>
        <v>7.8</v>
      </c>
      <c r="IG30" s="26" t="str">
        <f t="shared" ref="IG30:IG49" si="415">TEXT(IF30,"0.0")</f>
        <v>7.8</v>
      </c>
      <c r="IH30" s="218" t="str">
        <f t="shared" ref="IH30:IH49" si="416">IF(IF30&gt;=8.5,"A",IF(IF30&gt;=8,"B+",IF(IF30&gt;=7,"B",IF(IF30&gt;=6.5,"C+",IF(IF30&gt;=5.5,"C",IF(IF30&gt;=5,"D+",IF(IF30&gt;=4,"D","F")))))))</f>
        <v>B</v>
      </c>
      <c r="II30" s="149">
        <f t="shared" ref="II30:II49" si="417">IF(IH30="A",4,IF(IH30="B+",3.5,IF(IH30="B",3,IF(IH30="C+",2.5,IF(IH30="C",2,IF(IH30="D+",1.5,IF(IH30="D",1,0)))))))</f>
        <v>3</v>
      </c>
      <c r="IJ30" s="40" t="str">
        <f t="shared" ref="IJ30:IJ49" si="418">TEXT(II30,"0.0")</f>
        <v>3.0</v>
      </c>
      <c r="IK30" s="53">
        <v>1</v>
      </c>
      <c r="IL30" s="63">
        <v>1</v>
      </c>
      <c r="IM30" s="19">
        <v>5.2</v>
      </c>
      <c r="IN30" s="22">
        <v>7</v>
      </c>
      <c r="IO30" s="23"/>
      <c r="IP30" s="25">
        <f t="shared" ref="IP30:IP49" si="419">ROUND((IM30*0.4+IN30*0.6),1)</f>
        <v>6.3</v>
      </c>
      <c r="IQ30" s="26">
        <f t="shared" ref="IQ30:IQ49" si="420">ROUND(MAX((IM30*0.4+IN30*0.6),(IM30*0.4+IO30*0.6)),1)</f>
        <v>6.3</v>
      </c>
      <c r="IR30" s="26" t="str">
        <f t="shared" ref="IR30:IR47" si="421">TEXT(IQ30,"0.0")</f>
        <v>6.3</v>
      </c>
      <c r="IS30" s="30" t="str">
        <f t="shared" ref="IS30:IS36" si="422">IF(IQ30&gt;=8.5,"A",IF(IQ30&gt;=8,"B+",IF(IQ30&gt;=7,"B",IF(IQ30&gt;=6.5,"C+",IF(IQ30&gt;=5.5,"C",IF(IQ30&gt;=5,"D+",IF(IQ30&gt;=4,"D","F")))))))</f>
        <v>C</v>
      </c>
      <c r="IT30" s="28">
        <f t="shared" ref="IT30:IT49" si="423">IF(IS30="A",4,IF(IS30="B+",3.5,IF(IS30="B",3,IF(IS30="C+",2.5,IF(IS30="C",2,IF(IS30="D+",1.5,IF(IS30="D",1,0)))))))</f>
        <v>2</v>
      </c>
      <c r="IU30" s="35" t="str">
        <f t="shared" ref="IU30:IU49" si="424">TEXT(IT30,"0.0")</f>
        <v>2.0</v>
      </c>
      <c r="IV30" s="53">
        <v>2</v>
      </c>
      <c r="IW30" s="63">
        <v>2</v>
      </c>
      <c r="IX30" s="19">
        <v>8</v>
      </c>
      <c r="IY30" s="22">
        <v>9</v>
      </c>
      <c r="IZ30" s="23"/>
      <c r="JA30" s="25">
        <f t="shared" ref="JA30:JA49" si="425">ROUND((IX30*0.4+IY30*0.6),1)</f>
        <v>8.6</v>
      </c>
      <c r="JB30" s="26">
        <f t="shared" ref="JB30:JB49" si="426">ROUND(MAX((IX30*0.4+IY30*0.6),(IX30*0.4+IZ30*0.6)),1)</f>
        <v>8.6</v>
      </c>
      <c r="JC30" s="26" t="str">
        <f t="shared" ref="JC30:JC47" si="427">TEXT(JB30,"0.0")</f>
        <v>8.6</v>
      </c>
      <c r="JD30" s="30" t="str">
        <f t="shared" ref="JD30:JD49" si="428">IF(JB30&gt;=8.5,"A",IF(JB30&gt;=8,"B+",IF(JB30&gt;=7,"B",IF(JB30&gt;=6.5,"C+",IF(JB30&gt;=5.5,"C",IF(JB30&gt;=5,"D+",IF(JB30&gt;=4,"D","F")))))))</f>
        <v>A</v>
      </c>
      <c r="JE30" s="28">
        <f t="shared" ref="JE30:JE49" si="429">IF(JD30="A",4,IF(JD30="B+",3.5,IF(JD30="B",3,IF(JD30="C+",2.5,IF(JD30="C",2,IF(JD30="D+",1.5,IF(JD30="D",1,0)))))))</f>
        <v>4</v>
      </c>
      <c r="JF30" s="35" t="str">
        <f t="shared" ref="JF30:JF49" si="430">TEXT(JE30,"0.0")</f>
        <v>4.0</v>
      </c>
      <c r="JG30" s="53">
        <v>2</v>
      </c>
      <c r="JH30" s="63">
        <v>2</v>
      </c>
      <c r="JI30" s="19">
        <v>8.6</v>
      </c>
      <c r="JJ30" s="22">
        <v>9</v>
      </c>
      <c r="JK30" s="23"/>
      <c r="JL30" s="25">
        <f t="shared" ref="JL30:JL36" si="431">ROUND((JI30*0.4+JJ30*0.6),1)</f>
        <v>8.8000000000000007</v>
      </c>
      <c r="JM30" s="26">
        <f t="shared" ref="JM30:JM36" si="432">ROUND(MAX((JI30*0.4+JJ30*0.6),(JI30*0.4+JK30*0.6)),1)</f>
        <v>8.8000000000000007</v>
      </c>
      <c r="JN30" s="26" t="str">
        <f t="shared" ref="JN30:JN36" si="433">TEXT(JM30,"0.0")</f>
        <v>8.8</v>
      </c>
      <c r="JO30" s="30" t="str">
        <f t="shared" ref="JO30:JO36" si="434">IF(JM30&gt;=8.5,"A",IF(JM30&gt;=8,"B+",IF(JM30&gt;=7,"B",IF(JM30&gt;=6.5,"C+",IF(JM30&gt;=5.5,"C",IF(JM30&gt;=5,"D+",IF(JM30&gt;=4,"D","F")))))))</f>
        <v>A</v>
      </c>
      <c r="JP30" s="28">
        <f t="shared" ref="JP30:JP36" si="435">IF(JO30="A",4,IF(JO30="B+",3.5,IF(JO30="B",3,IF(JO30="C+",2.5,IF(JO30="C",2,IF(JO30="D+",1.5,IF(JO30="D",1,0)))))))</f>
        <v>4</v>
      </c>
      <c r="JQ30" s="35" t="str">
        <f t="shared" ref="JQ30:JQ36" si="436">TEXT(JP30,"0.0")</f>
        <v>4.0</v>
      </c>
      <c r="JR30" s="53">
        <v>2</v>
      </c>
      <c r="JS30" s="63">
        <v>2</v>
      </c>
      <c r="JT30" s="19">
        <v>6.4</v>
      </c>
      <c r="JU30" s="22">
        <v>6</v>
      </c>
      <c r="JV30" s="23"/>
      <c r="JW30" s="25">
        <f t="shared" ref="JW30:JW49" si="437">ROUND((JT30*0.4+JU30*0.6),1)</f>
        <v>6.2</v>
      </c>
      <c r="JX30" s="26">
        <f t="shared" ref="JX30:JX49" si="438">ROUND(MAX((JT30*0.4+JU30*0.6),(JT30*0.4+JV30*0.6)),1)</f>
        <v>6.2</v>
      </c>
      <c r="JY30" s="26" t="str">
        <f t="shared" ref="JY30:JY47" si="439">TEXT(JX30,"0.0")</f>
        <v>6.2</v>
      </c>
      <c r="JZ30" s="30" t="str">
        <f t="shared" ref="JZ30:JZ36" si="440">IF(JX30&gt;=8.5,"A",IF(JX30&gt;=8,"B+",IF(JX30&gt;=7,"B",IF(JX30&gt;=6.5,"C+",IF(JX30&gt;=5.5,"C",IF(JX30&gt;=5,"D+",IF(JX30&gt;=4,"D","F")))))))</f>
        <v>C</v>
      </c>
      <c r="KA30" s="28">
        <f t="shared" ref="KA30:KA49" si="441">IF(JZ30="A",4,IF(JZ30="B+",3.5,IF(JZ30="B",3,IF(JZ30="C+",2.5,IF(JZ30="C",2,IF(JZ30="D+",1.5,IF(JZ30="D",1,0)))))))</f>
        <v>2</v>
      </c>
      <c r="KB30" s="35" t="str">
        <f t="shared" ref="KB30:KB49" si="442">TEXT(KA30,"0.0")</f>
        <v>2.0</v>
      </c>
      <c r="KC30" s="53">
        <v>1</v>
      </c>
      <c r="KD30" s="63">
        <v>1</v>
      </c>
      <c r="KE30" s="19">
        <v>7</v>
      </c>
      <c r="KF30" s="22">
        <v>5</v>
      </c>
      <c r="KG30" s="23"/>
      <c r="KH30" s="25">
        <f t="shared" ref="KH30:KH36" si="443">ROUND((KE30*0.4+KF30*0.6),1)</f>
        <v>5.8</v>
      </c>
      <c r="KI30" s="26">
        <f t="shared" ref="KI30:KI36" si="444">ROUND(MAX((KE30*0.4+KF30*0.6),(KE30*0.4+KG30*0.6)),1)</f>
        <v>5.8</v>
      </c>
      <c r="KJ30" s="26" t="str">
        <f t="shared" ref="KJ30:KJ36" si="445">TEXT(KI30,"0.0")</f>
        <v>5.8</v>
      </c>
      <c r="KK30" s="30" t="str">
        <f t="shared" ref="KK30:KK36" si="446">IF(KI30&gt;=8.5,"A",IF(KI30&gt;=8,"B+",IF(KI30&gt;=7,"B",IF(KI30&gt;=6.5,"C+",IF(KI30&gt;=5.5,"C",IF(KI30&gt;=5,"D+",IF(KI30&gt;=4,"D","F")))))))</f>
        <v>C</v>
      </c>
      <c r="KL30" s="28">
        <f t="shared" ref="KL30:KL36" si="447">IF(KK30="A",4,IF(KK30="B+",3.5,IF(KK30="B",3,IF(KK30="C+",2.5,IF(KK30="C",2,IF(KK30="D+",1.5,IF(KK30="D",1,0)))))))</f>
        <v>2</v>
      </c>
      <c r="KM30" s="35" t="str">
        <f t="shared" ref="KM30:KM36" si="448">TEXT(KL30,"0.0")</f>
        <v>2.0</v>
      </c>
      <c r="KN30" s="53">
        <v>2</v>
      </c>
      <c r="KO30" s="63">
        <v>2</v>
      </c>
      <c r="KP30" s="181">
        <f t="shared" ref="KP30:KP47" si="449">HD30+HO30+HZ30+IK30+IV30+JG30+JR30+KC30+KN30</f>
        <v>18</v>
      </c>
      <c r="KQ30" s="217">
        <f t="shared" ref="KQ30:KQ47" si="450">(GY30*HD30+HJ30*HO30+HU30*HZ30+IF30*IK30+IQ30*IV30+JB30*JG30+JM30*JR30+JX30*KC30+KI30*KN30)/KP30</f>
        <v>7.3222222222222229</v>
      </c>
      <c r="KR30" s="182">
        <f t="shared" ref="KR30:KR47" si="451">(HB30*HD30+HM30*HO30+HX30*HZ30+II30*IK30+IT30*IV30+JE30*JG30+JP30*JR30+KA30*KC30+KL30*KN30)/KP30</f>
        <v>2.8888888888888888</v>
      </c>
      <c r="KS30" s="183" t="str">
        <f t="shared" ref="KS30:KS47" si="452">TEXT(KR30,"0.00")</f>
        <v>2.89</v>
      </c>
      <c r="KT30" s="135" t="str">
        <f t="shared" ref="KT30:KT47" si="453">IF(AND(KR30&lt;1),"Cảnh báo KQHT","Lên lớp")</f>
        <v>Lên lớp</v>
      </c>
      <c r="KU30" s="136">
        <f t="shared" ref="KU30:KU47" si="454">HE30+HP30+IA30+IL30+IW30+JH30+JS30+KD30+KO30</f>
        <v>18</v>
      </c>
      <c r="KV30" s="217">
        <f t="shared" ref="KV30:KV47" si="455">(GY30*HE30+HJ30*HP30+HU30*IA30+IF30*IL30+IQ30*IW30+JB30*JH30+JM30*JS30+JX30*KD30+KI30*KO30)/KU30</f>
        <v>7.3222222222222229</v>
      </c>
      <c r="KW30" s="236">
        <f t="shared" ref="KW30:KW47" si="456" xml:space="preserve"> (HB30*HE30+HM30*HP30+HX30*IA30+II30*IL30+IT30*IW30+JE30*JH30+JP30*JS30+KA30*KD30+KL30*KO30)/KU30</f>
        <v>2.8888888888888888</v>
      </c>
      <c r="KX30" s="192">
        <f t="shared" ref="KX30:KX47" si="457">GN30+KP30</f>
        <v>55</v>
      </c>
      <c r="KY30" s="193">
        <f t="shared" ref="KY30:KY47" si="458">GO30+KU30</f>
        <v>55</v>
      </c>
      <c r="KZ30" s="183">
        <f t="shared" ref="KZ30:KZ47" si="459">(GP30*GO30+KV30*KU30)/KY30</f>
        <v>7.3490909090909087</v>
      </c>
      <c r="LA30" s="182">
        <f t="shared" ref="LA30:LA47" si="460">(GQ30*GO30+KW30*KU30)/KY30</f>
        <v>2.9</v>
      </c>
      <c r="LB30" s="183" t="str">
        <f t="shared" ref="LB30:LB47" si="461">TEXT(LA30,"0.00")</f>
        <v>2.90</v>
      </c>
      <c r="LC30" s="135" t="str">
        <f t="shared" ref="LC30:LC47" si="462">IF(AND(LA30&lt;1.4),"Cảnh báo KQHT","Lên lớp")</f>
        <v>Lên lớp</v>
      </c>
      <c r="LD30" s="135" t="s">
        <v>648</v>
      </c>
      <c r="LE30" s="19">
        <v>8.1999999999999993</v>
      </c>
      <c r="LF30" s="51">
        <v>8.5</v>
      </c>
      <c r="LG30" s="23"/>
      <c r="LH30" s="25">
        <f t="shared" ref="LH30:LH47" si="463">ROUND((LE30*0.4+LF30*0.6),1)</f>
        <v>8.4</v>
      </c>
      <c r="LI30" s="147">
        <f t="shared" ref="LI30:LI49" si="464">ROUND(MAX((LE30*0.4+LF30*0.6),(LE30*0.4+LG30*0.6)),1)</f>
        <v>8.4</v>
      </c>
      <c r="LJ30" s="26" t="str">
        <f t="shared" ref="LJ30:LJ47" si="465">TEXT(LI30,"0.0")</f>
        <v>8.4</v>
      </c>
      <c r="LK30" s="148" t="str">
        <f t="shared" ref="LK30:LK49" si="466">IF(LI30&gt;=8.5,"A",IF(LI30&gt;=8,"B+",IF(LI30&gt;=7,"B",IF(LI30&gt;=6.5,"C+",IF(LI30&gt;=5.5,"C",IF(LI30&gt;=5,"D+",IF(LI30&gt;=4,"D","F")))))))</f>
        <v>B+</v>
      </c>
      <c r="LL30" s="149">
        <f t="shared" ref="LL30:LL49" si="467">IF(LK30="A",4,IF(LK30="B+",3.5,IF(LK30="B",3,IF(LK30="C+",2.5,IF(LK30="C",2,IF(LK30="D+",1.5,IF(LK30="D",1,0)))))))</f>
        <v>3.5</v>
      </c>
      <c r="LM30" s="40" t="str">
        <f t="shared" ref="LM30:LM49" si="468">TEXT(LL30,"0.0")</f>
        <v>3.5</v>
      </c>
      <c r="LN30" s="53">
        <v>2</v>
      </c>
      <c r="LO30" s="63">
        <v>2</v>
      </c>
      <c r="LP30" s="19">
        <v>6.8</v>
      </c>
      <c r="LQ30" s="22">
        <v>1</v>
      </c>
      <c r="LR30" s="23">
        <v>6</v>
      </c>
      <c r="LS30" s="25">
        <f t="shared" ref="LS30:LS47" si="469">ROUND((LP30*0.4+LQ30*0.6),1)</f>
        <v>3.3</v>
      </c>
      <c r="LT30" s="147">
        <f t="shared" ref="LT30:LT49" si="470">ROUND(MAX((LP30*0.4+LQ30*0.6),(LP30*0.4+LR30*0.6)),1)</f>
        <v>6.3</v>
      </c>
      <c r="LU30" s="26" t="str">
        <f t="shared" ref="LU30:LU47" si="471">TEXT(LT30,"0.0")</f>
        <v>6.3</v>
      </c>
      <c r="LV30" s="148" t="str">
        <f t="shared" ref="LV30:LV49" si="472">IF(LT30&gt;=8.5,"A",IF(LT30&gt;=8,"B+",IF(LT30&gt;=7,"B",IF(LT30&gt;=6.5,"C+",IF(LT30&gt;=5.5,"C",IF(LT30&gt;=5,"D+",IF(LT30&gt;=4,"D","F")))))))</f>
        <v>C</v>
      </c>
      <c r="LW30" s="149">
        <f t="shared" ref="LW30:LW49" si="473">IF(LV30="A",4,IF(LV30="B+",3.5,IF(LV30="B",3,IF(LV30="C+",2.5,IF(LV30="C",2,IF(LV30="D+",1.5,IF(LV30="D",1,0)))))))</f>
        <v>2</v>
      </c>
      <c r="LX30" s="40" t="str">
        <f t="shared" ref="LX30:LX49" si="474">TEXT(LW30,"0.0")</f>
        <v>2.0</v>
      </c>
      <c r="LY30" s="53">
        <v>1</v>
      </c>
      <c r="LZ30" s="63">
        <v>1</v>
      </c>
      <c r="MA30" s="19">
        <v>7.2</v>
      </c>
      <c r="MB30" s="22">
        <v>7</v>
      </c>
      <c r="MC30" s="23"/>
      <c r="MD30" s="25">
        <f t="shared" ref="MD30:MD47" si="475">ROUND((MA30*0.4+MB30*0.6),1)</f>
        <v>7.1</v>
      </c>
      <c r="ME30" s="147">
        <f t="shared" ref="ME30:ME49" si="476">ROUND(MAX((MA30*0.4+MB30*0.6),(MA30*0.4+MC30*0.6)),1)</f>
        <v>7.1</v>
      </c>
      <c r="MF30" s="26" t="str">
        <f t="shared" ref="MF30:MF47" si="477">TEXT(ME30,"0.0")</f>
        <v>7.1</v>
      </c>
      <c r="MG30" s="148" t="str">
        <f t="shared" ref="MG30:MG49" si="478">IF(ME30&gt;=8.5,"A",IF(ME30&gt;=8,"B+",IF(ME30&gt;=7,"B",IF(ME30&gt;=6.5,"C+",IF(ME30&gt;=5.5,"C",IF(ME30&gt;=5,"D+",IF(ME30&gt;=4,"D","F")))))))</f>
        <v>B</v>
      </c>
      <c r="MH30" s="149">
        <f t="shared" ref="MH30:MH49" si="479">IF(MG30="A",4,IF(MG30="B+",3.5,IF(MG30="B",3,IF(MG30="C+",2.5,IF(MG30="C",2,IF(MG30="D+",1.5,IF(MG30="D",1,0)))))))</f>
        <v>3</v>
      </c>
      <c r="MI30" s="40" t="str">
        <f t="shared" ref="MI30:MI49" si="480">TEXT(MH30,"0.0")</f>
        <v>3.0</v>
      </c>
      <c r="MJ30" s="53">
        <v>3</v>
      </c>
      <c r="MK30" s="63">
        <v>3</v>
      </c>
      <c r="ML30" s="19">
        <v>5</v>
      </c>
      <c r="MM30" s="44"/>
      <c r="MN30" s="23">
        <v>5</v>
      </c>
      <c r="MO30" s="25">
        <f t="shared" ref="MO30:MO47" si="481">ROUND((ML30*0.4+MM30*0.6),1)</f>
        <v>2</v>
      </c>
      <c r="MP30" s="147">
        <f t="shared" ref="MP30:MP49" si="482">ROUND(MAX((ML30*0.4+MM30*0.6),(ML30*0.4+MN30*0.6)),1)</f>
        <v>5</v>
      </c>
      <c r="MQ30" s="26" t="str">
        <f t="shared" ref="MQ30:MQ47" si="483">TEXT(MP30,"0.0")</f>
        <v>5.0</v>
      </c>
      <c r="MR30" s="148" t="str">
        <f t="shared" ref="MR30:MR49" si="484">IF(MP30&gt;=8.5,"A",IF(MP30&gt;=8,"B+",IF(MP30&gt;=7,"B",IF(MP30&gt;=6.5,"C+",IF(MP30&gt;=5.5,"C",IF(MP30&gt;=5,"D+",IF(MP30&gt;=4,"D","F")))))))</f>
        <v>D+</v>
      </c>
      <c r="MS30" s="149">
        <f t="shared" ref="MS30:MS49" si="485">IF(MR30="A",4,IF(MR30="B+",3.5,IF(MR30="B",3,IF(MR30="C+",2.5,IF(MR30="C",2,IF(MR30="D+",1.5,IF(MR30="D",1,0)))))))</f>
        <v>1.5</v>
      </c>
      <c r="MT30" s="40" t="str">
        <f t="shared" ref="MT30:MT49" si="486">TEXT(MS30,"0.0")</f>
        <v>1.5</v>
      </c>
      <c r="MU30" s="53">
        <v>2</v>
      </c>
      <c r="MV30" s="63">
        <v>2</v>
      </c>
      <c r="MW30" s="19">
        <v>8</v>
      </c>
      <c r="MX30" s="22">
        <v>8</v>
      </c>
      <c r="MY30" s="23"/>
      <c r="MZ30" s="25">
        <f t="shared" ref="MZ30:MZ47" si="487">ROUND((MW30*0.4+MX30*0.6),1)</f>
        <v>8</v>
      </c>
      <c r="NA30" s="147">
        <f t="shared" ref="NA30:NA47" si="488">ROUND(MAX((MW30*0.4+MX30*0.6),(MW30*0.4+MY30*0.6)),1)</f>
        <v>8</v>
      </c>
      <c r="NB30" s="26" t="str">
        <f t="shared" ref="NB30:NB47" si="489">TEXT(NA30,"0.0")</f>
        <v>8.0</v>
      </c>
      <c r="NC30" s="148" t="str">
        <f t="shared" ref="NC30:NC49" si="490">IF(NA30&gt;=8.5,"A",IF(NA30&gt;=8,"B+",IF(NA30&gt;=7,"B",IF(NA30&gt;=6.5,"C+",IF(NA30&gt;=5.5,"C",IF(NA30&gt;=5,"D+",IF(NA30&gt;=4,"D","F")))))))</f>
        <v>B+</v>
      </c>
      <c r="ND30" s="149">
        <f t="shared" ref="ND30:ND49" si="491">IF(NC30="A",4,IF(NC30="B+",3.5,IF(NC30="B",3,IF(NC30="C+",2.5,IF(NC30="C",2,IF(NC30="D+",1.5,IF(NC30="D",1,0)))))))</f>
        <v>3.5</v>
      </c>
      <c r="NE30" s="40" t="str">
        <f t="shared" ref="NE30:NE49" si="492">TEXT(ND30,"0.0")</f>
        <v>3.5</v>
      </c>
      <c r="NF30" s="53">
        <v>4</v>
      </c>
      <c r="NG30" s="63">
        <v>4</v>
      </c>
      <c r="NH30" s="264">
        <f t="shared" si="19"/>
        <v>12</v>
      </c>
      <c r="NI30" s="217">
        <f t="shared" si="20"/>
        <v>7.2</v>
      </c>
      <c r="NJ30" s="182">
        <f t="shared" si="21"/>
        <v>2.9166666666666665</v>
      </c>
      <c r="NK30" s="183" t="str">
        <f t="shared" si="22"/>
        <v>2.92</v>
      </c>
      <c r="NL30" s="135" t="str">
        <f t="shared" si="23"/>
        <v>Lên lớp</v>
      </c>
      <c r="NM30" s="136">
        <f t="shared" si="24"/>
        <v>12</v>
      </c>
      <c r="NN30" s="217">
        <f t="shared" si="25"/>
        <v>7.2</v>
      </c>
      <c r="NO30" s="236">
        <f t="shared" si="26"/>
        <v>2.9166666666666665</v>
      </c>
      <c r="NP30" s="192">
        <f t="shared" si="27"/>
        <v>67</v>
      </c>
      <c r="NQ30" s="193">
        <f t="shared" si="28"/>
        <v>67</v>
      </c>
      <c r="NR30" s="183">
        <f t="shared" si="29"/>
        <v>7.3223880597014928</v>
      </c>
      <c r="NS30" s="182">
        <f t="shared" si="30"/>
        <v>2.9029850746268657</v>
      </c>
      <c r="NT30" s="183" t="str">
        <f t="shared" si="31"/>
        <v>2.90</v>
      </c>
      <c r="NU30" s="135" t="str">
        <f t="shared" si="32"/>
        <v>Lên lớp</v>
      </c>
      <c r="NV30" s="135" t="s">
        <v>648</v>
      </c>
      <c r="NW30" s="304">
        <v>0</v>
      </c>
      <c r="NX30" s="51"/>
      <c r="NY30" s="23"/>
      <c r="NZ30" s="25">
        <f t="shared" si="273"/>
        <v>0</v>
      </c>
      <c r="OA30" s="26">
        <f t="shared" si="274"/>
        <v>0</v>
      </c>
      <c r="OB30" s="26" t="str">
        <f t="shared" si="275"/>
        <v>0.0</v>
      </c>
      <c r="OC30" s="30" t="str">
        <f t="shared" si="276"/>
        <v>F</v>
      </c>
      <c r="OD30" s="28">
        <f t="shared" si="277"/>
        <v>0</v>
      </c>
      <c r="OE30" s="35" t="str">
        <f t="shared" si="278"/>
        <v>0.0</v>
      </c>
      <c r="OF30" s="53"/>
      <c r="OG30" s="70"/>
      <c r="OH30" s="19">
        <v>6.9</v>
      </c>
      <c r="OI30" s="22">
        <v>7</v>
      </c>
      <c r="OJ30" s="23"/>
      <c r="OK30" s="25">
        <f t="shared" si="263"/>
        <v>7</v>
      </c>
      <c r="OL30" s="26">
        <f t="shared" si="264"/>
        <v>7</v>
      </c>
      <c r="OM30" s="26" t="str">
        <f t="shared" si="265"/>
        <v>7.0</v>
      </c>
      <c r="ON30" s="30" t="str">
        <f t="shared" si="266"/>
        <v>B</v>
      </c>
      <c r="OO30" s="28">
        <f t="shared" si="267"/>
        <v>3</v>
      </c>
      <c r="OP30" s="35" t="str">
        <f t="shared" si="268"/>
        <v>3.0</v>
      </c>
      <c r="OQ30" s="53">
        <v>6</v>
      </c>
      <c r="OR30" s="63">
        <v>6</v>
      </c>
      <c r="OS30" s="258">
        <v>6.4</v>
      </c>
      <c r="OT30" s="25">
        <v>6</v>
      </c>
      <c r="OU30" s="25">
        <v>7</v>
      </c>
      <c r="OV30" s="129">
        <f t="shared" si="269"/>
        <v>6.5</v>
      </c>
      <c r="OW30" s="26" t="str">
        <f t="shared" si="34"/>
        <v>6.5</v>
      </c>
      <c r="OX30" s="30" t="str">
        <f t="shared" si="270"/>
        <v>C+</v>
      </c>
      <c r="OY30" s="28">
        <f t="shared" si="271"/>
        <v>2.5</v>
      </c>
      <c r="OZ30" s="35" t="str">
        <f t="shared" si="272"/>
        <v>2.5</v>
      </c>
      <c r="PA30" s="260">
        <v>5</v>
      </c>
      <c r="PB30" s="261">
        <v>5</v>
      </c>
      <c r="PC30" s="262">
        <f t="shared" si="232"/>
        <v>11</v>
      </c>
      <c r="PD30" s="217">
        <f t="shared" si="35"/>
        <v>6.7727272727272725</v>
      </c>
      <c r="PE30" s="182">
        <f t="shared" si="36"/>
        <v>2.7727272727272729</v>
      </c>
      <c r="PF30" s="183" t="str">
        <f t="shared" si="37"/>
        <v>2.77</v>
      </c>
      <c r="PG30" s="135" t="str">
        <f t="shared" si="38"/>
        <v>Lên lớp</v>
      </c>
    </row>
    <row r="31" spans="1:423" ht="18">
      <c r="A31" s="10">
        <v>2</v>
      </c>
      <c r="B31" s="10">
        <v>30</v>
      </c>
      <c r="C31" s="90" t="s">
        <v>271</v>
      </c>
      <c r="D31" s="91" t="s">
        <v>286</v>
      </c>
      <c r="E31" s="93" t="s">
        <v>287</v>
      </c>
      <c r="F31" s="131" t="s">
        <v>146</v>
      </c>
      <c r="G31" s="47"/>
      <c r="H31" s="104" t="s">
        <v>508</v>
      </c>
      <c r="I31" s="42" t="s">
        <v>18</v>
      </c>
      <c r="J31" s="105" t="s">
        <v>598</v>
      </c>
      <c r="K31" s="12">
        <v>5.5</v>
      </c>
      <c r="L31" s="26" t="str">
        <f t="shared" si="279"/>
        <v>5.5</v>
      </c>
      <c r="M31" s="30" t="str">
        <f t="shared" si="280"/>
        <v>C</v>
      </c>
      <c r="N31" s="37">
        <f t="shared" si="281"/>
        <v>2</v>
      </c>
      <c r="O31" s="35" t="str">
        <f t="shared" si="282"/>
        <v>2.0</v>
      </c>
      <c r="P31" s="11">
        <v>2</v>
      </c>
      <c r="Q31" s="14">
        <v>5.9</v>
      </c>
      <c r="R31" s="26" t="str">
        <f t="shared" si="283"/>
        <v>5.9</v>
      </c>
      <c r="S31" s="30" t="str">
        <f t="shared" si="284"/>
        <v>C</v>
      </c>
      <c r="T31" s="37">
        <f t="shared" si="285"/>
        <v>2</v>
      </c>
      <c r="U31" s="35" t="str">
        <f t="shared" si="286"/>
        <v>2.0</v>
      </c>
      <c r="V31" s="11">
        <v>3</v>
      </c>
      <c r="W31" s="19">
        <v>8.3000000000000007</v>
      </c>
      <c r="X31" s="22">
        <v>5</v>
      </c>
      <c r="Y31" s="23"/>
      <c r="Z31" s="25">
        <f t="shared" si="287"/>
        <v>6.3</v>
      </c>
      <c r="AA31" s="26">
        <f t="shared" si="288"/>
        <v>6.3</v>
      </c>
      <c r="AB31" s="26" t="str">
        <f t="shared" si="289"/>
        <v>6.3</v>
      </c>
      <c r="AC31" s="30" t="str">
        <f t="shared" si="290"/>
        <v>C</v>
      </c>
      <c r="AD31" s="28">
        <f t="shared" si="291"/>
        <v>2</v>
      </c>
      <c r="AE31" s="35" t="str">
        <f t="shared" si="292"/>
        <v>2.0</v>
      </c>
      <c r="AF31" s="53">
        <v>4</v>
      </c>
      <c r="AG31" s="63">
        <v>4</v>
      </c>
      <c r="AH31" s="19">
        <v>7</v>
      </c>
      <c r="AI31" s="22">
        <v>8</v>
      </c>
      <c r="AJ31" s="23"/>
      <c r="AK31" s="25">
        <f t="shared" si="293"/>
        <v>7.6</v>
      </c>
      <c r="AL31" s="26">
        <f t="shared" si="294"/>
        <v>7.6</v>
      </c>
      <c r="AM31" s="26" t="str">
        <f t="shared" si="295"/>
        <v>7.6</v>
      </c>
      <c r="AN31" s="30" t="str">
        <f t="shared" si="296"/>
        <v>B</v>
      </c>
      <c r="AO31" s="28">
        <f t="shared" si="297"/>
        <v>3</v>
      </c>
      <c r="AP31" s="35" t="str">
        <f t="shared" si="298"/>
        <v>3.0</v>
      </c>
      <c r="AQ31" s="66">
        <v>2</v>
      </c>
      <c r="AR31" s="68">
        <v>2</v>
      </c>
      <c r="AS31" s="19">
        <v>6.3</v>
      </c>
      <c r="AT31" s="22">
        <v>4</v>
      </c>
      <c r="AU31" s="23"/>
      <c r="AV31" s="25">
        <f t="shared" si="299"/>
        <v>4.9000000000000004</v>
      </c>
      <c r="AW31" s="26">
        <f t="shared" si="300"/>
        <v>4.9000000000000004</v>
      </c>
      <c r="AX31" s="26" t="str">
        <f t="shared" si="301"/>
        <v>4.9</v>
      </c>
      <c r="AY31" s="30" t="str">
        <f t="shared" si="302"/>
        <v>D</v>
      </c>
      <c r="AZ31" s="28">
        <f t="shared" si="303"/>
        <v>1</v>
      </c>
      <c r="BA31" s="35" t="str">
        <f t="shared" si="304"/>
        <v>1.0</v>
      </c>
      <c r="BB31" s="53">
        <v>3</v>
      </c>
      <c r="BC31" s="63">
        <v>3</v>
      </c>
      <c r="BD31" s="19">
        <v>5.4</v>
      </c>
      <c r="BE31" s="22">
        <v>5</v>
      </c>
      <c r="BF31" s="23"/>
      <c r="BG31" s="25">
        <f t="shared" si="305"/>
        <v>5.2</v>
      </c>
      <c r="BH31" s="26">
        <f t="shared" si="306"/>
        <v>5.2</v>
      </c>
      <c r="BI31" s="26" t="str">
        <f t="shared" si="307"/>
        <v>5.2</v>
      </c>
      <c r="BJ31" s="30" t="str">
        <f t="shared" si="308"/>
        <v>D+</v>
      </c>
      <c r="BK31" s="28">
        <f t="shared" si="309"/>
        <v>1.5</v>
      </c>
      <c r="BL31" s="35" t="str">
        <f t="shared" si="310"/>
        <v>1.5</v>
      </c>
      <c r="BM31" s="53">
        <v>3</v>
      </c>
      <c r="BN31" s="63">
        <v>3</v>
      </c>
      <c r="BO31" s="19">
        <v>7.1</v>
      </c>
      <c r="BP31" s="22">
        <v>6</v>
      </c>
      <c r="BQ31" s="23"/>
      <c r="BR31" s="25">
        <f t="shared" si="311"/>
        <v>6.4</v>
      </c>
      <c r="BS31" s="26">
        <f t="shared" si="312"/>
        <v>6.4</v>
      </c>
      <c r="BT31" s="26" t="str">
        <f t="shared" si="313"/>
        <v>6.4</v>
      </c>
      <c r="BU31" s="30" t="str">
        <f t="shared" si="314"/>
        <v>C</v>
      </c>
      <c r="BV31" s="56">
        <f t="shared" si="315"/>
        <v>2</v>
      </c>
      <c r="BW31" s="35" t="str">
        <f t="shared" si="316"/>
        <v>2.0</v>
      </c>
      <c r="BX31" s="53">
        <v>2</v>
      </c>
      <c r="BY31" s="70">
        <v>2</v>
      </c>
      <c r="BZ31" s="19">
        <v>7.7</v>
      </c>
      <c r="CA31" s="22">
        <v>4</v>
      </c>
      <c r="CB31" s="23"/>
      <c r="CC31" s="25">
        <f t="shared" si="317"/>
        <v>5.5</v>
      </c>
      <c r="CD31" s="26">
        <f t="shared" si="318"/>
        <v>5.5</v>
      </c>
      <c r="CE31" s="26" t="str">
        <f t="shared" si="319"/>
        <v>5.5</v>
      </c>
      <c r="CF31" s="30" t="str">
        <f t="shared" si="320"/>
        <v>C</v>
      </c>
      <c r="CG31" s="28">
        <f t="shared" si="321"/>
        <v>2</v>
      </c>
      <c r="CH31" s="35" t="str">
        <f t="shared" si="322"/>
        <v>2.0</v>
      </c>
      <c r="CI31" s="53">
        <v>3</v>
      </c>
      <c r="CJ31" s="63">
        <v>3</v>
      </c>
      <c r="CK31" s="193">
        <f t="shared" si="323"/>
        <v>17</v>
      </c>
      <c r="CL31" s="217">
        <f t="shared" si="324"/>
        <v>5.882352941176471</v>
      </c>
      <c r="CM31" s="182">
        <f t="shared" si="325"/>
        <v>1.8529411764705883</v>
      </c>
      <c r="CN31" s="183" t="str">
        <f t="shared" si="326"/>
        <v>1.85</v>
      </c>
      <c r="CO31" s="135" t="str">
        <f t="shared" si="327"/>
        <v>Lên lớp</v>
      </c>
      <c r="CP31" s="136">
        <f t="shared" si="328"/>
        <v>17</v>
      </c>
      <c r="CQ31" s="241">
        <f t="shared" si="329"/>
        <v>5.882352941176471</v>
      </c>
      <c r="CR31" s="137">
        <f t="shared" si="330"/>
        <v>1.8529411764705883</v>
      </c>
      <c r="CS31" s="140" t="str">
        <f t="shared" si="331"/>
        <v>1.85</v>
      </c>
      <c r="CT31" s="135" t="str">
        <f t="shared" si="332"/>
        <v>Lên lớp</v>
      </c>
      <c r="CU31" s="135" t="s">
        <v>648</v>
      </c>
      <c r="CV31" s="19">
        <v>7</v>
      </c>
      <c r="CW31" s="22">
        <v>7</v>
      </c>
      <c r="CX31" s="23"/>
      <c r="CY31" s="25">
        <f t="shared" si="333"/>
        <v>7</v>
      </c>
      <c r="CZ31" s="26">
        <f t="shared" si="334"/>
        <v>7</v>
      </c>
      <c r="DA31" s="26" t="str">
        <f t="shared" si="335"/>
        <v>7.0</v>
      </c>
      <c r="DB31" s="30" t="str">
        <f t="shared" si="336"/>
        <v>B</v>
      </c>
      <c r="DC31" s="56">
        <f t="shared" si="337"/>
        <v>3</v>
      </c>
      <c r="DD31" s="35" t="str">
        <f t="shared" si="338"/>
        <v>3.0</v>
      </c>
      <c r="DE31" s="53">
        <v>3</v>
      </c>
      <c r="DF31" s="63">
        <v>3</v>
      </c>
      <c r="DG31" s="185">
        <v>6.9</v>
      </c>
      <c r="DH31" s="121">
        <v>5</v>
      </c>
      <c r="DI31" s="122"/>
      <c r="DJ31" s="129">
        <f t="shared" si="339"/>
        <v>5.8</v>
      </c>
      <c r="DK31" s="130">
        <f t="shared" si="340"/>
        <v>5.8</v>
      </c>
      <c r="DL31" s="130" t="str">
        <f t="shared" si="341"/>
        <v>5.8</v>
      </c>
      <c r="DM31" s="125" t="str">
        <f t="shared" si="342"/>
        <v>C</v>
      </c>
      <c r="DN31" s="126">
        <f t="shared" si="343"/>
        <v>2</v>
      </c>
      <c r="DO31" s="127" t="str">
        <f t="shared" si="344"/>
        <v>2.0</v>
      </c>
      <c r="DP31" s="144">
        <v>3</v>
      </c>
      <c r="DQ31" s="145">
        <v>3</v>
      </c>
      <c r="DR31" s="19">
        <v>7</v>
      </c>
      <c r="DS31" s="22">
        <v>1</v>
      </c>
      <c r="DT31" s="23">
        <v>3</v>
      </c>
      <c r="DU31" s="25">
        <f t="shared" si="345"/>
        <v>3.4</v>
      </c>
      <c r="DV31" s="26">
        <f t="shared" si="346"/>
        <v>4.5999999999999996</v>
      </c>
      <c r="DW31" s="26" t="str">
        <f t="shared" si="347"/>
        <v>4.6</v>
      </c>
      <c r="DX31" s="30" t="str">
        <f t="shared" si="348"/>
        <v>D</v>
      </c>
      <c r="DY31" s="28">
        <f t="shared" si="349"/>
        <v>1</v>
      </c>
      <c r="DZ31" s="35" t="str">
        <f t="shared" si="350"/>
        <v>1.0</v>
      </c>
      <c r="EA31" s="53">
        <v>3</v>
      </c>
      <c r="EB31" s="63">
        <v>3</v>
      </c>
      <c r="EC31" s="19">
        <v>5.7</v>
      </c>
      <c r="ED31" s="22">
        <v>4</v>
      </c>
      <c r="EE31" s="23"/>
      <c r="EF31" s="25">
        <f t="shared" si="351"/>
        <v>4.7</v>
      </c>
      <c r="EG31" s="26">
        <f t="shared" si="352"/>
        <v>4.7</v>
      </c>
      <c r="EH31" s="26" t="str">
        <f t="shared" si="353"/>
        <v>4.7</v>
      </c>
      <c r="EI31" s="30" t="str">
        <f t="shared" si="354"/>
        <v>D</v>
      </c>
      <c r="EJ31" s="28">
        <f t="shared" si="355"/>
        <v>1</v>
      </c>
      <c r="EK31" s="35" t="str">
        <f t="shared" si="356"/>
        <v>1.0</v>
      </c>
      <c r="EL31" s="53">
        <v>2</v>
      </c>
      <c r="EM31" s="63">
        <v>2</v>
      </c>
      <c r="EN31" s="19">
        <v>8</v>
      </c>
      <c r="EO31" s="22">
        <v>8</v>
      </c>
      <c r="EP31" s="23"/>
      <c r="EQ31" s="25">
        <f t="shared" si="357"/>
        <v>8</v>
      </c>
      <c r="ER31" s="26">
        <f t="shared" si="358"/>
        <v>8</v>
      </c>
      <c r="ES31" s="26" t="str">
        <f t="shared" si="359"/>
        <v>8.0</v>
      </c>
      <c r="ET31" s="30" t="str">
        <f t="shared" si="360"/>
        <v>B+</v>
      </c>
      <c r="EU31" s="28">
        <f t="shared" si="361"/>
        <v>3.5</v>
      </c>
      <c r="EV31" s="35" t="str">
        <f t="shared" si="362"/>
        <v>3.5</v>
      </c>
      <c r="EW31" s="53">
        <v>2</v>
      </c>
      <c r="EX31" s="63">
        <v>2</v>
      </c>
      <c r="EY31" s="19">
        <v>8.1</v>
      </c>
      <c r="EZ31" s="22">
        <v>1</v>
      </c>
      <c r="FA31" s="23">
        <v>5</v>
      </c>
      <c r="FB31" s="25">
        <f t="shared" si="363"/>
        <v>3.8</v>
      </c>
      <c r="FC31" s="26">
        <f t="shared" si="364"/>
        <v>6.2</v>
      </c>
      <c r="FD31" s="26" t="str">
        <f t="shared" si="365"/>
        <v>6.2</v>
      </c>
      <c r="FE31" s="30" t="str">
        <f t="shared" si="366"/>
        <v>C</v>
      </c>
      <c r="FF31" s="28">
        <f t="shared" si="367"/>
        <v>2</v>
      </c>
      <c r="FG31" s="35" t="str">
        <f t="shared" si="368"/>
        <v>2.0</v>
      </c>
      <c r="FH31" s="53">
        <v>3</v>
      </c>
      <c r="FI31" s="63">
        <v>3</v>
      </c>
      <c r="FJ31" s="19">
        <v>8</v>
      </c>
      <c r="FK31" s="22">
        <v>8</v>
      </c>
      <c r="FL31" s="23"/>
      <c r="FM31" s="25">
        <f t="shared" si="369"/>
        <v>8</v>
      </c>
      <c r="FN31" s="26">
        <f t="shared" si="370"/>
        <v>8</v>
      </c>
      <c r="FO31" s="26" t="str">
        <f t="shared" si="371"/>
        <v>8.0</v>
      </c>
      <c r="FP31" s="30" t="str">
        <f t="shared" si="372"/>
        <v>B+</v>
      </c>
      <c r="FQ31" s="28">
        <f t="shared" si="373"/>
        <v>3.5</v>
      </c>
      <c r="FR31" s="35" t="str">
        <f t="shared" si="374"/>
        <v>3.5</v>
      </c>
      <c r="FS31" s="53">
        <v>2</v>
      </c>
      <c r="FT31" s="63">
        <v>2</v>
      </c>
      <c r="FU31" s="19">
        <v>6.8</v>
      </c>
      <c r="FV31" s="22">
        <v>5</v>
      </c>
      <c r="FW31" s="23"/>
      <c r="FX31" s="25">
        <f t="shared" si="375"/>
        <v>5.7</v>
      </c>
      <c r="FY31" s="26">
        <f t="shared" si="376"/>
        <v>5.7</v>
      </c>
      <c r="FZ31" s="26" t="str">
        <f t="shared" si="377"/>
        <v>5.7</v>
      </c>
      <c r="GA31" s="30" t="str">
        <f t="shared" si="378"/>
        <v>C</v>
      </c>
      <c r="GB31" s="28">
        <f t="shared" si="379"/>
        <v>2</v>
      </c>
      <c r="GC31" s="35" t="str">
        <f t="shared" si="380"/>
        <v>2.0</v>
      </c>
      <c r="GD31" s="53">
        <v>2</v>
      </c>
      <c r="GE31" s="63">
        <v>2</v>
      </c>
      <c r="GF31" s="181">
        <f t="shared" si="381"/>
        <v>20</v>
      </c>
      <c r="GG31" s="217">
        <f t="shared" si="382"/>
        <v>6.18</v>
      </c>
      <c r="GH31" s="182">
        <f t="shared" si="383"/>
        <v>2.2000000000000002</v>
      </c>
      <c r="GI31" s="183" t="str">
        <f t="shared" si="384"/>
        <v>2.20</v>
      </c>
      <c r="GJ31" s="135" t="str">
        <f t="shared" si="385"/>
        <v>Lên lớp</v>
      </c>
      <c r="GK31" s="136">
        <f t="shared" si="386"/>
        <v>20</v>
      </c>
      <c r="GL31" s="239">
        <f t="shared" si="387"/>
        <v>6.18</v>
      </c>
      <c r="GM31" s="137">
        <f t="shared" si="388"/>
        <v>2.2000000000000002</v>
      </c>
      <c r="GN31" s="192">
        <f t="shared" si="389"/>
        <v>37</v>
      </c>
      <c r="GO31" s="193">
        <f t="shared" si="390"/>
        <v>37</v>
      </c>
      <c r="GP31" s="183">
        <f t="shared" si="391"/>
        <v>6.0432432432432428</v>
      </c>
      <c r="GQ31" s="182">
        <f t="shared" si="392"/>
        <v>2.0405405405405403</v>
      </c>
      <c r="GR31" s="183" t="str">
        <f t="shared" si="393"/>
        <v>2.04</v>
      </c>
      <c r="GS31" s="135" t="str">
        <f t="shared" si="394"/>
        <v>Lên lớp</v>
      </c>
      <c r="GT31" s="135" t="s">
        <v>648</v>
      </c>
      <c r="GU31" s="19">
        <v>8.9</v>
      </c>
      <c r="GV31" s="22">
        <v>6</v>
      </c>
      <c r="GW31" s="23"/>
      <c r="GX31" s="25">
        <f t="shared" si="395"/>
        <v>7.2</v>
      </c>
      <c r="GY31" s="26">
        <f t="shared" si="396"/>
        <v>7.2</v>
      </c>
      <c r="GZ31" s="26" t="str">
        <f t="shared" si="397"/>
        <v>7.2</v>
      </c>
      <c r="HA31" s="30" t="str">
        <f t="shared" si="398"/>
        <v>B</v>
      </c>
      <c r="HB31" s="28">
        <f t="shared" si="399"/>
        <v>3</v>
      </c>
      <c r="HC31" s="35" t="str">
        <f t="shared" si="400"/>
        <v>3.0</v>
      </c>
      <c r="HD31" s="53">
        <v>3</v>
      </c>
      <c r="HE31" s="63">
        <v>3</v>
      </c>
      <c r="HF31" s="19">
        <v>8.1999999999999993</v>
      </c>
      <c r="HG31" s="22">
        <v>7</v>
      </c>
      <c r="HH31" s="23"/>
      <c r="HI31" s="25">
        <f t="shared" si="401"/>
        <v>7.5</v>
      </c>
      <c r="HJ31" s="26">
        <f t="shared" si="402"/>
        <v>7.5</v>
      </c>
      <c r="HK31" s="26" t="str">
        <f t="shared" si="403"/>
        <v>7.5</v>
      </c>
      <c r="HL31" s="30" t="str">
        <f t="shared" si="404"/>
        <v>B</v>
      </c>
      <c r="HM31" s="28">
        <f t="shared" si="405"/>
        <v>3</v>
      </c>
      <c r="HN31" s="35" t="str">
        <f t="shared" si="406"/>
        <v>3.0</v>
      </c>
      <c r="HO31" s="53">
        <v>2</v>
      </c>
      <c r="HP31" s="63">
        <v>2</v>
      </c>
      <c r="HQ31" s="19">
        <v>7.6</v>
      </c>
      <c r="HR31" s="22">
        <v>5</v>
      </c>
      <c r="HS31" s="23"/>
      <c r="HT31" s="25">
        <f t="shared" si="407"/>
        <v>6</v>
      </c>
      <c r="HU31" s="147">
        <f t="shared" si="408"/>
        <v>6</v>
      </c>
      <c r="HV31" s="26" t="str">
        <f t="shared" si="409"/>
        <v>6.0</v>
      </c>
      <c r="HW31" s="218" t="str">
        <f t="shared" si="410"/>
        <v>C</v>
      </c>
      <c r="HX31" s="149">
        <f t="shared" si="411"/>
        <v>2</v>
      </c>
      <c r="HY31" s="40" t="str">
        <f t="shared" si="412"/>
        <v>2.0</v>
      </c>
      <c r="HZ31" s="53">
        <v>3</v>
      </c>
      <c r="IA31" s="63">
        <v>3</v>
      </c>
      <c r="IB31" s="19">
        <v>8.3000000000000007</v>
      </c>
      <c r="IC31" s="110">
        <v>2</v>
      </c>
      <c r="ID31" s="23">
        <v>5</v>
      </c>
      <c r="IE31" s="25">
        <f t="shared" si="413"/>
        <v>4.5</v>
      </c>
      <c r="IF31" s="147">
        <f t="shared" si="414"/>
        <v>6.3</v>
      </c>
      <c r="IG31" s="26" t="str">
        <f t="shared" si="415"/>
        <v>6.3</v>
      </c>
      <c r="IH31" s="218" t="str">
        <f t="shared" si="416"/>
        <v>C</v>
      </c>
      <c r="II31" s="149">
        <f t="shared" si="417"/>
        <v>2</v>
      </c>
      <c r="IJ31" s="40" t="str">
        <f t="shared" si="418"/>
        <v>2.0</v>
      </c>
      <c r="IK31" s="53">
        <v>1</v>
      </c>
      <c r="IL31" s="63">
        <v>1</v>
      </c>
      <c r="IM31" s="19">
        <v>5.6</v>
      </c>
      <c r="IN31" s="22">
        <v>8</v>
      </c>
      <c r="IO31" s="23"/>
      <c r="IP31" s="25">
        <f t="shared" si="419"/>
        <v>7</v>
      </c>
      <c r="IQ31" s="26">
        <f t="shared" si="420"/>
        <v>7</v>
      </c>
      <c r="IR31" s="26" t="str">
        <f t="shared" si="421"/>
        <v>7.0</v>
      </c>
      <c r="IS31" s="30" t="str">
        <f t="shared" si="422"/>
        <v>B</v>
      </c>
      <c r="IT31" s="28">
        <f t="shared" si="423"/>
        <v>3</v>
      </c>
      <c r="IU31" s="35" t="str">
        <f t="shared" si="424"/>
        <v>3.0</v>
      </c>
      <c r="IV31" s="53">
        <v>2</v>
      </c>
      <c r="IW31" s="63">
        <v>2</v>
      </c>
      <c r="IX31" s="19">
        <v>7.2</v>
      </c>
      <c r="IY31" s="22">
        <v>8</v>
      </c>
      <c r="IZ31" s="23"/>
      <c r="JA31" s="25">
        <f t="shared" si="425"/>
        <v>7.7</v>
      </c>
      <c r="JB31" s="26">
        <f t="shared" si="426"/>
        <v>7.7</v>
      </c>
      <c r="JC31" s="26" t="str">
        <f t="shared" si="427"/>
        <v>7.7</v>
      </c>
      <c r="JD31" s="30" t="str">
        <f t="shared" si="428"/>
        <v>B</v>
      </c>
      <c r="JE31" s="28">
        <f t="shared" si="429"/>
        <v>3</v>
      </c>
      <c r="JF31" s="35" t="str">
        <f t="shared" si="430"/>
        <v>3.0</v>
      </c>
      <c r="JG31" s="53">
        <v>2</v>
      </c>
      <c r="JH31" s="63">
        <v>2</v>
      </c>
      <c r="JI31" s="19">
        <v>8.8000000000000007</v>
      </c>
      <c r="JJ31" s="22">
        <v>6</v>
      </c>
      <c r="JK31" s="23"/>
      <c r="JL31" s="25">
        <f t="shared" si="431"/>
        <v>7.1</v>
      </c>
      <c r="JM31" s="26">
        <f t="shared" si="432"/>
        <v>7.1</v>
      </c>
      <c r="JN31" s="26" t="str">
        <f t="shared" si="433"/>
        <v>7.1</v>
      </c>
      <c r="JO31" s="30" t="str">
        <f t="shared" si="434"/>
        <v>B</v>
      </c>
      <c r="JP31" s="28">
        <f t="shared" si="435"/>
        <v>3</v>
      </c>
      <c r="JQ31" s="35" t="str">
        <f t="shared" si="436"/>
        <v>3.0</v>
      </c>
      <c r="JR31" s="53">
        <v>2</v>
      </c>
      <c r="JS31" s="63">
        <v>2</v>
      </c>
      <c r="JT31" s="185">
        <v>6</v>
      </c>
      <c r="JU31" s="121">
        <v>10</v>
      </c>
      <c r="JV31" s="122"/>
      <c r="JW31" s="129">
        <f t="shared" si="437"/>
        <v>8.4</v>
      </c>
      <c r="JX31" s="130">
        <f t="shared" si="438"/>
        <v>8.4</v>
      </c>
      <c r="JY31" s="130" t="str">
        <f t="shared" si="439"/>
        <v>8.4</v>
      </c>
      <c r="JZ31" s="125" t="str">
        <f t="shared" si="440"/>
        <v>B+</v>
      </c>
      <c r="KA31" s="126">
        <f t="shared" si="441"/>
        <v>3.5</v>
      </c>
      <c r="KB31" s="127" t="str">
        <f t="shared" si="442"/>
        <v>3.5</v>
      </c>
      <c r="KC31" s="144">
        <v>1</v>
      </c>
      <c r="KD31" s="145">
        <v>1</v>
      </c>
      <c r="KE31" s="19">
        <v>8</v>
      </c>
      <c r="KF31" s="22">
        <v>5</v>
      </c>
      <c r="KG31" s="23"/>
      <c r="KH31" s="25">
        <f t="shared" si="443"/>
        <v>6.2</v>
      </c>
      <c r="KI31" s="26">
        <f t="shared" si="444"/>
        <v>6.2</v>
      </c>
      <c r="KJ31" s="26" t="str">
        <f t="shared" si="445"/>
        <v>6.2</v>
      </c>
      <c r="KK31" s="30" t="str">
        <f t="shared" si="446"/>
        <v>C</v>
      </c>
      <c r="KL31" s="28">
        <f t="shared" si="447"/>
        <v>2</v>
      </c>
      <c r="KM31" s="35" t="str">
        <f t="shared" si="448"/>
        <v>2.0</v>
      </c>
      <c r="KN31" s="53">
        <v>2</v>
      </c>
      <c r="KO31" s="63">
        <v>2</v>
      </c>
      <c r="KP31" s="181">
        <f t="shared" si="449"/>
        <v>18</v>
      </c>
      <c r="KQ31" s="217">
        <f t="shared" si="450"/>
        <v>6.9611111111111121</v>
      </c>
      <c r="KR31" s="182">
        <f t="shared" si="451"/>
        <v>2.6944444444444446</v>
      </c>
      <c r="KS31" s="183" t="str">
        <f t="shared" si="452"/>
        <v>2.69</v>
      </c>
      <c r="KT31" s="135" t="str">
        <f t="shared" si="453"/>
        <v>Lên lớp</v>
      </c>
      <c r="KU31" s="136">
        <f t="shared" si="454"/>
        <v>18</v>
      </c>
      <c r="KV31" s="217">
        <f t="shared" si="455"/>
        <v>6.9611111111111121</v>
      </c>
      <c r="KW31" s="236">
        <f t="shared" si="456"/>
        <v>2.6944444444444446</v>
      </c>
      <c r="KX31" s="192">
        <f t="shared" si="457"/>
        <v>55</v>
      </c>
      <c r="KY31" s="193">
        <f t="shared" si="458"/>
        <v>55</v>
      </c>
      <c r="KZ31" s="183">
        <f t="shared" si="459"/>
        <v>6.3436363636363629</v>
      </c>
      <c r="LA31" s="182">
        <f t="shared" si="460"/>
        <v>2.2545454545454544</v>
      </c>
      <c r="LB31" s="183" t="str">
        <f t="shared" si="461"/>
        <v>2.25</v>
      </c>
      <c r="LC31" s="135" t="str">
        <f t="shared" si="462"/>
        <v>Lên lớp</v>
      </c>
      <c r="LD31" s="135" t="s">
        <v>648</v>
      </c>
      <c r="LE31" s="19">
        <v>8</v>
      </c>
      <c r="LF31" s="22">
        <v>7</v>
      </c>
      <c r="LG31" s="23"/>
      <c r="LH31" s="25">
        <f t="shared" si="463"/>
        <v>7.4</v>
      </c>
      <c r="LI31" s="147">
        <f t="shared" si="464"/>
        <v>7.4</v>
      </c>
      <c r="LJ31" s="26" t="str">
        <f t="shared" si="465"/>
        <v>7.4</v>
      </c>
      <c r="LK31" s="148" t="str">
        <f t="shared" si="466"/>
        <v>B</v>
      </c>
      <c r="LL31" s="149">
        <f t="shared" si="467"/>
        <v>3</v>
      </c>
      <c r="LM31" s="40" t="str">
        <f t="shared" si="468"/>
        <v>3.0</v>
      </c>
      <c r="LN31" s="53">
        <v>2</v>
      </c>
      <c r="LO31" s="63">
        <v>2</v>
      </c>
      <c r="LP31" s="19">
        <v>8</v>
      </c>
      <c r="LQ31" s="22">
        <v>9</v>
      </c>
      <c r="LR31" s="23"/>
      <c r="LS31" s="25">
        <f t="shared" si="469"/>
        <v>8.6</v>
      </c>
      <c r="LT31" s="147">
        <f t="shared" si="470"/>
        <v>8.6</v>
      </c>
      <c r="LU31" s="26" t="str">
        <f t="shared" si="471"/>
        <v>8.6</v>
      </c>
      <c r="LV31" s="148" t="str">
        <f t="shared" si="472"/>
        <v>A</v>
      </c>
      <c r="LW31" s="149">
        <f t="shared" si="473"/>
        <v>4</v>
      </c>
      <c r="LX31" s="40" t="str">
        <f t="shared" si="474"/>
        <v>4.0</v>
      </c>
      <c r="LY31" s="53">
        <v>1</v>
      </c>
      <c r="LZ31" s="63">
        <v>1</v>
      </c>
      <c r="MA31" s="19">
        <v>9.1999999999999993</v>
      </c>
      <c r="MB31" s="51">
        <v>8.5</v>
      </c>
      <c r="MC31" s="23"/>
      <c r="MD31" s="25">
        <f t="shared" si="475"/>
        <v>8.8000000000000007</v>
      </c>
      <c r="ME31" s="147">
        <f t="shared" si="476"/>
        <v>8.8000000000000007</v>
      </c>
      <c r="MF31" s="26" t="str">
        <f t="shared" si="477"/>
        <v>8.8</v>
      </c>
      <c r="MG31" s="148" t="str">
        <f t="shared" si="478"/>
        <v>A</v>
      </c>
      <c r="MH31" s="149">
        <f t="shared" si="479"/>
        <v>4</v>
      </c>
      <c r="MI31" s="40" t="str">
        <f t="shared" si="480"/>
        <v>4.0</v>
      </c>
      <c r="MJ31" s="53">
        <v>3</v>
      </c>
      <c r="MK31" s="63">
        <v>3</v>
      </c>
      <c r="ML31" s="19">
        <v>8</v>
      </c>
      <c r="MM31" s="22">
        <v>8</v>
      </c>
      <c r="MN31" s="23"/>
      <c r="MO31" s="25">
        <f t="shared" si="481"/>
        <v>8</v>
      </c>
      <c r="MP31" s="147">
        <f t="shared" si="482"/>
        <v>8</v>
      </c>
      <c r="MQ31" s="26" t="str">
        <f t="shared" si="483"/>
        <v>8.0</v>
      </c>
      <c r="MR31" s="148" t="str">
        <f t="shared" si="484"/>
        <v>B+</v>
      </c>
      <c r="MS31" s="149">
        <f t="shared" si="485"/>
        <v>3.5</v>
      </c>
      <c r="MT31" s="40" t="str">
        <f t="shared" si="486"/>
        <v>3.5</v>
      </c>
      <c r="MU31" s="53">
        <v>2</v>
      </c>
      <c r="MV31" s="63">
        <v>2</v>
      </c>
      <c r="MW31" s="19">
        <v>8.4</v>
      </c>
      <c r="MX31" s="22">
        <v>8</v>
      </c>
      <c r="MY31" s="23"/>
      <c r="MZ31" s="25">
        <f t="shared" si="487"/>
        <v>8.1999999999999993</v>
      </c>
      <c r="NA31" s="147">
        <f t="shared" si="488"/>
        <v>8.1999999999999993</v>
      </c>
      <c r="NB31" s="26" t="str">
        <f t="shared" si="489"/>
        <v>8.2</v>
      </c>
      <c r="NC31" s="148" t="str">
        <f t="shared" si="490"/>
        <v>B+</v>
      </c>
      <c r="ND31" s="149">
        <f t="shared" si="491"/>
        <v>3.5</v>
      </c>
      <c r="NE31" s="40" t="str">
        <f t="shared" si="492"/>
        <v>3.5</v>
      </c>
      <c r="NF31" s="53">
        <v>4</v>
      </c>
      <c r="NG31" s="63">
        <v>4</v>
      </c>
      <c r="NH31" s="264">
        <f t="shared" si="19"/>
        <v>12</v>
      </c>
      <c r="NI31" s="217">
        <f t="shared" si="20"/>
        <v>8.2166666666666668</v>
      </c>
      <c r="NJ31" s="182">
        <f t="shared" si="21"/>
        <v>3.5833333333333335</v>
      </c>
      <c r="NK31" s="183" t="str">
        <f t="shared" si="22"/>
        <v>3.58</v>
      </c>
      <c r="NL31" s="135" t="str">
        <f t="shared" si="23"/>
        <v>Lên lớp</v>
      </c>
      <c r="NM31" s="136">
        <f t="shared" si="24"/>
        <v>12</v>
      </c>
      <c r="NN31" s="217">
        <f t="shared" si="25"/>
        <v>8.2166666666666668</v>
      </c>
      <c r="NO31" s="236">
        <f t="shared" si="26"/>
        <v>3.5833333333333335</v>
      </c>
      <c r="NP31" s="192">
        <f t="shared" si="27"/>
        <v>67</v>
      </c>
      <c r="NQ31" s="193">
        <f t="shared" si="28"/>
        <v>67</v>
      </c>
      <c r="NR31" s="183">
        <f t="shared" si="29"/>
        <v>6.6791044776119399</v>
      </c>
      <c r="NS31" s="182">
        <f t="shared" si="30"/>
        <v>2.4925373134328357</v>
      </c>
      <c r="NT31" s="183" t="str">
        <f t="shared" si="31"/>
        <v>2.49</v>
      </c>
      <c r="NU31" s="135" t="str">
        <f t="shared" si="32"/>
        <v>Lên lớp</v>
      </c>
      <c r="NV31" s="135" t="s">
        <v>648</v>
      </c>
      <c r="NW31" s="57">
        <v>7.5</v>
      </c>
      <c r="NX31" s="51">
        <v>6.5</v>
      </c>
      <c r="NY31" s="23"/>
      <c r="NZ31" s="25">
        <f t="shared" si="273"/>
        <v>6.9</v>
      </c>
      <c r="OA31" s="26">
        <f t="shared" si="274"/>
        <v>6.9</v>
      </c>
      <c r="OB31" s="26" t="str">
        <f t="shared" si="275"/>
        <v>6.9</v>
      </c>
      <c r="OC31" s="30" t="str">
        <f t="shared" si="276"/>
        <v>C+</v>
      </c>
      <c r="OD31" s="28">
        <f t="shared" si="277"/>
        <v>2.5</v>
      </c>
      <c r="OE31" s="35" t="str">
        <f t="shared" si="278"/>
        <v>2.5</v>
      </c>
      <c r="OF31" s="53">
        <v>6</v>
      </c>
      <c r="OG31" s="70">
        <v>6</v>
      </c>
      <c r="OH31" s="19">
        <v>7.2</v>
      </c>
      <c r="OI31" s="22">
        <v>8</v>
      </c>
      <c r="OJ31" s="23"/>
      <c r="OK31" s="25">
        <f t="shared" si="263"/>
        <v>7.7</v>
      </c>
      <c r="OL31" s="26">
        <f t="shared" si="264"/>
        <v>7.7</v>
      </c>
      <c r="OM31" s="26" t="str">
        <f t="shared" si="265"/>
        <v>7.7</v>
      </c>
      <c r="ON31" s="30" t="str">
        <f t="shared" si="266"/>
        <v>B</v>
      </c>
      <c r="OO31" s="28">
        <f t="shared" si="267"/>
        <v>3</v>
      </c>
      <c r="OP31" s="35" t="str">
        <f t="shared" si="268"/>
        <v>3.0</v>
      </c>
      <c r="OQ31" s="53">
        <v>6</v>
      </c>
      <c r="OR31" s="63">
        <v>6</v>
      </c>
      <c r="OS31" s="258">
        <v>7.4</v>
      </c>
      <c r="OT31" s="25">
        <v>7.6</v>
      </c>
      <c r="OU31" s="25">
        <v>7.3</v>
      </c>
      <c r="OV31" s="129">
        <f t="shared" si="269"/>
        <v>7.4</v>
      </c>
      <c r="OW31" s="26" t="str">
        <f t="shared" si="34"/>
        <v>7.4</v>
      </c>
      <c r="OX31" s="30" t="str">
        <f t="shared" si="270"/>
        <v>B</v>
      </c>
      <c r="OY31" s="28">
        <f t="shared" si="271"/>
        <v>3</v>
      </c>
      <c r="OZ31" s="35" t="str">
        <f t="shared" si="272"/>
        <v>3.0</v>
      </c>
      <c r="PA31" s="260">
        <v>5</v>
      </c>
      <c r="PB31" s="261">
        <v>5</v>
      </c>
      <c r="PC31" s="262">
        <f t="shared" si="232"/>
        <v>17</v>
      </c>
      <c r="PD31" s="217">
        <f t="shared" si="35"/>
        <v>7.329411764705883</v>
      </c>
      <c r="PE31" s="182">
        <f t="shared" si="36"/>
        <v>2.8235294117647061</v>
      </c>
      <c r="PF31" s="183" t="str">
        <f t="shared" si="37"/>
        <v>2.82</v>
      </c>
      <c r="PG31" s="135" t="str">
        <f t="shared" si="38"/>
        <v>Lên lớp</v>
      </c>
    </row>
    <row r="32" spans="1:423" ht="18">
      <c r="A32" s="10">
        <v>3</v>
      </c>
      <c r="B32" s="10">
        <v>31</v>
      </c>
      <c r="C32" s="90" t="s">
        <v>271</v>
      </c>
      <c r="D32" s="91" t="s">
        <v>315</v>
      </c>
      <c r="E32" s="93" t="s">
        <v>316</v>
      </c>
      <c r="F32" s="307" t="s">
        <v>65</v>
      </c>
      <c r="G32" s="42"/>
      <c r="H32" s="104" t="s">
        <v>522</v>
      </c>
      <c r="I32" s="42" t="s">
        <v>18</v>
      </c>
      <c r="J32" s="98" t="s">
        <v>534</v>
      </c>
      <c r="K32" s="12">
        <v>5.8</v>
      </c>
      <c r="L32" s="26" t="str">
        <f t="shared" si="279"/>
        <v>5.8</v>
      </c>
      <c r="M32" s="30" t="str">
        <f t="shared" si="280"/>
        <v>C</v>
      </c>
      <c r="N32" s="37">
        <f t="shared" si="281"/>
        <v>2</v>
      </c>
      <c r="O32" s="35" t="str">
        <f t="shared" si="282"/>
        <v>2.0</v>
      </c>
      <c r="P32" s="11">
        <v>2</v>
      </c>
      <c r="Q32" s="14">
        <v>7.8</v>
      </c>
      <c r="R32" s="26" t="str">
        <f t="shared" si="283"/>
        <v>7.8</v>
      </c>
      <c r="S32" s="30" t="str">
        <f t="shared" si="284"/>
        <v>B</v>
      </c>
      <c r="T32" s="37">
        <f t="shared" si="285"/>
        <v>3</v>
      </c>
      <c r="U32" s="35" t="str">
        <f t="shared" si="286"/>
        <v>3.0</v>
      </c>
      <c r="V32" s="11">
        <v>3</v>
      </c>
      <c r="W32" s="19">
        <v>7.2</v>
      </c>
      <c r="X32" s="22">
        <v>6</v>
      </c>
      <c r="Y32" s="23"/>
      <c r="Z32" s="25">
        <f t="shared" si="287"/>
        <v>6.5</v>
      </c>
      <c r="AA32" s="26">
        <f t="shared" si="288"/>
        <v>6.5</v>
      </c>
      <c r="AB32" s="26" t="str">
        <f t="shared" si="289"/>
        <v>6.5</v>
      </c>
      <c r="AC32" s="30" t="str">
        <f t="shared" si="290"/>
        <v>C+</v>
      </c>
      <c r="AD32" s="28">
        <f t="shared" si="291"/>
        <v>2.5</v>
      </c>
      <c r="AE32" s="35" t="str">
        <f t="shared" si="292"/>
        <v>2.5</v>
      </c>
      <c r="AF32" s="53">
        <v>4</v>
      </c>
      <c r="AG32" s="63">
        <v>4</v>
      </c>
      <c r="AH32" s="19">
        <v>7</v>
      </c>
      <c r="AI32" s="22">
        <v>9</v>
      </c>
      <c r="AJ32" s="23"/>
      <c r="AK32" s="25">
        <f t="shared" si="293"/>
        <v>8.1999999999999993</v>
      </c>
      <c r="AL32" s="26">
        <f t="shared" si="294"/>
        <v>8.1999999999999993</v>
      </c>
      <c r="AM32" s="26" t="str">
        <f t="shared" si="295"/>
        <v>8.2</v>
      </c>
      <c r="AN32" s="30" t="str">
        <f t="shared" si="296"/>
        <v>B+</v>
      </c>
      <c r="AO32" s="28">
        <f t="shared" si="297"/>
        <v>3.5</v>
      </c>
      <c r="AP32" s="35" t="str">
        <f t="shared" si="298"/>
        <v>3.5</v>
      </c>
      <c r="AQ32" s="66">
        <v>2</v>
      </c>
      <c r="AR32" s="68">
        <v>2</v>
      </c>
      <c r="AS32" s="19">
        <v>5.8</v>
      </c>
      <c r="AT32" s="22">
        <v>4</v>
      </c>
      <c r="AU32" s="23"/>
      <c r="AV32" s="25">
        <f t="shared" si="299"/>
        <v>4.7</v>
      </c>
      <c r="AW32" s="26">
        <f t="shared" si="300"/>
        <v>4.7</v>
      </c>
      <c r="AX32" s="26" t="str">
        <f t="shared" si="301"/>
        <v>4.7</v>
      </c>
      <c r="AY32" s="30" t="str">
        <f t="shared" si="302"/>
        <v>D</v>
      </c>
      <c r="AZ32" s="28">
        <f t="shared" si="303"/>
        <v>1</v>
      </c>
      <c r="BA32" s="35" t="str">
        <f t="shared" si="304"/>
        <v>1.0</v>
      </c>
      <c r="BB32" s="53">
        <v>3</v>
      </c>
      <c r="BC32" s="63">
        <v>3</v>
      </c>
      <c r="BD32" s="19">
        <v>5</v>
      </c>
      <c r="BE32" s="22">
        <v>5</v>
      </c>
      <c r="BF32" s="23"/>
      <c r="BG32" s="25">
        <f t="shared" si="305"/>
        <v>5</v>
      </c>
      <c r="BH32" s="26">
        <f t="shared" si="306"/>
        <v>5</v>
      </c>
      <c r="BI32" s="26" t="str">
        <f t="shared" si="307"/>
        <v>5.0</v>
      </c>
      <c r="BJ32" s="30" t="str">
        <f t="shared" si="308"/>
        <v>D+</v>
      </c>
      <c r="BK32" s="28">
        <f t="shared" si="309"/>
        <v>1.5</v>
      </c>
      <c r="BL32" s="35" t="str">
        <f t="shared" si="310"/>
        <v>1.5</v>
      </c>
      <c r="BM32" s="53">
        <v>3</v>
      </c>
      <c r="BN32" s="63">
        <v>3</v>
      </c>
      <c r="BO32" s="19">
        <v>6.6</v>
      </c>
      <c r="BP32" s="22">
        <v>5</v>
      </c>
      <c r="BQ32" s="23"/>
      <c r="BR32" s="25">
        <f t="shared" si="311"/>
        <v>5.6</v>
      </c>
      <c r="BS32" s="26">
        <f t="shared" si="312"/>
        <v>5.6</v>
      </c>
      <c r="BT32" s="26" t="str">
        <f t="shared" si="313"/>
        <v>5.6</v>
      </c>
      <c r="BU32" s="30" t="str">
        <f t="shared" si="314"/>
        <v>C</v>
      </c>
      <c r="BV32" s="56">
        <f t="shared" si="315"/>
        <v>2</v>
      </c>
      <c r="BW32" s="35" t="str">
        <f t="shared" si="316"/>
        <v>2.0</v>
      </c>
      <c r="BX32" s="53">
        <v>2</v>
      </c>
      <c r="BY32" s="70">
        <v>2</v>
      </c>
      <c r="BZ32" s="19">
        <v>8.3000000000000007</v>
      </c>
      <c r="CA32" s="22">
        <v>8</v>
      </c>
      <c r="CB32" s="23"/>
      <c r="CC32" s="25">
        <f t="shared" si="317"/>
        <v>8.1</v>
      </c>
      <c r="CD32" s="26">
        <f t="shared" si="318"/>
        <v>8.1</v>
      </c>
      <c r="CE32" s="26" t="str">
        <f t="shared" si="319"/>
        <v>8.1</v>
      </c>
      <c r="CF32" s="30" t="str">
        <f t="shared" si="320"/>
        <v>B+</v>
      </c>
      <c r="CG32" s="28">
        <f t="shared" si="321"/>
        <v>3.5</v>
      </c>
      <c r="CH32" s="35" t="str">
        <f t="shared" si="322"/>
        <v>3.5</v>
      </c>
      <c r="CI32" s="53">
        <v>3</v>
      </c>
      <c r="CJ32" s="63">
        <v>3</v>
      </c>
      <c r="CK32" s="193">
        <f t="shared" si="323"/>
        <v>17</v>
      </c>
      <c r="CL32" s="217">
        <f t="shared" si="324"/>
        <v>6.2941176470588234</v>
      </c>
      <c r="CM32" s="182">
        <f t="shared" si="325"/>
        <v>2.2941176470588234</v>
      </c>
      <c r="CN32" s="183" t="str">
        <f t="shared" si="326"/>
        <v>2.29</v>
      </c>
      <c r="CO32" s="135" t="str">
        <f t="shared" si="327"/>
        <v>Lên lớp</v>
      </c>
      <c r="CP32" s="136">
        <f t="shared" si="328"/>
        <v>17</v>
      </c>
      <c r="CQ32" s="241">
        <f t="shared" si="329"/>
        <v>6.2941176470588234</v>
      </c>
      <c r="CR32" s="137">
        <f t="shared" si="330"/>
        <v>2.2941176470588234</v>
      </c>
      <c r="CS32" s="140" t="str">
        <f t="shared" si="331"/>
        <v>2.29</v>
      </c>
      <c r="CT32" s="135" t="str">
        <f t="shared" si="332"/>
        <v>Lên lớp</v>
      </c>
      <c r="CU32" s="135" t="s">
        <v>648</v>
      </c>
      <c r="CV32" s="19">
        <v>5.6</v>
      </c>
      <c r="CW32" s="22">
        <v>4</v>
      </c>
      <c r="CX32" s="23"/>
      <c r="CY32" s="25">
        <f t="shared" si="333"/>
        <v>4.5999999999999996</v>
      </c>
      <c r="CZ32" s="26">
        <f t="shared" si="334"/>
        <v>4.5999999999999996</v>
      </c>
      <c r="DA32" s="26" t="str">
        <f t="shared" si="335"/>
        <v>4.6</v>
      </c>
      <c r="DB32" s="30" t="str">
        <f t="shared" si="336"/>
        <v>D</v>
      </c>
      <c r="DC32" s="56">
        <f t="shared" si="337"/>
        <v>1</v>
      </c>
      <c r="DD32" s="35" t="str">
        <f t="shared" si="338"/>
        <v>1.0</v>
      </c>
      <c r="DE32" s="53">
        <v>3</v>
      </c>
      <c r="DF32" s="63">
        <v>3</v>
      </c>
      <c r="DG32" s="19">
        <v>6.4</v>
      </c>
      <c r="DH32" s="22">
        <v>2</v>
      </c>
      <c r="DI32" s="23">
        <v>4</v>
      </c>
      <c r="DJ32" s="25">
        <f t="shared" si="339"/>
        <v>3.8</v>
      </c>
      <c r="DK32" s="26">
        <f t="shared" si="340"/>
        <v>5</v>
      </c>
      <c r="DL32" s="26" t="str">
        <f t="shared" si="341"/>
        <v>5.0</v>
      </c>
      <c r="DM32" s="30" t="str">
        <f t="shared" si="342"/>
        <v>D+</v>
      </c>
      <c r="DN32" s="56">
        <f t="shared" si="343"/>
        <v>1.5</v>
      </c>
      <c r="DO32" s="35" t="str">
        <f t="shared" si="344"/>
        <v>1.5</v>
      </c>
      <c r="DP32" s="53">
        <v>3</v>
      </c>
      <c r="DQ32" s="63">
        <v>3</v>
      </c>
      <c r="DR32" s="19">
        <v>5.9</v>
      </c>
      <c r="DS32" s="22">
        <v>1</v>
      </c>
      <c r="DT32" s="23">
        <v>3</v>
      </c>
      <c r="DU32" s="25">
        <f t="shared" si="345"/>
        <v>3</v>
      </c>
      <c r="DV32" s="26">
        <f t="shared" si="346"/>
        <v>4.2</v>
      </c>
      <c r="DW32" s="26" t="str">
        <f t="shared" si="347"/>
        <v>4.2</v>
      </c>
      <c r="DX32" s="30" t="str">
        <f t="shared" si="348"/>
        <v>D</v>
      </c>
      <c r="DY32" s="28">
        <f t="shared" si="349"/>
        <v>1</v>
      </c>
      <c r="DZ32" s="35" t="str">
        <f t="shared" si="350"/>
        <v>1.0</v>
      </c>
      <c r="EA32" s="53">
        <v>3</v>
      </c>
      <c r="EB32" s="63">
        <v>3</v>
      </c>
      <c r="EC32" s="19">
        <v>5</v>
      </c>
      <c r="ED32" s="22">
        <v>3</v>
      </c>
      <c r="EE32" s="23">
        <v>4</v>
      </c>
      <c r="EF32" s="25">
        <f t="shared" si="351"/>
        <v>3.8</v>
      </c>
      <c r="EG32" s="26">
        <f t="shared" si="352"/>
        <v>4.4000000000000004</v>
      </c>
      <c r="EH32" s="26" t="str">
        <f t="shared" si="353"/>
        <v>4.4</v>
      </c>
      <c r="EI32" s="30" t="str">
        <f t="shared" si="354"/>
        <v>D</v>
      </c>
      <c r="EJ32" s="28">
        <f t="shared" si="355"/>
        <v>1</v>
      </c>
      <c r="EK32" s="35" t="str">
        <f t="shared" si="356"/>
        <v>1.0</v>
      </c>
      <c r="EL32" s="53">
        <v>2</v>
      </c>
      <c r="EM32" s="63">
        <v>2</v>
      </c>
      <c r="EN32" s="19">
        <v>6.1</v>
      </c>
      <c r="EO32" s="22">
        <v>6</v>
      </c>
      <c r="EP32" s="23"/>
      <c r="EQ32" s="25">
        <f t="shared" si="357"/>
        <v>6</v>
      </c>
      <c r="ER32" s="26">
        <f t="shared" si="358"/>
        <v>6</v>
      </c>
      <c r="ES32" s="26" t="str">
        <f t="shared" si="359"/>
        <v>6.0</v>
      </c>
      <c r="ET32" s="30" t="str">
        <f t="shared" si="360"/>
        <v>C</v>
      </c>
      <c r="EU32" s="28">
        <f t="shared" si="361"/>
        <v>2</v>
      </c>
      <c r="EV32" s="35" t="str">
        <f t="shared" si="362"/>
        <v>2.0</v>
      </c>
      <c r="EW32" s="53">
        <v>2</v>
      </c>
      <c r="EX32" s="63">
        <v>2</v>
      </c>
      <c r="EY32" s="19">
        <v>5.9</v>
      </c>
      <c r="EZ32" s="22">
        <v>2</v>
      </c>
      <c r="FA32" s="23">
        <v>4</v>
      </c>
      <c r="FB32" s="25">
        <f t="shared" si="363"/>
        <v>3.6</v>
      </c>
      <c r="FC32" s="26">
        <f t="shared" si="364"/>
        <v>4.8</v>
      </c>
      <c r="FD32" s="26" t="str">
        <f t="shared" si="365"/>
        <v>4.8</v>
      </c>
      <c r="FE32" s="30" t="str">
        <f t="shared" si="366"/>
        <v>D</v>
      </c>
      <c r="FF32" s="28">
        <f t="shared" si="367"/>
        <v>1</v>
      </c>
      <c r="FG32" s="35" t="str">
        <f t="shared" si="368"/>
        <v>1.0</v>
      </c>
      <c r="FH32" s="53">
        <v>3</v>
      </c>
      <c r="FI32" s="63">
        <v>3</v>
      </c>
      <c r="FJ32" s="19">
        <v>6.7</v>
      </c>
      <c r="FK32" s="22">
        <v>9</v>
      </c>
      <c r="FL32" s="23"/>
      <c r="FM32" s="25">
        <f t="shared" si="369"/>
        <v>8.1</v>
      </c>
      <c r="FN32" s="26">
        <f t="shared" si="370"/>
        <v>8.1</v>
      </c>
      <c r="FO32" s="26" t="str">
        <f t="shared" si="371"/>
        <v>8.1</v>
      </c>
      <c r="FP32" s="30" t="str">
        <f t="shared" si="372"/>
        <v>B+</v>
      </c>
      <c r="FQ32" s="28">
        <f t="shared" si="373"/>
        <v>3.5</v>
      </c>
      <c r="FR32" s="35" t="str">
        <f t="shared" si="374"/>
        <v>3.5</v>
      </c>
      <c r="FS32" s="53">
        <v>2</v>
      </c>
      <c r="FT32" s="63">
        <v>2</v>
      </c>
      <c r="FU32" s="19">
        <v>5.0999999999999996</v>
      </c>
      <c r="FV32" s="22">
        <v>4</v>
      </c>
      <c r="FW32" s="23"/>
      <c r="FX32" s="25">
        <f t="shared" si="375"/>
        <v>4.4000000000000004</v>
      </c>
      <c r="FY32" s="26">
        <f t="shared" si="376"/>
        <v>4.4000000000000004</v>
      </c>
      <c r="FZ32" s="26" t="str">
        <f t="shared" si="377"/>
        <v>4.4</v>
      </c>
      <c r="GA32" s="30" t="str">
        <f t="shared" si="378"/>
        <v>D</v>
      </c>
      <c r="GB32" s="28">
        <f t="shared" si="379"/>
        <v>1</v>
      </c>
      <c r="GC32" s="35" t="str">
        <f t="shared" si="380"/>
        <v>1.0</v>
      </c>
      <c r="GD32" s="53">
        <v>2</v>
      </c>
      <c r="GE32" s="63">
        <v>2</v>
      </c>
      <c r="GF32" s="181">
        <f t="shared" si="381"/>
        <v>20</v>
      </c>
      <c r="GG32" s="217">
        <f t="shared" si="382"/>
        <v>5.08</v>
      </c>
      <c r="GH32" s="182">
        <f t="shared" si="383"/>
        <v>1.425</v>
      </c>
      <c r="GI32" s="183" t="str">
        <f t="shared" si="384"/>
        <v>1.43</v>
      </c>
      <c r="GJ32" s="135" t="str">
        <f t="shared" si="385"/>
        <v>Lên lớp</v>
      </c>
      <c r="GK32" s="136">
        <f t="shared" si="386"/>
        <v>20</v>
      </c>
      <c r="GL32" s="239">
        <f t="shared" si="387"/>
        <v>5.08</v>
      </c>
      <c r="GM32" s="137">
        <f t="shared" si="388"/>
        <v>1.425</v>
      </c>
      <c r="GN32" s="192">
        <f t="shared" si="389"/>
        <v>37</v>
      </c>
      <c r="GO32" s="193">
        <f t="shared" si="390"/>
        <v>37</v>
      </c>
      <c r="GP32" s="183">
        <f t="shared" si="391"/>
        <v>5.6378378378378375</v>
      </c>
      <c r="GQ32" s="182">
        <f t="shared" si="392"/>
        <v>1.8243243243243243</v>
      </c>
      <c r="GR32" s="183" t="str">
        <f t="shared" si="393"/>
        <v>1.82</v>
      </c>
      <c r="GS32" s="135" t="str">
        <f t="shared" si="394"/>
        <v>Lên lớp</v>
      </c>
      <c r="GT32" s="135" t="s">
        <v>648</v>
      </c>
      <c r="GU32" s="19">
        <v>5.0999999999999996</v>
      </c>
      <c r="GV32" s="22">
        <v>5</v>
      </c>
      <c r="GW32" s="23"/>
      <c r="GX32" s="25">
        <f t="shared" si="395"/>
        <v>5</v>
      </c>
      <c r="GY32" s="26">
        <f t="shared" si="396"/>
        <v>5</v>
      </c>
      <c r="GZ32" s="26" t="str">
        <f t="shared" si="397"/>
        <v>5.0</v>
      </c>
      <c r="HA32" s="30" t="str">
        <f t="shared" si="398"/>
        <v>D+</v>
      </c>
      <c r="HB32" s="28">
        <f t="shared" si="399"/>
        <v>1.5</v>
      </c>
      <c r="HC32" s="35" t="str">
        <f t="shared" si="400"/>
        <v>1.5</v>
      </c>
      <c r="HD32" s="53">
        <v>3</v>
      </c>
      <c r="HE32" s="63">
        <v>3</v>
      </c>
      <c r="HF32" s="19">
        <v>6.6</v>
      </c>
      <c r="HG32" s="22">
        <v>3</v>
      </c>
      <c r="HH32" s="23"/>
      <c r="HI32" s="25">
        <f t="shared" si="401"/>
        <v>4.4000000000000004</v>
      </c>
      <c r="HJ32" s="26">
        <f t="shared" si="402"/>
        <v>4.4000000000000004</v>
      </c>
      <c r="HK32" s="26" t="str">
        <f t="shared" si="403"/>
        <v>4.4</v>
      </c>
      <c r="HL32" s="30" t="str">
        <f t="shared" si="404"/>
        <v>D</v>
      </c>
      <c r="HM32" s="28">
        <f t="shared" si="405"/>
        <v>1</v>
      </c>
      <c r="HN32" s="35" t="str">
        <f t="shared" si="406"/>
        <v>1.0</v>
      </c>
      <c r="HO32" s="53">
        <v>2</v>
      </c>
      <c r="HP32" s="63">
        <v>2</v>
      </c>
      <c r="HQ32" s="19">
        <v>5.9</v>
      </c>
      <c r="HR32" s="22">
        <v>5</v>
      </c>
      <c r="HS32" s="23"/>
      <c r="HT32" s="25">
        <f t="shared" si="407"/>
        <v>5.4</v>
      </c>
      <c r="HU32" s="147">
        <f t="shared" si="408"/>
        <v>5.4</v>
      </c>
      <c r="HV32" s="26" t="str">
        <f t="shared" si="409"/>
        <v>5.4</v>
      </c>
      <c r="HW32" s="218" t="str">
        <f t="shared" si="410"/>
        <v>D+</v>
      </c>
      <c r="HX32" s="149">
        <f t="shared" si="411"/>
        <v>1.5</v>
      </c>
      <c r="HY32" s="40" t="str">
        <f t="shared" si="412"/>
        <v>1.5</v>
      </c>
      <c r="HZ32" s="53">
        <v>3</v>
      </c>
      <c r="IA32" s="63">
        <v>3</v>
      </c>
      <c r="IB32" s="19">
        <v>6.3</v>
      </c>
      <c r="IC32" s="22">
        <v>4</v>
      </c>
      <c r="ID32" s="23"/>
      <c r="IE32" s="25">
        <f t="shared" si="413"/>
        <v>4.9000000000000004</v>
      </c>
      <c r="IF32" s="147">
        <f t="shared" si="414"/>
        <v>4.9000000000000004</v>
      </c>
      <c r="IG32" s="26" t="str">
        <f t="shared" si="415"/>
        <v>4.9</v>
      </c>
      <c r="IH32" s="218" t="str">
        <f t="shared" si="416"/>
        <v>D</v>
      </c>
      <c r="II32" s="149">
        <f t="shared" si="417"/>
        <v>1</v>
      </c>
      <c r="IJ32" s="40" t="str">
        <f t="shared" si="418"/>
        <v>1.0</v>
      </c>
      <c r="IK32" s="53">
        <v>1</v>
      </c>
      <c r="IL32" s="63">
        <v>1</v>
      </c>
      <c r="IM32" s="19">
        <v>5.6</v>
      </c>
      <c r="IN32" s="22">
        <v>7</v>
      </c>
      <c r="IO32" s="23"/>
      <c r="IP32" s="25">
        <f t="shared" si="419"/>
        <v>6.4</v>
      </c>
      <c r="IQ32" s="26">
        <f t="shared" si="420"/>
        <v>6.4</v>
      </c>
      <c r="IR32" s="26" t="str">
        <f t="shared" si="421"/>
        <v>6.4</v>
      </c>
      <c r="IS32" s="30" t="str">
        <f t="shared" si="422"/>
        <v>C</v>
      </c>
      <c r="IT32" s="28">
        <f t="shared" si="423"/>
        <v>2</v>
      </c>
      <c r="IU32" s="35" t="str">
        <f t="shared" si="424"/>
        <v>2.0</v>
      </c>
      <c r="IV32" s="53">
        <v>2</v>
      </c>
      <c r="IW32" s="63">
        <v>2</v>
      </c>
      <c r="IX32" s="19">
        <v>6.4</v>
      </c>
      <c r="IY32" s="22">
        <v>7</v>
      </c>
      <c r="IZ32" s="23"/>
      <c r="JA32" s="25">
        <f t="shared" si="425"/>
        <v>6.8</v>
      </c>
      <c r="JB32" s="26">
        <f t="shared" si="426"/>
        <v>6.8</v>
      </c>
      <c r="JC32" s="26" t="str">
        <f t="shared" si="427"/>
        <v>6.8</v>
      </c>
      <c r="JD32" s="30" t="str">
        <f t="shared" si="428"/>
        <v>C+</v>
      </c>
      <c r="JE32" s="28">
        <f t="shared" si="429"/>
        <v>2.5</v>
      </c>
      <c r="JF32" s="35" t="str">
        <f t="shared" si="430"/>
        <v>2.5</v>
      </c>
      <c r="JG32" s="53">
        <v>2</v>
      </c>
      <c r="JH32" s="63">
        <v>2</v>
      </c>
      <c r="JI32" s="19">
        <v>6.2</v>
      </c>
      <c r="JJ32" s="22">
        <v>6</v>
      </c>
      <c r="JK32" s="23"/>
      <c r="JL32" s="25">
        <f t="shared" si="431"/>
        <v>6.1</v>
      </c>
      <c r="JM32" s="26">
        <f t="shared" si="432"/>
        <v>6.1</v>
      </c>
      <c r="JN32" s="26" t="str">
        <f t="shared" si="433"/>
        <v>6.1</v>
      </c>
      <c r="JO32" s="30" t="str">
        <f t="shared" si="434"/>
        <v>C</v>
      </c>
      <c r="JP32" s="28">
        <f t="shared" si="435"/>
        <v>2</v>
      </c>
      <c r="JQ32" s="35" t="str">
        <f t="shared" si="436"/>
        <v>2.0</v>
      </c>
      <c r="JR32" s="53">
        <v>2</v>
      </c>
      <c r="JS32" s="63">
        <v>2</v>
      </c>
      <c r="JT32" s="185">
        <v>5.8</v>
      </c>
      <c r="JU32" s="121">
        <v>7</v>
      </c>
      <c r="JV32" s="122"/>
      <c r="JW32" s="129">
        <f t="shared" si="437"/>
        <v>6.5</v>
      </c>
      <c r="JX32" s="130">
        <f t="shared" si="438"/>
        <v>6.5</v>
      </c>
      <c r="JY32" s="130" t="str">
        <f t="shared" si="439"/>
        <v>6.5</v>
      </c>
      <c r="JZ32" s="125" t="str">
        <f t="shared" si="440"/>
        <v>C+</v>
      </c>
      <c r="KA32" s="126">
        <f t="shared" si="441"/>
        <v>2.5</v>
      </c>
      <c r="KB32" s="127" t="str">
        <f t="shared" si="442"/>
        <v>2.5</v>
      </c>
      <c r="KC32" s="144">
        <v>1</v>
      </c>
      <c r="KD32" s="145">
        <v>1</v>
      </c>
      <c r="KE32" s="19">
        <v>5.7</v>
      </c>
      <c r="KF32" s="22">
        <v>4</v>
      </c>
      <c r="KG32" s="23"/>
      <c r="KH32" s="25">
        <f t="shared" si="443"/>
        <v>4.7</v>
      </c>
      <c r="KI32" s="26">
        <f t="shared" si="444"/>
        <v>4.7</v>
      </c>
      <c r="KJ32" s="26" t="str">
        <f t="shared" si="445"/>
        <v>4.7</v>
      </c>
      <c r="KK32" s="30" t="str">
        <f t="shared" si="446"/>
        <v>D</v>
      </c>
      <c r="KL32" s="28">
        <f t="shared" si="447"/>
        <v>1</v>
      </c>
      <c r="KM32" s="35" t="str">
        <f t="shared" si="448"/>
        <v>1.0</v>
      </c>
      <c r="KN32" s="53">
        <v>2</v>
      </c>
      <c r="KO32" s="63">
        <v>2</v>
      </c>
      <c r="KP32" s="181">
        <f t="shared" si="449"/>
        <v>18</v>
      </c>
      <c r="KQ32" s="217">
        <f t="shared" si="450"/>
        <v>5.5222222222222221</v>
      </c>
      <c r="KR32" s="182">
        <f t="shared" si="451"/>
        <v>1.6388888888888888</v>
      </c>
      <c r="KS32" s="183" t="str">
        <f t="shared" si="452"/>
        <v>1.64</v>
      </c>
      <c r="KT32" s="135" t="str">
        <f t="shared" si="453"/>
        <v>Lên lớp</v>
      </c>
      <c r="KU32" s="136">
        <f t="shared" si="454"/>
        <v>18</v>
      </c>
      <c r="KV32" s="217">
        <f t="shared" si="455"/>
        <v>5.5222222222222221</v>
      </c>
      <c r="KW32" s="236">
        <f t="shared" si="456"/>
        <v>1.6388888888888888</v>
      </c>
      <c r="KX32" s="192">
        <f t="shared" si="457"/>
        <v>55</v>
      </c>
      <c r="KY32" s="193">
        <f t="shared" si="458"/>
        <v>55</v>
      </c>
      <c r="KZ32" s="183">
        <f t="shared" si="459"/>
        <v>5.6</v>
      </c>
      <c r="LA32" s="182">
        <f t="shared" si="460"/>
        <v>1.7636363636363637</v>
      </c>
      <c r="LB32" s="183" t="str">
        <f t="shared" si="461"/>
        <v>1.76</v>
      </c>
      <c r="LC32" s="135" t="str">
        <f t="shared" si="462"/>
        <v>Lên lớp</v>
      </c>
      <c r="LD32" s="135" t="s">
        <v>648</v>
      </c>
      <c r="LE32" s="19">
        <v>6.6</v>
      </c>
      <c r="LF32" s="22">
        <v>6</v>
      </c>
      <c r="LG32" s="23"/>
      <c r="LH32" s="25">
        <f t="shared" si="463"/>
        <v>6.2</v>
      </c>
      <c r="LI32" s="147">
        <f t="shared" si="464"/>
        <v>6.2</v>
      </c>
      <c r="LJ32" s="26" t="str">
        <f t="shared" si="465"/>
        <v>6.2</v>
      </c>
      <c r="LK32" s="148" t="str">
        <f t="shared" si="466"/>
        <v>C</v>
      </c>
      <c r="LL32" s="149">
        <f t="shared" si="467"/>
        <v>2</v>
      </c>
      <c r="LM32" s="40" t="str">
        <f t="shared" si="468"/>
        <v>2.0</v>
      </c>
      <c r="LN32" s="53">
        <v>2</v>
      </c>
      <c r="LO32" s="63">
        <v>2</v>
      </c>
      <c r="LP32" s="19">
        <v>5.4</v>
      </c>
      <c r="LQ32" s="112"/>
      <c r="LR32" s="23">
        <v>2</v>
      </c>
      <c r="LS32" s="25">
        <f t="shared" si="469"/>
        <v>2.2000000000000002</v>
      </c>
      <c r="LT32" s="147">
        <f t="shared" si="470"/>
        <v>3.4</v>
      </c>
      <c r="LU32" s="26" t="str">
        <f t="shared" si="471"/>
        <v>3.4</v>
      </c>
      <c r="LV32" s="148" t="str">
        <f t="shared" si="472"/>
        <v>F</v>
      </c>
      <c r="LW32" s="149">
        <f t="shared" si="473"/>
        <v>0</v>
      </c>
      <c r="LX32" s="40" t="str">
        <f t="shared" si="474"/>
        <v>0.0</v>
      </c>
      <c r="LY32" s="53">
        <v>1</v>
      </c>
      <c r="LZ32" s="63"/>
      <c r="MA32" s="43">
        <v>3.8</v>
      </c>
      <c r="MB32" s="22"/>
      <c r="MC32" s="23"/>
      <c r="MD32" s="25">
        <f t="shared" si="475"/>
        <v>1.5</v>
      </c>
      <c r="ME32" s="147">
        <f t="shared" si="476"/>
        <v>1.5</v>
      </c>
      <c r="MF32" s="26" t="str">
        <f t="shared" si="477"/>
        <v>1.5</v>
      </c>
      <c r="MG32" s="148" t="str">
        <f t="shared" si="478"/>
        <v>F</v>
      </c>
      <c r="MH32" s="149">
        <f t="shared" si="479"/>
        <v>0</v>
      </c>
      <c r="MI32" s="40" t="str">
        <f t="shared" si="480"/>
        <v>0.0</v>
      </c>
      <c r="MJ32" s="53">
        <v>3</v>
      </c>
      <c r="MK32" s="63"/>
      <c r="ML32" s="19">
        <v>5.3</v>
      </c>
      <c r="MM32" s="112"/>
      <c r="MN32" s="249"/>
      <c r="MO32" s="25">
        <f t="shared" si="481"/>
        <v>2.1</v>
      </c>
      <c r="MP32" s="147">
        <f t="shared" si="482"/>
        <v>2.1</v>
      </c>
      <c r="MQ32" s="26" t="str">
        <f t="shared" si="483"/>
        <v>2.1</v>
      </c>
      <c r="MR32" s="148" t="str">
        <f t="shared" si="484"/>
        <v>F</v>
      </c>
      <c r="MS32" s="149">
        <f t="shared" si="485"/>
        <v>0</v>
      </c>
      <c r="MT32" s="40" t="str">
        <f t="shared" si="486"/>
        <v>0.0</v>
      </c>
      <c r="MU32" s="53">
        <v>2</v>
      </c>
      <c r="MV32" s="63"/>
      <c r="MW32" s="19">
        <v>5</v>
      </c>
      <c r="MX32" s="44"/>
      <c r="MY32" s="23">
        <v>2</v>
      </c>
      <c r="MZ32" s="25">
        <f t="shared" si="487"/>
        <v>2</v>
      </c>
      <c r="NA32" s="147">
        <f t="shared" si="488"/>
        <v>3.2</v>
      </c>
      <c r="NB32" s="26" t="str">
        <f t="shared" si="489"/>
        <v>3.2</v>
      </c>
      <c r="NC32" s="148" t="str">
        <f t="shared" si="490"/>
        <v>F</v>
      </c>
      <c r="ND32" s="149">
        <f t="shared" si="491"/>
        <v>0</v>
      </c>
      <c r="NE32" s="40" t="str">
        <f t="shared" si="492"/>
        <v>0.0</v>
      </c>
      <c r="NF32" s="53">
        <v>4</v>
      </c>
      <c r="NG32" s="63"/>
      <c r="NH32" s="264">
        <f t="shared" si="19"/>
        <v>12</v>
      </c>
      <c r="NI32" s="217">
        <f t="shared" si="20"/>
        <v>3.1083333333333329</v>
      </c>
      <c r="NJ32" s="182">
        <f t="shared" si="21"/>
        <v>0.33333333333333331</v>
      </c>
      <c r="NK32" s="183" t="str">
        <f t="shared" si="22"/>
        <v>0.33</v>
      </c>
      <c r="NL32" s="135" t="str">
        <f t="shared" si="23"/>
        <v>Cảnh báo KQHT</v>
      </c>
      <c r="NM32" s="136">
        <f t="shared" si="24"/>
        <v>2</v>
      </c>
      <c r="NN32" s="217">
        <f t="shared" si="25"/>
        <v>6.2</v>
      </c>
      <c r="NO32" s="236">
        <f t="shared" si="26"/>
        <v>2</v>
      </c>
      <c r="NP32" s="192">
        <f t="shared" si="27"/>
        <v>67</v>
      </c>
      <c r="NQ32" s="193">
        <f t="shared" si="28"/>
        <v>57</v>
      </c>
      <c r="NR32" s="183">
        <f t="shared" si="29"/>
        <v>5.6210526315789471</v>
      </c>
      <c r="NS32" s="182">
        <f t="shared" si="30"/>
        <v>1.7719298245614035</v>
      </c>
      <c r="NT32" s="183" t="str">
        <f t="shared" si="31"/>
        <v>1.77</v>
      </c>
      <c r="NU32" s="135" t="str">
        <f t="shared" si="32"/>
        <v>Lên lớp</v>
      </c>
      <c r="NV32" s="215" t="s">
        <v>644</v>
      </c>
      <c r="NW32" s="304">
        <v>0</v>
      </c>
      <c r="NX32" s="51"/>
      <c r="NY32" s="23"/>
      <c r="NZ32" s="25">
        <f t="shared" si="273"/>
        <v>0</v>
      </c>
      <c r="OA32" s="26">
        <f t="shared" si="274"/>
        <v>0</v>
      </c>
      <c r="OB32" s="26" t="str">
        <f t="shared" si="275"/>
        <v>0.0</v>
      </c>
      <c r="OC32" s="30" t="str">
        <f t="shared" si="276"/>
        <v>F</v>
      </c>
      <c r="OD32" s="28">
        <f t="shared" si="277"/>
        <v>0</v>
      </c>
      <c r="OE32" s="35" t="str">
        <f t="shared" si="278"/>
        <v>0.0</v>
      </c>
      <c r="OF32" s="53"/>
      <c r="OG32" s="70"/>
      <c r="OH32" s="43">
        <v>0.2</v>
      </c>
      <c r="OI32" s="22"/>
      <c r="OJ32" s="23"/>
      <c r="OK32" s="25">
        <f t="shared" si="263"/>
        <v>0.1</v>
      </c>
      <c r="OL32" s="26">
        <f t="shared" si="264"/>
        <v>0.1</v>
      </c>
      <c r="OM32" s="26" t="str">
        <f t="shared" si="265"/>
        <v>0.1</v>
      </c>
      <c r="ON32" s="30" t="str">
        <f t="shared" si="266"/>
        <v>F</v>
      </c>
      <c r="OO32" s="28">
        <f t="shared" si="267"/>
        <v>0</v>
      </c>
      <c r="OP32" s="35" t="str">
        <f t="shared" si="268"/>
        <v>0.0</v>
      </c>
      <c r="OQ32" s="53">
        <v>6</v>
      </c>
      <c r="OR32" s="63"/>
      <c r="OS32" s="258"/>
      <c r="OT32" s="25"/>
      <c r="OU32" s="25"/>
      <c r="OV32" s="129">
        <f t="shared" si="269"/>
        <v>0</v>
      </c>
      <c r="OW32" s="26" t="str">
        <f t="shared" si="34"/>
        <v>0.0</v>
      </c>
      <c r="OX32" s="30" t="str">
        <f t="shared" si="270"/>
        <v>F</v>
      </c>
      <c r="OY32" s="28">
        <f t="shared" si="271"/>
        <v>0</v>
      </c>
      <c r="OZ32" s="35" t="str">
        <f t="shared" si="272"/>
        <v>0.0</v>
      </c>
      <c r="PA32" s="260"/>
      <c r="PB32" s="261"/>
      <c r="PC32" s="262">
        <f t="shared" si="232"/>
        <v>6</v>
      </c>
      <c r="PD32" s="217">
        <f t="shared" si="35"/>
        <v>0.10000000000000002</v>
      </c>
      <c r="PE32" s="182">
        <f t="shared" si="36"/>
        <v>0</v>
      </c>
      <c r="PF32" s="183" t="str">
        <f t="shared" si="37"/>
        <v>0.00</v>
      </c>
      <c r="PG32" s="135" t="str">
        <f t="shared" si="38"/>
        <v>Cảnh báo KQHT</v>
      </c>
    </row>
    <row r="33" spans="1:423" ht="18">
      <c r="A33" s="10">
        <v>4</v>
      </c>
      <c r="B33" s="10">
        <v>32</v>
      </c>
      <c r="C33" s="90" t="s">
        <v>271</v>
      </c>
      <c r="D33" s="91" t="s">
        <v>317</v>
      </c>
      <c r="E33" s="93" t="s">
        <v>318</v>
      </c>
      <c r="F33" s="131" t="s">
        <v>319</v>
      </c>
      <c r="G33" s="42"/>
      <c r="H33" s="104" t="s">
        <v>452</v>
      </c>
      <c r="I33" s="42" t="s">
        <v>18</v>
      </c>
      <c r="J33" s="98" t="s">
        <v>75</v>
      </c>
      <c r="K33" s="12">
        <v>5.8</v>
      </c>
      <c r="L33" s="26" t="str">
        <f t="shared" si="279"/>
        <v>5.8</v>
      </c>
      <c r="M33" s="30" t="str">
        <f t="shared" si="280"/>
        <v>C</v>
      </c>
      <c r="N33" s="37">
        <f t="shared" si="281"/>
        <v>2</v>
      </c>
      <c r="O33" s="35" t="str">
        <f t="shared" si="282"/>
        <v>2.0</v>
      </c>
      <c r="P33" s="11">
        <v>2</v>
      </c>
      <c r="Q33" s="14">
        <v>6.2</v>
      </c>
      <c r="R33" s="26" t="str">
        <f t="shared" si="283"/>
        <v>6.2</v>
      </c>
      <c r="S33" s="30" t="str">
        <f t="shared" si="284"/>
        <v>C</v>
      </c>
      <c r="T33" s="37">
        <f t="shared" si="285"/>
        <v>2</v>
      </c>
      <c r="U33" s="35" t="str">
        <f t="shared" si="286"/>
        <v>2.0</v>
      </c>
      <c r="V33" s="11">
        <v>3</v>
      </c>
      <c r="W33" s="19">
        <v>7.5</v>
      </c>
      <c r="X33" s="22">
        <v>8</v>
      </c>
      <c r="Y33" s="23"/>
      <c r="Z33" s="25">
        <f t="shared" si="287"/>
        <v>7.8</v>
      </c>
      <c r="AA33" s="26">
        <f t="shared" si="288"/>
        <v>7.8</v>
      </c>
      <c r="AB33" s="26" t="str">
        <f t="shared" si="289"/>
        <v>7.8</v>
      </c>
      <c r="AC33" s="30" t="str">
        <f t="shared" si="290"/>
        <v>B</v>
      </c>
      <c r="AD33" s="28">
        <f t="shared" si="291"/>
        <v>3</v>
      </c>
      <c r="AE33" s="35" t="str">
        <f t="shared" si="292"/>
        <v>3.0</v>
      </c>
      <c r="AF33" s="53">
        <v>4</v>
      </c>
      <c r="AG33" s="63">
        <v>4</v>
      </c>
      <c r="AH33" s="19">
        <v>7</v>
      </c>
      <c r="AI33" s="22">
        <v>8</v>
      </c>
      <c r="AJ33" s="23"/>
      <c r="AK33" s="25">
        <f t="shared" si="293"/>
        <v>7.6</v>
      </c>
      <c r="AL33" s="26">
        <f t="shared" si="294"/>
        <v>7.6</v>
      </c>
      <c r="AM33" s="26" t="str">
        <f t="shared" si="295"/>
        <v>7.6</v>
      </c>
      <c r="AN33" s="30" t="str">
        <f t="shared" si="296"/>
        <v>B</v>
      </c>
      <c r="AO33" s="28">
        <f t="shared" si="297"/>
        <v>3</v>
      </c>
      <c r="AP33" s="35" t="str">
        <f t="shared" si="298"/>
        <v>3.0</v>
      </c>
      <c r="AQ33" s="66">
        <v>2</v>
      </c>
      <c r="AR33" s="68">
        <v>2</v>
      </c>
      <c r="AS33" s="19">
        <v>5.7</v>
      </c>
      <c r="AT33" s="22">
        <v>5</v>
      </c>
      <c r="AU33" s="23"/>
      <c r="AV33" s="25">
        <f t="shared" si="299"/>
        <v>5.3</v>
      </c>
      <c r="AW33" s="26">
        <f t="shared" si="300"/>
        <v>5.3</v>
      </c>
      <c r="AX33" s="26" t="str">
        <f t="shared" si="301"/>
        <v>5.3</v>
      </c>
      <c r="AY33" s="30" t="str">
        <f t="shared" si="302"/>
        <v>D+</v>
      </c>
      <c r="AZ33" s="28">
        <f t="shared" si="303"/>
        <v>1.5</v>
      </c>
      <c r="BA33" s="35" t="str">
        <f t="shared" si="304"/>
        <v>1.5</v>
      </c>
      <c r="BB33" s="53">
        <v>3</v>
      </c>
      <c r="BC33" s="63">
        <v>3</v>
      </c>
      <c r="BD33" s="19">
        <v>5</v>
      </c>
      <c r="BE33" s="22">
        <v>2</v>
      </c>
      <c r="BF33" s="23">
        <v>4</v>
      </c>
      <c r="BG33" s="25">
        <f t="shared" si="305"/>
        <v>3.2</v>
      </c>
      <c r="BH33" s="26">
        <f t="shared" si="306"/>
        <v>4.4000000000000004</v>
      </c>
      <c r="BI33" s="26" t="str">
        <f t="shared" si="307"/>
        <v>4.4</v>
      </c>
      <c r="BJ33" s="30" t="str">
        <f t="shared" si="308"/>
        <v>D</v>
      </c>
      <c r="BK33" s="28">
        <f t="shared" si="309"/>
        <v>1</v>
      </c>
      <c r="BL33" s="35" t="str">
        <f t="shared" si="310"/>
        <v>1.0</v>
      </c>
      <c r="BM33" s="53">
        <v>3</v>
      </c>
      <c r="BN33" s="63">
        <v>3</v>
      </c>
      <c r="BO33" s="19">
        <v>6.4</v>
      </c>
      <c r="BP33" s="22">
        <v>6</v>
      </c>
      <c r="BQ33" s="23"/>
      <c r="BR33" s="25">
        <f t="shared" si="311"/>
        <v>6.2</v>
      </c>
      <c r="BS33" s="26">
        <f t="shared" si="312"/>
        <v>6.2</v>
      </c>
      <c r="BT33" s="26" t="str">
        <f t="shared" si="313"/>
        <v>6.2</v>
      </c>
      <c r="BU33" s="30" t="str">
        <f t="shared" si="314"/>
        <v>C</v>
      </c>
      <c r="BV33" s="56">
        <f t="shared" si="315"/>
        <v>2</v>
      </c>
      <c r="BW33" s="35" t="str">
        <f t="shared" si="316"/>
        <v>2.0</v>
      </c>
      <c r="BX33" s="53">
        <v>2</v>
      </c>
      <c r="BY33" s="70">
        <v>2</v>
      </c>
      <c r="BZ33" s="19">
        <v>6.8</v>
      </c>
      <c r="CA33" s="22">
        <v>3</v>
      </c>
      <c r="CB33" s="23"/>
      <c r="CC33" s="25">
        <f t="shared" si="317"/>
        <v>4.5</v>
      </c>
      <c r="CD33" s="26">
        <f t="shared" si="318"/>
        <v>4.5</v>
      </c>
      <c r="CE33" s="26" t="str">
        <f t="shared" si="319"/>
        <v>4.5</v>
      </c>
      <c r="CF33" s="30" t="str">
        <f t="shared" si="320"/>
        <v>D</v>
      </c>
      <c r="CG33" s="28">
        <f t="shared" si="321"/>
        <v>1</v>
      </c>
      <c r="CH33" s="35" t="str">
        <f t="shared" si="322"/>
        <v>1.0</v>
      </c>
      <c r="CI33" s="53">
        <v>3</v>
      </c>
      <c r="CJ33" s="63">
        <v>3</v>
      </c>
      <c r="CK33" s="193">
        <f t="shared" si="323"/>
        <v>17</v>
      </c>
      <c r="CL33" s="217">
        <f t="shared" si="324"/>
        <v>5.9647058823529413</v>
      </c>
      <c r="CM33" s="182">
        <f t="shared" si="325"/>
        <v>1.911764705882353</v>
      </c>
      <c r="CN33" s="183" t="str">
        <f t="shared" si="326"/>
        <v>1.91</v>
      </c>
      <c r="CO33" s="135" t="str">
        <f t="shared" si="327"/>
        <v>Lên lớp</v>
      </c>
      <c r="CP33" s="136">
        <f t="shared" si="328"/>
        <v>17</v>
      </c>
      <c r="CQ33" s="241">
        <f t="shared" si="329"/>
        <v>5.9647058823529413</v>
      </c>
      <c r="CR33" s="137">
        <f t="shared" si="330"/>
        <v>1.911764705882353</v>
      </c>
      <c r="CS33" s="140" t="str">
        <f t="shared" si="331"/>
        <v>1.91</v>
      </c>
      <c r="CT33" s="135" t="str">
        <f t="shared" si="332"/>
        <v>Lên lớp</v>
      </c>
      <c r="CU33" s="135" t="s">
        <v>648</v>
      </c>
      <c r="CV33" s="19">
        <v>5.0999999999999996</v>
      </c>
      <c r="CW33" s="22">
        <v>4</v>
      </c>
      <c r="CX33" s="23"/>
      <c r="CY33" s="25">
        <f t="shared" si="333"/>
        <v>4.4000000000000004</v>
      </c>
      <c r="CZ33" s="26">
        <f t="shared" si="334"/>
        <v>4.4000000000000004</v>
      </c>
      <c r="DA33" s="26" t="str">
        <f t="shared" si="335"/>
        <v>4.4</v>
      </c>
      <c r="DB33" s="30" t="str">
        <f t="shared" si="336"/>
        <v>D</v>
      </c>
      <c r="DC33" s="56">
        <f t="shared" si="337"/>
        <v>1</v>
      </c>
      <c r="DD33" s="35" t="str">
        <f t="shared" si="338"/>
        <v>1.0</v>
      </c>
      <c r="DE33" s="53">
        <v>3</v>
      </c>
      <c r="DF33" s="63">
        <v>3</v>
      </c>
      <c r="DG33" s="19">
        <v>6.9</v>
      </c>
      <c r="DH33" s="22">
        <v>5</v>
      </c>
      <c r="DI33" s="23"/>
      <c r="DJ33" s="25">
        <f t="shared" si="339"/>
        <v>5.8</v>
      </c>
      <c r="DK33" s="26">
        <f t="shared" si="340"/>
        <v>5.8</v>
      </c>
      <c r="DL33" s="26" t="str">
        <f t="shared" si="341"/>
        <v>5.8</v>
      </c>
      <c r="DM33" s="30" t="str">
        <f t="shared" si="342"/>
        <v>C</v>
      </c>
      <c r="DN33" s="56">
        <f t="shared" si="343"/>
        <v>2</v>
      </c>
      <c r="DO33" s="35" t="str">
        <f t="shared" si="344"/>
        <v>2.0</v>
      </c>
      <c r="DP33" s="53">
        <v>3</v>
      </c>
      <c r="DQ33" s="63">
        <v>3</v>
      </c>
      <c r="DR33" s="19">
        <v>5.6</v>
      </c>
      <c r="DS33" s="22">
        <v>1</v>
      </c>
      <c r="DT33" s="23">
        <v>1</v>
      </c>
      <c r="DU33" s="25">
        <f t="shared" si="345"/>
        <v>2.8</v>
      </c>
      <c r="DV33" s="26">
        <f t="shared" si="346"/>
        <v>2.8</v>
      </c>
      <c r="DW33" s="26" t="str">
        <f t="shared" si="347"/>
        <v>2.8</v>
      </c>
      <c r="DX33" s="30" t="str">
        <f t="shared" si="348"/>
        <v>F</v>
      </c>
      <c r="DY33" s="28">
        <f t="shared" si="349"/>
        <v>0</v>
      </c>
      <c r="DZ33" s="35" t="str">
        <f t="shared" si="350"/>
        <v>0.0</v>
      </c>
      <c r="EA33" s="53">
        <v>3</v>
      </c>
      <c r="EB33" s="63"/>
      <c r="EC33" s="19">
        <v>5</v>
      </c>
      <c r="ED33" s="22">
        <v>1</v>
      </c>
      <c r="EE33" s="23">
        <v>4</v>
      </c>
      <c r="EF33" s="25">
        <f t="shared" si="351"/>
        <v>2.6</v>
      </c>
      <c r="EG33" s="26">
        <f t="shared" si="352"/>
        <v>4.4000000000000004</v>
      </c>
      <c r="EH33" s="26" t="str">
        <f t="shared" si="353"/>
        <v>4.4</v>
      </c>
      <c r="EI33" s="30" t="str">
        <f t="shared" si="354"/>
        <v>D</v>
      </c>
      <c r="EJ33" s="28">
        <f t="shared" si="355"/>
        <v>1</v>
      </c>
      <c r="EK33" s="35" t="str">
        <f t="shared" si="356"/>
        <v>1.0</v>
      </c>
      <c r="EL33" s="53">
        <v>2</v>
      </c>
      <c r="EM33" s="63">
        <v>2</v>
      </c>
      <c r="EN33" s="19">
        <v>6.6</v>
      </c>
      <c r="EO33" s="22">
        <v>6</v>
      </c>
      <c r="EP33" s="23"/>
      <c r="EQ33" s="25">
        <f t="shared" si="357"/>
        <v>6.2</v>
      </c>
      <c r="ER33" s="26">
        <f t="shared" si="358"/>
        <v>6.2</v>
      </c>
      <c r="ES33" s="26" t="str">
        <f t="shared" si="359"/>
        <v>6.2</v>
      </c>
      <c r="ET33" s="30" t="str">
        <f t="shared" si="360"/>
        <v>C</v>
      </c>
      <c r="EU33" s="28">
        <f t="shared" si="361"/>
        <v>2</v>
      </c>
      <c r="EV33" s="35" t="str">
        <f t="shared" si="362"/>
        <v>2.0</v>
      </c>
      <c r="EW33" s="53">
        <v>2</v>
      </c>
      <c r="EX33" s="63">
        <v>2</v>
      </c>
      <c r="EY33" s="19">
        <v>7.2</v>
      </c>
      <c r="EZ33" s="22">
        <v>4</v>
      </c>
      <c r="FA33" s="23"/>
      <c r="FB33" s="25">
        <f t="shared" si="363"/>
        <v>5.3</v>
      </c>
      <c r="FC33" s="26">
        <f t="shared" si="364"/>
        <v>5.3</v>
      </c>
      <c r="FD33" s="26" t="str">
        <f t="shared" si="365"/>
        <v>5.3</v>
      </c>
      <c r="FE33" s="30" t="str">
        <f t="shared" si="366"/>
        <v>D+</v>
      </c>
      <c r="FF33" s="28">
        <f t="shared" si="367"/>
        <v>1.5</v>
      </c>
      <c r="FG33" s="35" t="str">
        <f t="shared" si="368"/>
        <v>1.5</v>
      </c>
      <c r="FH33" s="53">
        <v>3</v>
      </c>
      <c r="FI33" s="63">
        <v>3</v>
      </c>
      <c r="FJ33" s="19">
        <v>7</v>
      </c>
      <c r="FK33" s="22">
        <v>9</v>
      </c>
      <c r="FL33" s="23"/>
      <c r="FM33" s="25">
        <f t="shared" si="369"/>
        <v>8.1999999999999993</v>
      </c>
      <c r="FN33" s="26">
        <f t="shared" si="370"/>
        <v>8.1999999999999993</v>
      </c>
      <c r="FO33" s="26" t="str">
        <f t="shared" si="371"/>
        <v>8.2</v>
      </c>
      <c r="FP33" s="30" t="str">
        <f t="shared" si="372"/>
        <v>B+</v>
      </c>
      <c r="FQ33" s="28">
        <f t="shared" si="373"/>
        <v>3.5</v>
      </c>
      <c r="FR33" s="35" t="str">
        <f t="shared" si="374"/>
        <v>3.5</v>
      </c>
      <c r="FS33" s="53">
        <v>2</v>
      </c>
      <c r="FT33" s="63">
        <v>2</v>
      </c>
      <c r="FU33" s="19">
        <v>7</v>
      </c>
      <c r="FV33" s="22">
        <v>6</v>
      </c>
      <c r="FW33" s="23"/>
      <c r="FX33" s="25">
        <f t="shared" si="375"/>
        <v>6.4</v>
      </c>
      <c r="FY33" s="26">
        <f t="shared" si="376"/>
        <v>6.4</v>
      </c>
      <c r="FZ33" s="26" t="str">
        <f t="shared" si="377"/>
        <v>6.4</v>
      </c>
      <c r="GA33" s="30" t="str">
        <f t="shared" si="378"/>
        <v>C</v>
      </c>
      <c r="GB33" s="28">
        <f t="shared" si="379"/>
        <v>2</v>
      </c>
      <c r="GC33" s="35" t="str">
        <f t="shared" si="380"/>
        <v>2.0</v>
      </c>
      <c r="GD33" s="53">
        <v>2</v>
      </c>
      <c r="GE33" s="63">
        <v>2</v>
      </c>
      <c r="GF33" s="181">
        <f t="shared" si="381"/>
        <v>20</v>
      </c>
      <c r="GG33" s="217">
        <f t="shared" si="382"/>
        <v>5.2649999999999997</v>
      </c>
      <c r="GH33" s="182">
        <f t="shared" si="383"/>
        <v>1.5249999999999999</v>
      </c>
      <c r="GI33" s="183" t="str">
        <f t="shared" si="384"/>
        <v>1.53</v>
      </c>
      <c r="GJ33" s="135" t="str">
        <f t="shared" si="385"/>
        <v>Lên lớp</v>
      </c>
      <c r="GK33" s="136">
        <f t="shared" si="386"/>
        <v>17</v>
      </c>
      <c r="GL33" s="239">
        <f t="shared" si="387"/>
        <v>5.6999999999999993</v>
      </c>
      <c r="GM33" s="137">
        <f t="shared" si="388"/>
        <v>1.7941176470588236</v>
      </c>
      <c r="GN33" s="192">
        <f t="shared" si="389"/>
        <v>37</v>
      </c>
      <c r="GO33" s="193">
        <f t="shared" si="390"/>
        <v>34</v>
      </c>
      <c r="GP33" s="183">
        <f t="shared" si="391"/>
        <v>5.8323529411764712</v>
      </c>
      <c r="GQ33" s="182">
        <f t="shared" si="392"/>
        <v>1.8529411764705883</v>
      </c>
      <c r="GR33" s="183" t="str">
        <f t="shared" si="393"/>
        <v>1.85</v>
      </c>
      <c r="GS33" s="135" t="str">
        <f t="shared" si="394"/>
        <v>Lên lớp</v>
      </c>
      <c r="GT33" s="135" t="s">
        <v>648</v>
      </c>
      <c r="GU33" s="19">
        <v>8.1</v>
      </c>
      <c r="GV33" s="22">
        <v>5</v>
      </c>
      <c r="GW33" s="23"/>
      <c r="GX33" s="25">
        <f t="shared" si="395"/>
        <v>6.2</v>
      </c>
      <c r="GY33" s="26">
        <f t="shared" si="396"/>
        <v>6.2</v>
      </c>
      <c r="GZ33" s="26" t="str">
        <f t="shared" si="397"/>
        <v>6.2</v>
      </c>
      <c r="HA33" s="30" t="str">
        <f t="shared" si="398"/>
        <v>C</v>
      </c>
      <c r="HB33" s="28">
        <f t="shared" si="399"/>
        <v>2</v>
      </c>
      <c r="HC33" s="35" t="str">
        <f t="shared" si="400"/>
        <v>2.0</v>
      </c>
      <c r="HD33" s="53">
        <v>3</v>
      </c>
      <c r="HE33" s="63">
        <v>3</v>
      </c>
      <c r="HF33" s="19">
        <v>6.6</v>
      </c>
      <c r="HG33" s="22">
        <v>9</v>
      </c>
      <c r="HH33" s="23"/>
      <c r="HI33" s="25">
        <f t="shared" si="401"/>
        <v>8</v>
      </c>
      <c r="HJ33" s="26">
        <f t="shared" si="402"/>
        <v>8</v>
      </c>
      <c r="HK33" s="26" t="str">
        <f t="shared" si="403"/>
        <v>8.0</v>
      </c>
      <c r="HL33" s="30" t="str">
        <f t="shared" si="404"/>
        <v>B+</v>
      </c>
      <c r="HM33" s="28">
        <f t="shared" si="405"/>
        <v>3.5</v>
      </c>
      <c r="HN33" s="35" t="str">
        <f t="shared" si="406"/>
        <v>3.5</v>
      </c>
      <c r="HO33" s="53">
        <v>2</v>
      </c>
      <c r="HP33" s="63">
        <v>2</v>
      </c>
      <c r="HQ33" s="19">
        <v>6.4</v>
      </c>
      <c r="HR33" s="22">
        <v>2</v>
      </c>
      <c r="HS33" s="23">
        <v>3</v>
      </c>
      <c r="HT33" s="25">
        <f t="shared" si="407"/>
        <v>3.8</v>
      </c>
      <c r="HU33" s="147">
        <f t="shared" si="408"/>
        <v>4.4000000000000004</v>
      </c>
      <c r="HV33" s="26" t="str">
        <f t="shared" si="409"/>
        <v>4.4</v>
      </c>
      <c r="HW33" s="218" t="str">
        <f t="shared" si="410"/>
        <v>D</v>
      </c>
      <c r="HX33" s="149">
        <f t="shared" si="411"/>
        <v>1</v>
      </c>
      <c r="HY33" s="40" t="str">
        <f t="shared" si="412"/>
        <v>1.0</v>
      </c>
      <c r="HZ33" s="53">
        <v>3</v>
      </c>
      <c r="IA33" s="63">
        <v>3</v>
      </c>
      <c r="IB33" s="19">
        <v>6.3</v>
      </c>
      <c r="IC33" s="22">
        <v>4</v>
      </c>
      <c r="ID33" s="23"/>
      <c r="IE33" s="25">
        <f t="shared" si="413"/>
        <v>4.9000000000000004</v>
      </c>
      <c r="IF33" s="147">
        <f t="shared" si="414"/>
        <v>4.9000000000000004</v>
      </c>
      <c r="IG33" s="26" t="str">
        <f t="shared" si="415"/>
        <v>4.9</v>
      </c>
      <c r="IH33" s="218" t="str">
        <f t="shared" si="416"/>
        <v>D</v>
      </c>
      <c r="II33" s="149">
        <f t="shared" si="417"/>
        <v>1</v>
      </c>
      <c r="IJ33" s="40" t="str">
        <f t="shared" si="418"/>
        <v>1.0</v>
      </c>
      <c r="IK33" s="53">
        <v>1</v>
      </c>
      <c r="IL33" s="63">
        <v>1</v>
      </c>
      <c r="IM33" s="19">
        <v>6.4</v>
      </c>
      <c r="IN33" s="22">
        <v>7</v>
      </c>
      <c r="IO33" s="23"/>
      <c r="IP33" s="25">
        <f t="shared" si="419"/>
        <v>6.8</v>
      </c>
      <c r="IQ33" s="26">
        <f t="shared" si="420"/>
        <v>6.8</v>
      </c>
      <c r="IR33" s="26" t="str">
        <f t="shared" si="421"/>
        <v>6.8</v>
      </c>
      <c r="IS33" s="30" t="str">
        <f t="shared" si="422"/>
        <v>C+</v>
      </c>
      <c r="IT33" s="28">
        <f t="shared" si="423"/>
        <v>2.5</v>
      </c>
      <c r="IU33" s="35" t="str">
        <f t="shared" si="424"/>
        <v>2.5</v>
      </c>
      <c r="IV33" s="53">
        <v>2</v>
      </c>
      <c r="IW33" s="63">
        <v>2</v>
      </c>
      <c r="IX33" s="19">
        <v>7.2</v>
      </c>
      <c r="IY33" s="22">
        <v>7</v>
      </c>
      <c r="IZ33" s="23"/>
      <c r="JA33" s="25">
        <f t="shared" si="425"/>
        <v>7.1</v>
      </c>
      <c r="JB33" s="26">
        <f t="shared" si="426"/>
        <v>7.1</v>
      </c>
      <c r="JC33" s="26" t="str">
        <f t="shared" si="427"/>
        <v>7.1</v>
      </c>
      <c r="JD33" s="30" t="str">
        <f t="shared" si="428"/>
        <v>B</v>
      </c>
      <c r="JE33" s="28">
        <f t="shared" si="429"/>
        <v>3</v>
      </c>
      <c r="JF33" s="35" t="str">
        <f t="shared" si="430"/>
        <v>3.0</v>
      </c>
      <c r="JG33" s="53">
        <v>2</v>
      </c>
      <c r="JH33" s="63">
        <v>2</v>
      </c>
      <c r="JI33" s="19">
        <v>6.6</v>
      </c>
      <c r="JJ33" s="22">
        <v>7</v>
      </c>
      <c r="JK33" s="23"/>
      <c r="JL33" s="25">
        <f t="shared" si="431"/>
        <v>6.8</v>
      </c>
      <c r="JM33" s="26">
        <f t="shared" si="432"/>
        <v>6.8</v>
      </c>
      <c r="JN33" s="26" t="str">
        <f t="shared" si="433"/>
        <v>6.8</v>
      </c>
      <c r="JO33" s="30" t="str">
        <f t="shared" si="434"/>
        <v>C+</v>
      </c>
      <c r="JP33" s="28">
        <f t="shared" si="435"/>
        <v>2.5</v>
      </c>
      <c r="JQ33" s="35" t="str">
        <f t="shared" si="436"/>
        <v>2.5</v>
      </c>
      <c r="JR33" s="53">
        <v>2</v>
      </c>
      <c r="JS33" s="63">
        <v>2</v>
      </c>
      <c r="JT33" s="185">
        <v>6</v>
      </c>
      <c r="JU33" s="121">
        <v>9</v>
      </c>
      <c r="JV33" s="122"/>
      <c r="JW33" s="129">
        <f t="shared" si="437"/>
        <v>7.8</v>
      </c>
      <c r="JX33" s="130">
        <f t="shared" si="438"/>
        <v>7.8</v>
      </c>
      <c r="JY33" s="130" t="str">
        <f t="shared" si="439"/>
        <v>7.8</v>
      </c>
      <c r="JZ33" s="125" t="str">
        <f t="shared" si="440"/>
        <v>B</v>
      </c>
      <c r="KA33" s="126">
        <f t="shared" si="441"/>
        <v>3</v>
      </c>
      <c r="KB33" s="127" t="str">
        <f t="shared" si="442"/>
        <v>3.0</v>
      </c>
      <c r="KC33" s="144">
        <v>1</v>
      </c>
      <c r="KD33" s="145">
        <v>1</v>
      </c>
      <c r="KE33" s="19">
        <v>7.3</v>
      </c>
      <c r="KF33" s="22">
        <v>4</v>
      </c>
      <c r="KG33" s="23"/>
      <c r="KH33" s="25">
        <f t="shared" si="443"/>
        <v>5.3</v>
      </c>
      <c r="KI33" s="26">
        <f t="shared" si="444"/>
        <v>5.3</v>
      </c>
      <c r="KJ33" s="26" t="str">
        <f t="shared" si="445"/>
        <v>5.3</v>
      </c>
      <c r="KK33" s="30" t="str">
        <f t="shared" si="446"/>
        <v>D+</v>
      </c>
      <c r="KL33" s="28">
        <f t="shared" si="447"/>
        <v>1.5</v>
      </c>
      <c r="KM33" s="35" t="str">
        <f t="shared" si="448"/>
        <v>1.5</v>
      </c>
      <c r="KN33" s="53">
        <v>2</v>
      </c>
      <c r="KO33" s="63">
        <v>2</v>
      </c>
      <c r="KP33" s="181">
        <f t="shared" si="449"/>
        <v>18</v>
      </c>
      <c r="KQ33" s="217">
        <f t="shared" si="450"/>
        <v>6.2499999999999991</v>
      </c>
      <c r="KR33" s="182">
        <f t="shared" si="451"/>
        <v>2.1666666666666665</v>
      </c>
      <c r="KS33" s="183" t="str">
        <f t="shared" si="452"/>
        <v>2.17</v>
      </c>
      <c r="KT33" s="135" t="str">
        <f t="shared" si="453"/>
        <v>Lên lớp</v>
      </c>
      <c r="KU33" s="136">
        <f t="shared" si="454"/>
        <v>18</v>
      </c>
      <c r="KV33" s="217">
        <f t="shared" si="455"/>
        <v>6.2499999999999991</v>
      </c>
      <c r="KW33" s="236">
        <f t="shared" si="456"/>
        <v>2.1666666666666665</v>
      </c>
      <c r="KX33" s="192">
        <f t="shared" si="457"/>
        <v>55</v>
      </c>
      <c r="KY33" s="193">
        <f t="shared" si="458"/>
        <v>52</v>
      </c>
      <c r="KZ33" s="183">
        <f t="shared" si="459"/>
        <v>5.976923076923077</v>
      </c>
      <c r="LA33" s="182">
        <f t="shared" si="460"/>
        <v>1.9615384615384615</v>
      </c>
      <c r="LB33" s="183" t="str">
        <f t="shared" si="461"/>
        <v>1.96</v>
      </c>
      <c r="LC33" s="135" t="str">
        <f t="shared" si="462"/>
        <v>Lên lớp</v>
      </c>
      <c r="LD33" s="135" t="s">
        <v>648</v>
      </c>
      <c r="LE33" s="19">
        <v>7</v>
      </c>
      <c r="LF33" s="22">
        <v>7</v>
      </c>
      <c r="LG33" s="23"/>
      <c r="LH33" s="25">
        <f t="shared" si="463"/>
        <v>7</v>
      </c>
      <c r="LI33" s="147">
        <f t="shared" si="464"/>
        <v>7</v>
      </c>
      <c r="LJ33" s="26" t="str">
        <f t="shared" si="465"/>
        <v>7.0</v>
      </c>
      <c r="LK33" s="148" t="str">
        <f t="shared" si="466"/>
        <v>B</v>
      </c>
      <c r="LL33" s="149">
        <f t="shared" si="467"/>
        <v>3</v>
      </c>
      <c r="LM33" s="40" t="str">
        <f t="shared" si="468"/>
        <v>3.0</v>
      </c>
      <c r="LN33" s="53">
        <v>2</v>
      </c>
      <c r="LO33" s="63">
        <v>2</v>
      </c>
      <c r="LP33" s="19">
        <v>6.8</v>
      </c>
      <c r="LQ33" s="22">
        <v>1</v>
      </c>
      <c r="LR33" s="23">
        <v>5</v>
      </c>
      <c r="LS33" s="25">
        <f t="shared" si="469"/>
        <v>3.3</v>
      </c>
      <c r="LT33" s="147">
        <f t="shared" si="470"/>
        <v>5.7</v>
      </c>
      <c r="LU33" s="26" t="str">
        <f t="shared" si="471"/>
        <v>5.7</v>
      </c>
      <c r="LV33" s="148" t="str">
        <f t="shared" si="472"/>
        <v>C</v>
      </c>
      <c r="LW33" s="149">
        <f t="shared" si="473"/>
        <v>2</v>
      </c>
      <c r="LX33" s="40" t="str">
        <f t="shared" si="474"/>
        <v>2.0</v>
      </c>
      <c r="LY33" s="53">
        <v>1</v>
      </c>
      <c r="LZ33" s="63">
        <v>1</v>
      </c>
      <c r="MA33" s="19">
        <v>7</v>
      </c>
      <c r="MB33" s="22">
        <v>7</v>
      </c>
      <c r="MC33" s="23"/>
      <c r="MD33" s="25">
        <f t="shared" si="475"/>
        <v>7</v>
      </c>
      <c r="ME33" s="147">
        <f t="shared" si="476"/>
        <v>7</v>
      </c>
      <c r="MF33" s="26" t="str">
        <f t="shared" si="477"/>
        <v>7.0</v>
      </c>
      <c r="MG33" s="148" t="str">
        <f t="shared" si="478"/>
        <v>B</v>
      </c>
      <c r="MH33" s="149">
        <f t="shared" si="479"/>
        <v>3</v>
      </c>
      <c r="MI33" s="40" t="str">
        <f t="shared" si="480"/>
        <v>3.0</v>
      </c>
      <c r="MJ33" s="53">
        <v>3</v>
      </c>
      <c r="MK33" s="63">
        <v>3</v>
      </c>
      <c r="ML33" s="19">
        <v>6.7</v>
      </c>
      <c r="MM33" s="22">
        <v>5</v>
      </c>
      <c r="MN33" s="23"/>
      <c r="MO33" s="25">
        <f t="shared" si="481"/>
        <v>5.7</v>
      </c>
      <c r="MP33" s="147">
        <f t="shared" si="482"/>
        <v>5.7</v>
      </c>
      <c r="MQ33" s="26" t="str">
        <f t="shared" si="483"/>
        <v>5.7</v>
      </c>
      <c r="MR33" s="148" t="str">
        <f t="shared" si="484"/>
        <v>C</v>
      </c>
      <c r="MS33" s="149">
        <f t="shared" si="485"/>
        <v>2</v>
      </c>
      <c r="MT33" s="40" t="str">
        <f t="shared" si="486"/>
        <v>2.0</v>
      </c>
      <c r="MU33" s="53">
        <v>2</v>
      </c>
      <c r="MV33" s="63">
        <v>2</v>
      </c>
      <c r="MW33" s="19">
        <v>6.2</v>
      </c>
      <c r="MX33" s="22">
        <v>2</v>
      </c>
      <c r="MY33" s="23">
        <v>5</v>
      </c>
      <c r="MZ33" s="25">
        <f t="shared" si="487"/>
        <v>3.7</v>
      </c>
      <c r="NA33" s="147">
        <f t="shared" si="488"/>
        <v>5.5</v>
      </c>
      <c r="NB33" s="26" t="str">
        <f t="shared" si="489"/>
        <v>5.5</v>
      </c>
      <c r="NC33" s="148" t="str">
        <f t="shared" si="490"/>
        <v>C</v>
      </c>
      <c r="ND33" s="149">
        <f t="shared" si="491"/>
        <v>2</v>
      </c>
      <c r="NE33" s="40" t="str">
        <f t="shared" si="492"/>
        <v>2.0</v>
      </c>
      <c r="NF33" s="53">
        <v>4</v>
      </c>
      <c r="NG33" s="63">
        <v>4</v>
      </c>
      <c r="NH33" s="264">
        <f t="shared" si="19"/>
        <v>12</v>
      </c>
      <c r="NI33" s="217">
        <f t="shared" si="20"/>
        <v>6.1749999999999998</v>
      </c>
      <c r="NJ33" s="182">
        <f t="shared" si="21"/>
        <v>2.4166666666666665</v>
      </c>
      <c r="NK33" s="183" t="str">
        <f t="shared" si="22"/>
        <v>2.42</v>
      </c>
      <c r="NL33" s="135" t="str">
        <f t="shared" si="23"/>
        <v>Lên lớp</v>
      </c>
      <c r="NM33" s="136">
        <f t="shared" si="24"/>
        <v>12</v>
      </c>
      <c r="NN33" s="217">
        <f t="shared" si="25"/>
        <v>6.1749999999999998</v>
      </c>
      <c r="NO33" s="236">
        <f t="shared" si="26"/>
        <v>2.4166666666666665</v>
      </c>
      <c r="NP33" s="192">
        <f t="shared" si="27"/>
        <v>67</v>
      </c>
      <c r="NQ33" s="193">
        <f t="shared" si="28"/>
        <v>64</v>
      </c>
      <c r="NR33" s="183">
        <f t="shared" si="29"/>
        <v>6.0140624999999996</v>
      </c>
      <c r="NS33" s="182">
        <f t="shared" si="30"/>
        <v>2.046875</v>
      </c>
      <c r="NT33" s="183" t="str">
        <f t="shared" si="31"/>
        <v>2.05</v>
      </c>
      <c r="NU33" s="135" t="str">
        <f t="shared" si="32"/>
        <v>Lên lớp</v>
      </c>
      <c r="NV33" s="135" t="s">
        <v>648</v>
      </c>
      <c r="NW33" s="57">
        <v>7</v>
      </c>
      <c r="NX33" s="51">
        <v>8</v>
      </c>
      <c r="NY33" s="23"/>
      <c r="NZ33" s="25">
        <f t="shared" si="273"/>
        <v>7.6</v>
      </c>
      <c r="OA33" s="26">
        <f t="shared" si="274"/>
        <v>7.6</v>
      </c>
      <c r="OB33" s="26" t="str">
        <f t="shared" si="275"/>
        <v>7.6</v>
      </c>
      <c r="OC33" s="30" t="str">
        <f t="shared" si="276"/>
        <v>B</v>
      </c>
      <c r="OD33" s="28">
        <f t="shared" si="277"/>
        <v>3</v>
      </c>
      <c r="OE33" s="35" t="str">
        <f t="shared" si="278"/>
        <v>3.0</v>
      </c>
      <c r="OF33" s="53">
        <v>6</v>
      </c>
      <c r="OG33" s="70">
        <v>6</v>
      </c>
      <c r="OH33" s="19">
        <v>7.1</v>
      </c>
      <c r="OI33" s="22">
        <v>1</v>
      </c>
      <c r="OJ33" s="23">
        <v>3</v>
      </c>
      <c r="OK33" s="25">
        <f t="shared" si="263"/>
        <v>3.4</v>
      </c>
      <c r="OL33" s="26">
        <f t="shared" si="264"/>
        <v>4.5999999999999996</v>
      </c>
      <c r="OM33" s="26" t="str">
        <f t="shared" si="265"/>
        <v>4.6</v>
      </c>
      <c r="ON33" s="30" t="str">
        <f t="shared" si="266"/>
        <v>D</v>
      </c>
      <c r="OO33" s="28">
        <f t="shared" si="267"/>
        <v>1</v>
      </c>
      <c r="OP33" s="35" t="str">
        <f t="shared" si="268"/>
        <v>1.0</v>
      </c>
      <c r="OQ33" s="53">
        <v>6</v>
      </c>
      <c r="OR33" s="63">
        <v>6</v>
      </c>
      <c r="OS33" s="258">
        <v>8.5</v>
      </c>
      <c r="OT33" s="25">
        <v>7</v>
      </c>
      <c r="OU33" s="25">
        <v>6.3</v>
      </c>
      <c r="OV33" s="129">
        <f t="shared" si="269"/>
        <v>7.1</v>
      </c>
      <c r="OW33" s="26" t="str">
        <f t="shared" si="34"/>
        <v>7.1</v>
      </c>
      <c r="OX33" s="30" t="str">
        <f t="shared" si="270"/>
        <v>B</v>
      </c>
      <c r="OY33" s="28">
        <f t="shared" si="271"/>
        <v>3</v>
      </c>
      <c r="OZ33" s="35" t="str">
        <f t="shared" si="272"/>
        <v>3.0</v>
      </c>
      <c r="PA33" s="260">
        <v>5</v>
      </c>
      <c r="PB33" s="261">
        <v>5</v>
      </c>
      <c r="PC33" s="262">
        <f t="shared" si="232"/>
        <v>17</v>
      </c>
      <c r="PD33" s="217">
        <f t="shared" si="35"/>
        <v>6.394117647058823</v>
      </c>
      <c r="PE33" s="182">
        <f t="shared" si="36"/>
        <v>2.2941176470588234</v>
      </c>
      <c r="PF33" s="183" t="str">
        <f t="shared" si="37"/>
        <v>2.29</v>
      </c>
      <c r="PG33" s="135" t="str">
        <f t="shared" si="38"/>
        <v>Lên lớp</v>
      </c>
    </row>
    <row r="34" spans="1:423" ht="18">
      <c r="A34" s="10">
        <v>5</v>
      </c>
      <c r="B34" s="10">
        <v>33</v>
      </c>
      <c r="C34" s="90" t="s">
        <v>271</v>
      </c>
      <c r="D34" s="91" t="s">
        <v>322</v>
      </c>
      <c r="E34" s="93" t="s">
        <v>323</v>
      </c>
      <c r="F34" s="131" t="s">
        <v>324</v>
      </c>
      <c r="G34" s="42"/>
      <c r="H34" s="104" t="s">
        <v>523</v>
      </c>
      <c r="I34" s="42" t="s">
        <v>18</v>
      </c>
      <c r="J34" s="98" t="s">
        <v>72</v>
      </c>
      <c r="K34" s="12">
        <v>5.3</v>
      </c>
      <c r="L34" s="26" t="str">
        <f t="shared" si="279"/>
        <v>5.3</v>
      </c>
      <c r="M34" s="30" t="str">
        <f t="shared" si="280"/>
        <v>D+</v>
      </c>
      <c r="N34" s="37">
        <f t="shared" si="281"/>
        <v>1.5</v>
      </c>
      <c r="O34" s="35" t="str">
        <f t="shared" si="282"/>
        <v>1.5</v>
      </c>
      <c r="P34" s="11">
        <v>2</v>
      </c>
      <c r="Q34" s="14">
        <v>7.2</v>
      </c>
      <c r="R34" s="26" t="str">
        <f t="shared" si="283"/>
        <v>7.2</v>
      </c>
      <c r="S34" s="30" t="str">
        <f t="shared" si="284"/>
        <v>B</v>
      </c>
      <c r="T34" s="37">
        <f t="shared" si="285"/>
        <v>3</v>
      </c>
      <c r="U34" s="35" t="str">
        <f t="shared" si="286"/>
        <v>3.0</v>
      </c>
      <c r="V34" s="11">
        <v>3</v>
      </c>
      <c r="W34" s="19">
        <v>9.8000000000000007</v>
      </c>
      <c r="X34" s="22">
        <v>5</v>
      </c>
      <c r="Y34" s="23"/>
      <c r="Z34" s="25">
        <f t="shared" si="287"/>
        <v>6.9</v>
      </c>
      <c r="AA34" s="26">
        <f t="shared" si="288"/>
        <v>6.9</v>
      </c>
      <c r="AB34" s="26" t="str">
        <f t="shared" si="289"/>
        <v>6.9</v>
      </c>
      <c r="AC34" s="30" t="str">
        <f t="shared" si="290"/>
        <v>C+</v>
      </c>
      <c r="AD34" s="28">
        <f t="shared" si="291"/>
        <v>2.5</v>
      </c>
      <c r="AE34" s="35" t="str">
        <f t="shared" si="292"/>
        <v>2.5</v>
      </c>
      <c r="AF34" s="53">
        <v>4</v>
      </c>
      <c r="AG34" s="63">
        <v>4</v>
      </c>
      <c r="AH34" s="19">
        <v>7.3</v>
      </c>
      <c r="AI34" s="22">
        <v>9</v>
      </c>
      <c r="AJ34" s="23"/>
      <c r="AK34" s="25">
        <f t="shared" si="293"/>
        <v>8.3000000000000007</v>
      </c>
      <c r="AL34" s="26">
        <f t="shared" si="294"/>
        <v>8.3000000000000007</v>
      </c>
      <c r="AM34" s="26" t="str">
        <f t="shared" si="295"/>
        <v>8.3</v>
      </c>
      <c r="AN34" s="30" t="str">
        <f t="shared" si="296"/>
        <v>B+</v>
      </c>
      <c r="AO34" s="28">
        <f t="shared" si="297"/>
        <v>3.5</v>
      </c>
      <c r="AP34" s="35" t="str">
        <f t="shared" si="298"/>
        <v>3.5</v>
      </c>
      <c r="AQ34" s="66">
        <v>2</v>
      </c>
      <c r="AR34" s="68">
        <v>2</v>
      </c>
      <c r="AS34" s="19">
        <v>5.8</v>
      </c>
      <c r="AT34" s="22">
        <v>4</v>
      </c>
      <c r="AU34" s="23"/>
      <c r="AV34" s="25">
        <f t="shared" si="299"/>
        <v>4.7</v>
      </c>
      <c r="AW34" s="26">
        <f t="shared" si="300"/>
        <v>4.7</v>
      </c>
      <c r="AX34" s="26" t="str">
        <f t="shared" si="301"/>
        <v>4.7</v>
      </c>
      <c r="AY34" s="30" t="str">
        <f t="shared" si="302"/>
        <v>D</v>
      </c>
      <c r="AZ34" s="28">
        <f t="shared" si="303"/>
        <v>1</v>
      </c>
      <c r="BA34" s="35" t="str">
        <f t="shared" si="304"/>
        <v>1.0</v>
      </c>
      <c r="BB34" s="53">
        <v>3</v>
      </c>
      <c r="BC34" s="63">
        <v>3</v>
      </c>
      <c r="BD34" s="19">
        <v>7.4</v>
      </c>
      <c r="BE34" s="22">
        <v>6</v>
      </c>
      <c r="BF34" s="23"/>
      <c r="BG34" s="25">
        <f t="shared" si="305"/>
        <v>6.6</v>
      </c>
      <c r="BH34" s="26">
        <f t="shared" si="306"/>
        <v>6.6</v>
      </c>
      <c r="BI34" s="26" t="str">
        <f t="shared" si="307"/>
        <v>6.6</v>
      </c>
      <c r="BJ34" s="30" t="str">
        <f t="shared" si="308"/>
        <v>C+</v>
      </c>
      <c r="BK34" s="28">
        <f t="shared" si="309"/>
        <v>2.5</v>
      </c>
      <c r="BL34" s="35" t="str">
        <f t="shared" si="310"/>
        <v>2.5</v>
      </c>
      <c r="BM34" s="53">
        <v>3</v>
      </c>
      <c r="BN34" s="63">
        <v>3</v>
      </c>
      <c r="BO34" s="19">
        <v>7</v>
      </c>
      <c r="BP34" s="22">
        <v>6</v>
      </c>
      <c r="BQ34" s="23"/>
      <c r="BR34" s="25">
        <f t="shared" si="311"/>
        <v>6.4</v>
      </c>
      <c r="BS34" s="26">
        <f t="shared" si="312"/>
        <v>6.4</v>
      </c>
      <c r="BT34" s="26" t="str">
        <f t="shared" si="313"/>
        <v>6.4</v>
      </c>
      <c r="BU34" s="30" t="str">
        <f t="shared" si="314"/>
        <v>C</v>
      </c>
      <c r="BV34" s="56">
        <f t="shared" si="315"/>
        <v>2</v>
      </c>
      <c r="BW34" s="35" t="str">
        <f t="shared" si="316"/>
        <v>2.0</v>
      </c>
      <c r="BX34" s="53">
        <v>2</v>
      </c>
      <c r="BY34" s="70">
        <v>2</v>
      </c>
      <c r="BZ34" s="19">
        <v>8</v>
      </c>
      <c r="CA34" s="22">
        <v>5</v>
      </c>
      <c r="CB34" s="23"/>
      <c r="CC34" s="25">
        <f t="shared" si="317"/>
        <v>6.2</v>
      </c>
      <c r="CD34" s="26">
        <f t="shared" si="318"/>
        <v>6.2</v>
      </c>
      <c r="CE34" s="26" t="str">
        <f t="shared" si="319"/>
        <v>6.2</v>
      </c>
      <c r="CF34" s="30" t="str">
        <f t="shared" si="320"/>
        <v>C</v>
      </c>
      <c r="CG34" s="28">
        <f t="shared" si="321"/>
        <v>2</v>
      </c>
      <c r="CH34" s="35" t="str">
        <f t="shared" si="322"/>
        <v>2.0</v>
      </c>
      <c r="CI34" s="53">
        <v>3</v>
      </c>
      <c r="CJ34" s="63">
        <v>3</v>
      </c>
      <c r="CK34" s="193">
        <f t="shared" si="323"/>
        <v>17</v>
      </c>
      <c r="CL34" s="217">
        <f t="shared" si="324"/>
        <v>6.4411764705882355</v>
      </c>
      <c r="CM34" s="182">
        <f t="shared" si="325"/>
        <v>2.2058823529411766</v>
      </c>
      <c r="CN34" s="183" t="str">
        <f t="shared" si="326"/>
        <v>2.21</v>
      </c>
      <c r="CO34" s="135" t="str">
        <f t="shared" si="327"/>
        <v>Lên lớp</v>
      </c>
      <c r="CP34" s="136">
        <f t="shared" si="328"/>
        <v>17</v>
      </c>
      <c r="CQ34" s="241">
        <f t="shared" si="329"/>
        <v>6.4411764705882355</v>
      </c>
      <c r="CR34" s="137">
        <f t="shared" si="330"/>
        <v>2.2058823529411766</v>
      </c>
      <c r="CS34" s="140" t="str">
        <f t="shared" si="331"/>
        <v>2.21</v>
      </c>
      <c r="CT34" s="135" t="str">
        <f t="shared" si="332"/>
        <v>Lên lớp</v>
      </c>
      <c r="CU34" s="135" t="s">
        <v>648</v>
      </c>
      <c r="CV34" s="19">
        <v>8.4</v>
      </c>
      <c r="CW34" s="22">
        <v>6</v>
      </c>
      <c r="CX34" s="23"/>
      <c r="CY34" s="25">
        <f t="shared" si="333"/>
        <v>7</v>
      </c>
      <c r="CZ34" s="26">
        <f t="shared" si="334"/>
        <v>7</v>
      </c>
      <c r="DA34" s="26" t="str">
        <f t="shared" si="335"/>
        <v>7.0</v>
      </c>
      <c r="DB34" s="30" t="str">
        <f t="shared" si="336"/>
        <v>B</v>
      </c>
      <c r="DC34" s="56">
        <f t="shared" si="337"/>
        <v>3</v>
      </c>
      <c r="DD34" s="35" t="str">
        <f t="shared" si="338"/>
        <v>3.0</v>
      </c>
      <c r="DE34" s="53">
        <v>3</v>
      </c>
      <c r="DF34" s="63">
        <v>3</v>
      </c>
      <c r="DG34" s="19">
        <v>8.4</v>
      </c>
      <c r="DH34" s="22">
        <v>8</v>
      </c>
      <c r="DI34" s="23"/>
      <c r="DJ34" s="25">
        <f t="shared" si="339"/>
        <v>8.1999999999999993</v>
      </c>
      <c r="DK34" s="26">
        <f t="shared" si="340"/>
        <v>8.1999999999999993</v>
      </c>
      <c r="DL34" s="26" t="str">
        <f t="shared" si="341"/>
        <v>8.2</v>
      </c>
      <c r="DM34" s="30" t="str">
        <f t="shared" si="342"/>
        <v>B+</v>
      </c>
      <c r="DN34" s="56">
        <f t="shared" si="343"/>
        <v>3.5</v>
      </c>
      <c r="DO34" s="35" t="str">
        <f t="shared" si="344"/>
        <v>3.5</v>
      </c>
      <c r="DP34" s="53">
        <v>3</v>
      </c>
      <c r="DQ34" s="63">
        <v>3</v>
      </c>
      <c r="DR34" s="19">
        <v>8.1</v>
      </c>
      <c r="DS34" s="22">
        <v>8</v>
      </c>
      <c r="DT34" s="23"/>
      <c r="DU34" s="25">
        <f t="shared" si="345"/>
        <v>8</v>
      </c>
      <c r="DV34" s="26">
        <f t="shared" si="346"/>
        <v>8</v>
      </c>
      <c r="DW34" s="26" t="str">
        <f t="shared" si="347"/>
        <v>8.0</v>
      </c>
      <c r="DX34" s="30" t="str">
        <f t="shared" si="348"/>
        <v>B+</v>
      </c>
      <c r="DY34" s="28">
        <f t="shared" si="349"/>
        <v>3.5</v>
      </c>
      <c r="DZ34" s="35" t="str">
        <f t="shared" si="350"/>
        <v>3.5</v>
      </c>
      <c r="EA34" s="53">
        <v>3</v>
      </c>
      <c r="EB34" s="63">
        <v>3</v>
      </c>
      <c r="EC34" s="19">
        <v>6</v>
      </c>
      <c r="ED34" s="22">
        <v>5</v>
      </c>
      <c r="EE34" s="23"/>
      <c r="EF34" s="25">
        <f t="shared" si="351"/>
        <v>5.4</v>
      </c>
      <c r="EG34" s="26">
        <f t="shared" si="352"/>
        <v>5.4</v>
      </c>
      <c r="EH34" s="26" t="str">
        <f t="shared" si="353"/>
        <v>5.4</v>
      </c>
      <c r="EI34" s="30" t="str">
        <f t="shared" si="354"/>
        <v>D+</v>
      </c>
      <c r="EJ34" s="28">
        <f t="shared" si="355"/>
        <v>1.5</v>
      </c>
      <c r="EK34" s="35" t="str">
        <f t="shared" si="356"/>
        <v>1.5</v>
      </c>
      <c r="EL34" s="53">
        <v>2</v>
      </c>
      <c r="EM34" s="63">
        <v>2</v>
      </c>
      <c r="EN34" s="19">
        <v>9.3000000000000007</v>
      </c>
      <c r="EO34" s="22">
        <v>9</v>
      </c>
      <c r="EP34" s="23"/>
      <c r="EQ34" s="25">
        <f t="shared" si="357"/>
        <v>9.1</v>
      </c>
      <c r="ER34" s="26">
        <f t="shared" si="358"/>
        <v>9.1</v>
      </c>
      <c r="ES34" s="26" t="str">
        <f t="shared" si="359"/>
        <v>9.1</v>
      </c>
      <c r="ET34" s="30" t="str">
        <f t="shared" si="360"/>
        <v>A</v>
      </c>
      <c r="EU34" s="28">
        <f t="shared" si="361"/>
        <v>4</v>
      </c>
      <c r="EV34" s="35" t="str">
        <f t="shared" si="362"/>
        <v>4.0</v>
      </c>
      <c r="EW34" s="53">
        <v>2</v>
      </c>
      <c r="EX34" s="63">
        <v>2</v>
      </c>
      <c r="EY34" s="19">
        <v>7.7</v>
      </c>
      <c r="EZ34" s="22">
        <v>5</v>
      </c>
      <c r="FA34" s="23"/>
      <c r="FB34" s="25">
        <f t="shared" si="363"/>
        <v>6.1</v>
      </c>
      <c r="FC34" s="26">
        <f t="shared" si="364"/>
        <v>6.1</v>
      </c>
      <c r="FD34" s="26" t="str">
        <f t="shared" si="365"/>
        <v>6.1</v>
      </c>
      <c r="FE34" s="30" t="str">
        <f t="shared" si="366"/>
        <v>C</v>
      </c>
      <c r="FF34" s="28">
        <f t="shared" si="367"/>
        <v>2</v>
      </c>
      <c r="FG34" s="35" t="str">
        <f t="shared" si="368"/>
        <v>2.0</v>
      </c>
      <c r="FH34" s="53">
        <v>3</v>
      </c>
      <c r="FI34" s="63">
        <v>3</v>
      </c>
      <c r="FJ34" s="19">
        <v>9</v>
      </c>
      <c r="FK34" s="22">
        <v>8</v>
      </c>
      <c r="FL34" s="23"/>
      <c r="FM34" s="25">
        <f t="shared" si="369"/>
        <v>8.4</v>
      </c>
      <c r="FN34" s="26">
        <f t="shared" si="370"/>
        <v>8.4</v>
      </c>
      <c r="FO34" s="26" t="str">
        <f t="shared" si="371"/>
        <v>8.4</v>
      </c>
      <c r="FP34" s="30" t="str">
        <f t="shared" si="372"/>
        <v>B+</v>
      </c>
      <c r="FQ34" s="28">
        <f t="shared" si="373"/>
        <v>3.5</v>
      </c>
      <c r="FR34" s="35" t="str">
        <f t="shared" si="374"/>
        <v>3.5</v>
      </c>
      <c r="FS34" s="53">
        <v>2</v>
      </c>
      <c r="FT34" s="63">
        <v>2</v>
      </c>
      <c r="FU34" s="19">
        <v>7.5</v>
      </c>
      <c r="FV34" s="22">
        <v>7</v>
      </c>
      <c r="FW34" s="23"/>
      <c r="FX34" s="25">
        <f t="shared" si="375"/>
        <v>7.2</v>
      </c>
      <c r="FY34" s="26">
        <f t="shared" si="376"/>
        <v>7.2</v>
      </c>
      <c r="FZ34" s="26" t="str">
        <f t="shared" si="377"/>
        <v>7.2</v>
      </c>
      <c r="GA34" s="30" t="str">
        <f t="shared" si="378"/>
        <v>B</v>
      </c>
      <c r="GB34" s="28">
        <f t="shared" si="379"/>
        <v>3</v>
      </c>
      <c r="GC34" s="35" t="str">
        <f t="shared" si="380"/>
        <v>3.0</v>
      </c>
      <c r="GD34" s="53">
        <v>2</v>
      </c>
      <c r="GE34" s="63">
        <v>2</v>
      </c>
      <c r="GF34" s="181">
        <f t="shared" si="381"/>
        <v>20</v>
      </c>
      <c r="GG34" s="217">
        <f t="shared" si="382"/>
        <v>7.4049999999999994</v>
      </c>
      <c r="GH34" s="182">
        <f t="shared" si="383"/>
        <v>3</v>
      </c>
      <c r="GI34" s="183" t="str">
        <f t="shared" si="384"/>
        <v>3.00</v>
      </c>
      <c r="GJ34" s="135" t="str">
        <f t="shared" si="385"/>
        <v>Lên lớp</v>
      </c>
      <c r="GK34" s="136">
        <f t="shared" si="386"/>
        <v>20</v>
      </c>
      <c r="GL34" s="239">
        <f t="shared" si="387"/>
        <v>7.4049999999999994</v>
      </c>
      <c r="GM34" s="137">
        <f t="shared" si="388"/>
        <v>3</v>
      </c>
      <c r="GN34" s="192">
        <f t="shared" si="389"/>
        <v>37</v>
      </c>
      <c r="GO34" s="193">
        <f t="shared" si="390"/>
        <v>37</v>
      </c>
      <c r="GP34" s="183">
        <f t="shared" si="391"/>
        <v>6.962162162162163</v>
      </c>
      <c r="GQ34" s="182">
        <f t="shared" si="392"/>
        <v>2.6351351351351351</v>
      </c>
      <c r="GR34" s="183" t="str">
        <f t="shared" si="393"/>
        <v>2.64</v>
      </c>
      <c r="GS34" s="135" t="str">
        <f t="shared" si="394"/>
        <v>Lên lớp</v>
      </c>
      <c r="GT34" s="135" t="s">
        <v>648</v>
      </c>
      <c r="GU34" s="19">
        <v>8.3000000000000007</v>
      </c>
      <c r="GV34" s="22">
        <v>7</v>
      </c>
      <c r="GW34" s="23"/>
      <c r="GX34" s="25">
        <f t="shared" si="395"/>
        <v>7.5</v>
      </c>
      <c r="GY34" s="26">
        <f t="shared" si="396"/>
        <v>7.5</v>
      </c>
      <c r="GZ34" s="26" t="str">
        <f t="shared" si="397"/>
        <v>7.5</v>
      </c>
      <c r="HA34" s="30" t="str">
        <f t="shared" si="398"/>
        <v>B</v>
      </c>
      <c r="HB34" s="28">
        <f t="shared" si="399"/>
        <v>3</v>
      </c>
      <c r="HC34" s="35" t="str">
        <f t="shared" si="400"/>
        <v>3.0</v>
      </c>
      <c r="HD34" s="53">
        <v>3</v>
      </c>
      <c r="HE34" s="63">
        <v>3</v>
      </c>
      <c r="HF34" s="19">
        <v>7.4</v>
      </c>
      <c r="HG34" s="22">
        <v>8</v>
      </c>
      <c r="HH34" s="23"/>
      <c r="HI34" s="25">
        <f t="shared" si="401"/>
        <v>7.8</v>
      </c>
      <c r="HJ34" s="26">
        <f t="shared" si="402"/>
        <v>7.8</v>
      </c>
      <c r="HK34" s="26" t="str">
        <f t="shared" si="403"/>
        <v>7.8</v>
      </c>
      <c r="HL34" s="30" t="str">
        <f t="shared" si="404"/>
        <v>B</v>
      </c>
      <c r="HM34" s="28">
        <f t="shared" si="405"/>
        <v>3</v>
      </c>
      <c r="HN34" s="35" t="str">
        <f t="shared" si="406"/>
        <v>3.0</v>
      </c>
      <c r="HO34" s="53">
        <v>2</v>
      </c>
      <c r="HP34" s="63">
        <v>2</v>
      </c>
      <c r="HQ34" s="19">
        <v>9.1</v>
      </c>
      <c r="HR34" s="22">
        <v>7</v>
      </c>
      <c r="HS34" s="23"/>
      <c r="HT34" s="25">
        <f t="shared" si="407"/>
        <v>7.8</v>
      </c>
      <c r="HU34" s="147">
        <f t="shared" si="408"/>
        <v>7.8</v>
      </c>
      <c r="HV34" s="26" t="str">
        <f t="shared" si="409"/>
        <v>7.8</v>
      </c>
      <c r="HW34" s="218" t="str">
        <f t="shared" si="410"/>
        <v>B</v>
      </c>
      <c r="HX34" s="149">
        <f t="shared" si="411"/>
        <v>3</v>
      </c>
      <c r="HY34" s="40" t="str">
        <f t="shared" si="412"/>
        <v>3.0</v>
      </c>
      <c r="HZ34" s="53">
        <v>3</v>
      </c>
      <c r="IA34" s="63">
        <v>3</v>
      </c>
      <c r="IB34" s="19">
        <v>9.3000000000000007</v>
      </c>
      <c r="IC34" s="22">
        <v>5</v>
      </c>
      <c r="ID34" s="23"/>
      <c r="IE34" s="25">
        <f t="shared" si="413"/>
        <v>6.7</v>
      </c>
      <c r="IF34" s="147">
        <f t="shared" si="414"/>
        <v>6.7</v>
      </c>
      <c r="IG34" s="26" t="str">
        <f t="shared" si="415"/>
        <v>6.7</v>
      </c>
      <c r="IH34" s="218" t="str">
        <f t="shared" si="416"/>
        <v>C+</v>
      </c>
      <c r="II34" s="149">
        <f t="shared" si="417"/>
        <v>2.5</v>
      </c>
      <c r="IJ34" s="40" t="str">
        <f t="shared" si="418"/>
        <v>2.5</v>
      </c>
      <c r="IK34" s="53">
        <v>1</v>
      </c>
      <c r="IL34" s="63">
        <v>1</v>
      </c>
      <c r="IM34" s="19">
        <v>6</v>
      </c>
      <c r="IN34" s="22">
        <v>9</v>
      </c>
      <c r="IO34" s="23"/>
      <c r="IP34" s="25">
        <f t="shared" si="419"/>
        <v>7.8</v>
      </c>
      <c r="IQ34" s="26">
        <f t="shared" si="420"/>
        <v>7.8</v>
      </c>
      <c r="IR34" s="26" t="str">
        <f t="shared" si="421"/>
        <v>7.8</v>
      </c>
      <c r="IS34" s="30" t="str">
        <f t="shared" si="422"/>
        <v>B</v>
      </c>
      <c r="IT34" s="28">
        <f t="shared" si="423"/>
        <v>3</v>
      </c>
      <c r="IU34" s="35" t="str">
        <f t="shared" si="424"/>
        <v>3.0</v>
      </c>
      <c r="IV34" s="53">
        <v>2</v>
      </c>
      <c r="IW34" s="63">
        <v>2</v>
      </c>
      <c r="IX34" s="19">
        <v>8</v>
      </c>
      <c r="IY34" s="22">
        <v>7</v>
      </c>
      <c r="IZ34" s="23"/>
      <c r="JA34" s="25">
        <f t="shared" si="425"/>
        <v>7.4</v>
      </c>
      <c r="JB34" s="26">
        <f t="shared" si="426"/>
        <v>7.4</v>
      </c>
      <c r="JC34" s="26" t="str">
        <f t="shared" si="427"/>
        <v>7.4</v>
      </c>
      <c r="JD34" s="30" t="str">
        <f t="shared" si="428"/>
        <v>B</v>
      </c>
      <c r="JE34" s="28">
        <f t="shared" si="429"/>
        <v>3</v>
      </c>
      <c r="JF34" s="35" t="str">
        <f t="shared" si="430"/>
        <v>3.0</v>
      </c>
      <c r="JG34" s="53">
        <v>2</v>
      </c>
      <c r="JH34" s="63">
        <v>2</v>
      </c>
      <c r="JI34" s="19">
        <v>9.1999999999999993</v>
      </c>
      <c r="JJ34" s="22">
        <v>7</v>
      </c>
      <c r="JK34" s="23"/>
      <c r="JL34" s="25">
        <f t="shared" si="431"/>
        <v>7.9</v>
      </c>
      <c r="JM34" s="26">
        <f t="shared" si="432"/>
        <v>7.9</v>
      </c>
      <c r="JN34" s="26" t="str">
        <f t="shared" si="433"/>
        <v>7.9</v>
      </c>
      <c r="JO34" s="30" t="str">
        <f t="shared" si="434"/>
        <v>B</v>
      </c>
      <c r="JP34" s="28">
        <f t="shared" si="435"/>
        <v>3</v>
      </c>
      <c r="JQ34" s="35" t="str">
        <f t="shared" si="436"/>
        <v>3.0</v>
      </c>
      <c r="JR34" s="53">
        <v>2</v>
      </c>
      <c r="JS34" s="63">
        <v>2</v>
      </c>
      <c r="JT34" s="19">
        <v>8.6</v>
      </c>
      <c r="JU34" s="22">
        <v>6</v>
      </c>
      <c r="JV34" s="23"/>
      <c r="JW34" s="25">
        <f t="shared" si="437"/>
        <v>7</v>
      </c>
      <c r="JX34" s="26">
        <f t="shared" si="438"/>
        <v>7</v>
      </c>
      <c r="JY34" s="26" t="str">
        <f t="shared" si="439"/>
        <v>7.0</v>
      </c>
      <c r="JZ34" s="30" t="str">
        <f t="shared" si="440"/>
        <v>B</v>
      </c>
      <c r="KA34" s="28">
        <f t="shared" si="441"/>
        <v>3</v>
      </c>
      <c r="KB34" s="35" t="str">
        <f t="shared" si="442"/>
        <v>3.0</v>
      </c>
      <c r="KC34" s="53">
        <v>1</v>
      </c>
      <c r="KD34" s="63">
        <v>1</v>
      </c>
      <c r="KE34" s="19">
        <v>9.3000000000000007</v>
      </c>
      <c r="KF34" s="22">
        <v>4</v>
      </c>
      <c r="KG34" s="23"/>
      <c r="KH34" s="25">
        <f t="shared" si="443"/>
        <v>6.1</v>
      </c>
      <c r="KI34" s="26">
        <f t="shared" si="444"/>
        <v>6.1</v>
      </c>
      <c r="KJ34" s="26" t="str">
        <f t="shared" si="445"/>
        <v>6.1</v>
      </c>
      <c r="KK34" s="30" t="str">
        <f t="shared" si="446"/>
        <v>C</v>
      </c>
      <c r="KL34" s="28">
        <f t="shared" si="447"/>
        <v>2</v>
      </c>
      <c r="KM34" s="35" t="str">
        <f t="shared" si="448"/>
        <v>2.0</v>
      </c>
      <c r="KN34" s="53">
        <v>2</v>
      </c>
      <c r="KO34" s="63">
        <v>2</v>
      </c>
      <c r="KP34" s="181">
        <f t="shared" si="449"/>
        <v>18</v>
      </c>
      <c r="KQ34" s="217">
        <f t="shared" si="450"/>
        <v>7.4222222222222216</v>
      </c>
      <c r="KR34" s="182">
        <f t="shared" si="451"/>
        <v>2.8611111111111112</v>
      </c>
      <c r="KS34" s="183" t="str">
        <f t="shared" si="452"/>
        <v>2.86</v>
      </c>
      <c r="KT34" s="135" t="str">
        <f t="shared" si="453"/>
        <v>Lên lớp</v>
      </c>
      <c r="KU34" s="136">
        <f t="shared" si="454"/>
        <v>18</v>
      </c>
      <c r="KV34" s="217">
        <f t="shared" si="455"/>
        <v>7.4222222222222216</v>
      </c>
      <c r="KW34" s="236">
        <f t="shared" si="456"/>
        <v>2.8611111111111112</v>
      </c>
      <c r="KX34" s="192">
        <f t="shared" si="457"/>
        <v>55</v>
      </c>
      <c r="KY34" s="193">
        <f t="shared" si="458"/>
        <v>55</v>
      </c>
      <c r="KZ34" s="183">
        <f t="shared" si="459"/>
        <v>7.1127272727272732</v>
      </c>
      <c r="LA34" s="182">
        <f t="shared" si="460"/>
        <v>2.709090909090909</v>
      </c>
      <c r="LB34" s="183" t="str">
        <f t="shared" si="461"/>
        <v>2.71</v>
      </c>
      <c r="LC34" s="135" t="str">
        <f t="shared" si="462"/>
        <v>Lên lớp</v>
      </c>
      <c r="LD34" s="135" t="s">
        <v>648</v>
      </c>
      <c r="LE34" s="19">
        <v>8</v>
      </c>
      <c r="LF34" s="22">
        <v>8</v>
      </c>
      <c r="LG34" s="23"/>
      <c r="LH34" s="25">
        <f t="shared" si="463"/>
        <v>8</v>
      </c>
      <c r="LI34" s="147">
        <f t="shared" si="464"/>
        <v>8</v>
      </c>
      <c r="LJ34" s="26" t="str">
        <f t="shared" si="465"/>
        <v>8.0</v>
      </c>
      <c r="LK34" s="148" t="str">
        <f t="shared" si="466"/>
        <v>B+</v>
      </c>
      <c r="LL34" s="149">
        <f t="shared" si="467"/>
        <v>3.5</v>
      </c>
      <c r="LM34" s="40" t="str">
        <f t="shared" si="468"/>
        <v>3.5</v>
      </c>
      <c r="LN34" s="53">
        <v>2</v>
      </c>
      <c r="LO34" s="63">
        <v>2</v>
      </c>
      <c r="LP34" s="19">
        <v>9</v>
      </c>
      <c r="LQ34" s="22">
        <v>9</v>
      </c>
      <c r="LR34" s="23"/>
      <c r="LS34" s="25">
        <f t="shared" si="469"/>
        <v>9</v>
      </c>
      <c r="LT34" s="147">
        <f t="shared" si="470"/>
        <v>9</v>
      </c>
      <c r="LU34" s="26" t="str">
        <f t="shared" si="471"/>
        <v>9.0</v>
      </c>
      <c r="LV34" s="148" t="str">
        <f t="shared" si="472"/>
        <v>A</v>
      </c>
      <c r="LW34" s="149">
        <f t="shared" si="473"/>
        <v>4</v>
      </c>
      <c r="LX34" s="40" t="str">
        <f t="shared" si="474"/>
        <v>4.0</v>
      </c>
      <c r="LY34" s="53">
        <v>1</v>
      </c>
      <c r="LZ34" s="63">
        <v>1</v>
      </c>
      <c r="MA34" s="19">
        <v>8.8000000000000007</v>
      </c>
      <c r="MB34" s="22">
        <v>9</v>
      </c>
      <c r="MC34" s="23"/>
      <c r="MD34" s="25">
        <f t="shared" si="475"/>
        <v>8.9</v>
      </c>
      <c r="ME34" s="147">
        <f t="shared" si="476"/>
        <v>8.9</v>
      </c>
      <c r="MF34" s="26" t="str">
        <f t="shared" si="477"/>
        <v>8.9</v>
      </c>
      <c r="MG34" s="148" t="str">
        <f t="shared" si="478"/>
        <v>A</v>
      </c>
      <c r="MH34" s="149">
        <f t="shared" si="479"/>
        <v>4</v>
      </c>
      <c r="MI34" s="40" t="str">
        <f t="shared" si="480"/>
        <v>4.0</v>
      </c>
      <c r="MJ34" s="53">
        <v>3</v>
      </c>
      <c r="MK34" s="63">
        <v>3</v>
      </c>
      <c r="ML34" s="19">
        <v>8</v>
      </c>
      <c r="MM34" s="22">
        <v>7</v>
      </c>
      <c r="MN34" s="23"/>
      <c r="MO34" s="25">
        <f t="shared" si="481"/>
        <v>7.4</v>
      </c>
      <c r="MP34" s="147">
        <f t="shared" si="482"/>
        <v>7.4</v>
      </c>
      <c r="MQ34" s="26" t="str">
        <f t="shared" si="483"/>
        <v>7.4</v>
      </c>
      <c r="MR34" s="148" t="str">
        <f t="shared" si="484"/>
        <v>B</v>
      </c>
      <c r="MS34" s="149">
        <f t="shared" si="485"/>
        <v>3</v>
      </c>
      <c r="MT34" s="40" t="str">
        <f t="shared" si="486"/>
        <v>3.0</v>
      </c>
      <c r="MU34" s="53">
        <v>2</v>
      </c>
      <c r="MV34" s="63">
        <v>2</v>
      </c>
      <c r="MW34" s="19">
        <v>9</v>
      </c>
      <c r="MX34" s="22">
        <v>9</v>
      </c>
      <c r="MY34" s="23"/>
      <c r="MZ34" s="25">
        <f t="shared" si="487"/>
        <v>9</v>
      </c>
      <c r="NA34" s="147">
        <f t="shared" si="488"/>
        <v>9</v>
      </c>
      <c r="NB34" s="26" t="str">
        <f t="shared" si="489"/>
        <v>9.0</v>
      </c>
      <c r="NC34" s="148" t="str">
        <f t="shared" si="490"/>
        <v>A</v>
      </c>
      <c r="ND34" s="149">
        <f t="shared" si="491"/>
        <v>4</v>
      </c>
      <c r="NE34" s="40" t="str">
        <f t="shared" si="492"/>
        <v>4.0</v>
      </c>
      <c r="NF34" s="53">
        <v>4</v>
      </c>
      <c r="NG34" s="63">
        <v>4</v>
      </c>
      <c r="NH34" s="264">
        <f t="shared" si="19"/>
        <v>12</v>
      </c>
      <c r="NI34" s="217">
        <f t="shared" si="20"/>
        <v>8.5416666666666661</v>
      </c>
      <c r="NJ34" s="182">
        <f t="shared" si="21"/>
        <v>3.75</v>
      </c>
      <c r="NK34" s="183" t="str">
        <f t="shared" si="22"/>
        <v>3.75</v>
      </c>
      <c r="NL34" s="135" t="str">
        <f t="shared" si="23"/>
        <v>Lên lớp</v>
      </c>
      <c r="NM34" s="136">
        <f t="shared" si="24"/>
        <v>12</v>
      </c>
      <c r="NN34" s="217">
        <f t="shared" si="25"/>
        <v>8.5416666666666661</v>
      </c>
      <c r="NO34" s="236">
        <f t="shared" si="26"/>
        <v>3.75</v>
      </c>
      <c r="NP34" s="192">
        <f t="shared" si="27"/>
        <v>67</v>
      </c>
      <c r="NQ34" s="193">
        <f t="shared" si="28"/>
        <v>67</v>
      </c>
      <c r="NR34" s="183">
        <f t="shared" si="29"/>
        <v>7.3686567164179113</v>
      </c>
      <c r="NS34" s="182">
        <f t="shared" si="30"/>
        <v>2.8955223880597014</v>
      </c>
      <c r="NT34" s="183" t="str">
        <f t="shared" si="31"/>
        <v>2.90</v>
      </c>
      <c r="NU34" s="135" t="str">
        <f t="shared" si="32"/>
        <v>Lên lớp</v>
      </c>
      <c r="NV34" s="135" t="s">
        <v>648</v>
      </c>
      <c r="NW34" s="57">
        <v>9</v>
      </c>
      <c r="NX34" s="51">
        <v>9</v>
      </c>
      <c r="NY34" s="23"/>
      <c r="NZ34" s="25">
        <f t="shared" si="273"/>
        <v>9</v>
      </c>
      <c r="OA34" s="26">
        <f t="shared" si="274"/>
        <v>9</v>
      </c>
      <c r="OB34" s="26" t="str">
        <f t="shared" si="275"/>
        <v>9.0</v>
      </c>
      <c r="OC34" s="30" t="str">
        <f t="shared" si="276"/>
        <v>A</v>
      </c>
      <c r="OD34" s="28">
        <f t="shared" si="277"/>
        <v>4</v>
      </c>
      <c r="OE34" s="35" t="str">
        <f t="shared" si="278"/>
        <v>4.0</v>
      </c>
      <c r="OF34" s="53">
        <v>6</v>
      </c>
      <c r="OG34" s="70">
        <v>6</v>
      </c>
      <c r="OH34" s="19">
        <v>8.6999999999999993</v>
      </c>
      <c r="OI34" s="22">
        <v>7</v>
      </c>
      <c r="OJ34" s="23"/>
      <c r="OK34" s="25">
        <f t="shared" si="263"/>
        <v>7.7</v>
      </c>
      <c r="OL34" s="26">
        <f t="shared" si="264"/>
        <v>7.7</v>
      </c>
      <c r="OM34" s="26" t="str">
        <f t="shared" si="265"/>
        <v>7.7</v>
      </c>
      <c r="ON34" s="30" t="str">
        <f t="shared" si="266"/>
        <v>B</v>
      </c>
      <c r="OO34" s="28">
        <f t="shared" si="267"/>
        <v>3</v>
      </c>
      <c r="OP34" s="35" t="str">
        <f t="shared" si="268"/>
        <v>3.0</v>
      </c>
      <c r="OQ34" s="53">
        <v>6</v>
      </c>
      <c r="OR34" s="63">
        <v>6</v>
      </c>
      <c r="OS34" s="258">
        <v>9</v>
      </c>
      <c r="OT34" s="25">
        <v>7.4</v>
      </c>
      <c r="OU34" s="25">
        <v>7.7</v>
      </c>
      <c r="OV34" s="129">
        <f t="shared" si="269"/>
        <v>7.9</v>
      </c>
      <c r="OW34" s="26" t="str">
        <f t="shared" si="34"/>
        <v>7.9</v>
      </c>
      <c r="OX34" s="30" t="str">
        <f t="shared" si="270"/>
        <v>B</v>
      </c>
      <c r="OY34" s="28">
        <f t="shared" si="271"/>
        <v>3</v>
      </c>
      <c r="OZ34" s="35" t="str">
        <f t="shared" si="272"/>
        <v>3.0</v>
      </c>
      <c r="PA34" s="260">
        <v>5</v>
      </c>
      <c r="PB34" s="261">
        <v>5</v>
      </c>
      <c r="PC34" s="262">
        <f t="shared" si="232"/>
        <v>17</v>
      </c>
      <c r="PD34" s="217">
        <f t="shared" si="35"/>
        <v>8.2176470588235286</v>
      </c>
      <c r="PE34" s="182">
        <f t="shared" si="36"/>
        <v>3.3529411764705883</v>
      </c>
      <c r="PF34" s="183" t="str">
        <f t="shared" si="37"/>
        <v>3.35</v>
      </c>
      <c r="PG34" s="135" t="str">
        <f t="shared" si="38"/>
        <v>Lên lớp</v>
      </c>
    </row>
    <row r="35" spans="1:423" ht="18">
      <c r="A35" s="10">
        <v>6</v>
      </c>
      <c r="B35" s="10">
        <v>34</v>
      </c>
      <c r="C35" s="90" t="s">
        <v>271</v>
      </c>
      <c r="D35" s="91" t="s">
        <v>331</v>
      </c>
      <c r="E35" s="93" t="s">
        <v>332</v>
      </c>
      <c r="F35" s="307" t="s">
        <v>333</v>
      </c>
      <c r="G35" s="42"/>
      <c r="H35" s="104" t="s">
        <v>526</v>
      </c>
      <c r="I35" s="42" t="s">
        <v>18</v>
      </c>
      <c r="J35" s="98" t="s">
        <v>604</v>
      </c>
      <c r="K35" s="12">
        <v>5.3</v>
      </c>
      <c r="L35" s="26" t="str">
        <f t="shared" si="279"/>
        <v>5.3</v>
      </c>
      <c r="M35" s="30" t="str">
        <f t="shared" si="280"/>
        <v>D+</v>
      </c>
      <c r="N35" s="37">
        <f t="shared" si="281"/>
        <v>1.5</v>
      </c>
      <c r="O35" s="35" t="str">
        <f t="shared" si="282"/>
        <v>1.5</v>
      </c>
      <c r="P35" s="11">
        <v>2</v>
      </c>
      <c r="Q35" s="14">
        <v>7.2</v>
      </c>
      <c r="R35" s="26" t="str">
        <f t="shared" si="283"/>
        <v>7.2</v>
      </c>
      <c r="S35" s="30" t="str">
        <f t="shared" si="284"/>
        <v>B</v>
      </c>
      <c r="T35" s="37">
        <f t="shared" si="285"/>
        <v>3</v>
      </c>
      <c r="U35" s="35" t="str">
        <f t="shared" si="286"/>
        <v>3.0</v>
      </c>
      <c r="V35" s="11">
        <v>3</v>
      </c>
      <c r="W35" s="19">
        <v>7.3</v>
      </c>
      <c r="X35" s="22">
        <v>8</v>
      </c>
      <c r="Y35" s="23"/>
      <c r="Z35" s="25">
        <f t="shared" si="287"/>
        <v>7.7</v>
      </c>
      <c r="AA35" s="26">
        <f t="shared" si="288"/>
        <v>7.7</v>
      </c>
      <c r="AB35" s="26" t="str">
        <f t="shared" si="289"/>
        <v>7.7</v>
      </c>
      <c r="AC35" s="30" t="str">
        <f t="shared" si="290"/>
        <v>B</v>
      </c>
      <c r="AD35" s="28">
        <f t="shared" si="291"/>
        <v>3</v>
      </c>
      <c r="AE35" s="35" t="str">
        <f t="shared" si="292"/>
        <v>3.0</v>
      </c>
      <c r="AF35" s="53">
        <v>4</v>
      </c>
      <c r="AG35" s="63">
        <v>4</v>
      </c>
      <c r="AH35" s="19">
        <v>8</v>
      </c>
      <c r="AI35" s="22">
        <v>9</v>
      </c>
      <c r="AJ35" s="23"/>
      <c r="AK35" s="25">
        <f t="shared" si="293"/>
        <v>8.6</v>
      </c>
      <c r="AL35" s="26">
        <f t="shared" si="294"/>
        <v>8.6</v>
      </c>
      <c r="AM35" s="26" t="str">
        <f t="shared" si="295"/>
        <v>8.6</v>
      </c>
      <c r="AN35" s="30" t="str">
        <f t="shared" si="296"/>
        <v>A</v>
      </c>
      <c r="AO35" s="28">
        <f t="shared" si="297"/>
        <v>4</v>
      </c>
      <c r="AP35" s="35" t="str">
        <f t="shared" si="298"/>
        <v>4.0</v>
      </c>
      <c r="AQ35" s="66">
        <v>2</v>
      </c>
      <c r="AR35" s="68">
        <v>2</v>
      </c>
      <c r="AS35" s="19">
        <v>7</v>
      </c>
      <c r="AT35" s="22">
        <v>6</v>
      </c>
      <c r="AU35" s="23"/>
      <c r="AV35" s="25">
        <f t="shared" si="299"/>
        <v>6.4</v>
      </c>
      <c r="AW35" s="26">
        <f t="shared" si="300"/>
        <v>6.4</v>
      </c>
      <c r="AX35" s="26" t="str">
        <f t="shared" si="301"/>
        <v>6.4</v>
      </c>
      <c r="AY35" s="30" t="str">
        <f t="shared" si="302"/>
        <v>C</v>
      </c>
      <c r="AZ35" s="28">
        <f t="shared" si="303"/>
        <v>2</v>
      </c>
      <c r="BA35" s="35" t="str">
        <f t="shared" si="304"/>
        <v>2.0</v>
      </c>
      <c r="BB35" s="53">
        <v>3</v>
      </c>
      <c r="BC35" s="63">
        <v>3</v>
      </c>
      <c r="BD35" s="19">
        <v>6.2</v>
      </c>
      <c r="BE35" s="22">
        <v>2</v>
      </c>
      <c r="BF35" s="23">
        <v>7</v>
      </c>
      <c r="BG35" s="25">
        <f t="shared" si="305"/>
        <v>3.7</v>
      </c>
      <c r="BH35" s="26">
        <f t="shared" si="306"/>
        <v>6.7</v>
      </c>
      <c r="BI35" s="26" t="str">
        <f t="shared" si="307"/>
        <v>6.7</v>
      </c>
      <c r="BJ35" s="30" t="str">
        <f t="shared" si="308"/>
        <v>C+</v>
      </c>
      <c r="BK35" s="28">
        <f t="shared" si="309"/>
        <v>2.5</v>
      </c>
      <c r="BL35" s="35" t="str">
        <f t="shared" si="310"/>
        <v>2.5</v>
      </c>
      <c r="BM35" s="53">
        <v>3</v>
      </c>
      <c r="BN35" s="63">
        <v>3</v>
      </c>
      <c r="BO35" s="19">
        <v>6.8</v>
      </c>
      <c r="BP35" s="22">
        <v>7</v>
      </c>
      <c r="BQ35" s="23"/>
      <c r="BR35" s="25">
        <f t="shared" si="311"/>
        <v>6.9</v>
      </c>
      <c r="BS35" s="26">
        <f t="shared" si="312"/>
        <v>6.9</v>
      </c>
      <c r="BT35" s="26" t="str">
        <f t="shared" si="313"/>
        <v>6.9</v>
      </c>
      <c r="BU35" s="30" t="str">
        <f t="shared" si="314"/>
        <v>C+</v>
      </c>
      <c r="BV35" s="56">
        <f t="shared" si="315"/>
        <v>2.5</v>
      </c>
      <c r="BW35" s="35" t="str">
        <f t="shared" si="316"/>
        <v>2.5</v>
      </c>
      <c r="BX35" s="53">
        <v>2</v>
      </c>
      <c r="BY35" s="70">
        <v>2</v>
      </c>
      <c r="BZ35" s="19">
        <v>7.2</v>
      </c>
      <c r="CA35" s="22">
        <v>3</v>
      </c>
      <c r="CB35" s="23"/>
      <c r="CC35" s="25">
        <f t="shared" si="317"/>
        <v>4.7</v>
      </c>
      <c r="CD35" s="26">
        <f t="shared" si="318"/>
        <v>4.7</v>
      </c>
      <c r="CE35" s="26" t="str">
        <f t="shared" si="319"/>
        <v>4.7</v>
      </c>
      <c r="CF35" s="30" t="str">
        <f t="shared" si="320"/>
        <v>D</v>
      </c>
      <c r="CG35" s="28">
        <f t="shared" si="321"/>
        <v>1</v>
      </c>
      <c r="CH35" s="35" t="str">
        <f t="shared" si="322"/>
        <v>1.0</v>
      </c>
      <c r="CI35" s="53">
        <v>3</v>
      </c>
      <c r="CJ35" s="63">
        <v>3</v>
      </c>
      <c r="CK35" s="193">
        <f t="shared" si="323"/>
        <v>17</v>
      </c>
      <c r="CL35" s="217">
        <f t="shared" si="324"/>
        <v>6.7764705882352949</v>
      </c>
      <c r="CM35" s="182">
        <f t="shared" si="325"/>
        <v>2.4411764705882355</v>
      </c>
      <c r="CN35" s="183" t="str">
        <f t="shared" si="326"/>
        <v>2.44</v>
      </c>
      <c r="CO35" s="135" t="str">
        <f t="shared" si="327"/>
        <v>Lên lớp</v>
      </c>
      <c r="CP35" s="136">
        <f t="shared" si="328"/>
        <v>17</v>
      </c>
      <c r="CQ35" s="241">
        <f t="shared" si="329"/>
        <v>6.7764705882352949</v>
      </c>
      <c r="CR35" s="137">
        <f t="shared" si="330"/>
        <v>2.4411764705882355</v>
      </c>
      <c r="CS35" s="140" t="str">
        <f t="shared" si="331"/>
        <v>2.44</v>
      </c>
      <c r="CT35" s="135" t="str">
        <f t="shared" si="332"/>
        <v>Lên lớp</v>
      </c>
      <c r="CU35" s="135" t="s">
        <v>648</v>
      </c>
      <c r="CV35" s="19">
        <v>5</v>
      </c>
      <c r="CW35" s="22">
        <v>4</v>
      </c>
      <c r="CX35" s="23"/>
      <c r="CY35" s="25">
        <f t="shared" si="333"/>
        <v>4.4000000000000004</v>
      </c>
      <c r="CZ35" s="26">
        <f t="shared" si="334"/>
        <v>4.4000000000000004</v>
      </c>
      <c r="DA35" s="26" t="str">
        <f t="shared" si="335"/>
        <v>4.4</v>
      </c>
      <c r="DB35" s="30" t="str">
        <f t="shared" si="336"/>
        <v>D</v>
      </c>
      <c r="DC35" s="56">
        <f t="shared" si="337"/>
        <v>1</v>
      </c>
      <c r="DD35" s="35" t="str">
        <f t="shared" si="338"/>
        <v>1.0</v>
      </c>
      <c r="DE35" s="53">
        <v>3</v>
      </c>
      <c r="DF35" s="63">
        <v>3</v>
      </c>
      <c r="DG35" s="19">
        <v>6.4</v>
      </c>
      <c r="DH35" s="22">
        <v>6</v>
      </c>
      <c r="DI35" s="23"/>
      <c r="DJ35" s="25">
        <f t="shared" si="339"/>
        <v>6.2</v>
      </c>
      <c r="DK35" s="26">
        <f t="shared" si="340"/>
        <v>6.2</v>
      </c>
      <c r="DL35" s="26" t="str">
        <f t="shared" si="341"/>
        <v>6.2</v>
      </c>
      <c r="DM35" s="30" t="str">
        <f t="shared" si="342"/>
        <v>C</v>
      </c>
      <c r="DN35" s="56">
        <f t="shared" si="343"/>
        <v>2</v>
      </c>
      <c r="DO35" s="35" t="str">
        <f t="shared" si="344"/>
        <v>2.0</v>
      </c>
      <c r="DP35" s="53">
        <v>3</v>
      </c>
      <c r="DQ35" s="63">
        <v>3</v>
      </c>
      <c r="DR35" s="19">
        <v>7.3</v>
      </c>
      <c r="DS35" s="22">
        <v>7</v>
      </c>
      <c r="DT35" s="23"/>
      <c r="DU35" s="25">
        <f t="shared" si="345"/>
        <v>7.1</v>
      </c>
      <c r="DV35" s="26">
        <f t="shared" si="346"/>
        <v>7.1</v>
      </c>
      <c r="DW35" s="26" t="str">
        <f t="shared" si="347"/>
        <v>7.1</v>
      </c>
      <c r="DX35" s="30" t="str">
        <f t="shared" si="348"/>
        <v>B</v>
      </c>
      <c r="DY35" s="28">
        <f t="shared" si="349"/>
        <v>3</v>
      </c>
      <c r="DZ35" s="35" t="str">
        <f t="shared" si="350"/>
        <v>3.0</v>
      </c>
      <c r="EA35" s="53">
        <v>3</v>
      </c>
      <c r="EB35" s="63">
        <v>3</v>
      </c>
      <c r="EC35" s="19">
        <v>7.3</v>
      </c>
      <c r="ED35" s="22">
        <v>5</v>
      </c>
      <c r="EE35" s="23"/>
      <c r="EF35" s="25">
        <f t="shared" si="351"/>
        <v>5.9</v>
      </c>
      <c r="EG35" s="26">
        <f t="shared" si="352"/>
        <v>5.9</v>
      </c>
      <c r="EH35" s="26" t="str">
        <f t="shared" si="353"/>
        <v>5.9</v>
      </c>
      <c r="EI35" s="30" t="str">
        <f t="shared" si="354"/>
        <v>C</v>
      </c>
      <c r="EJ35" s="28">
        <f t="shared" si="355"/>
        <v>2</v>
      </c>
      <c r="EK35" s="35" t="str">
        <f t="shared" si="356"/>
        <v>2.0</v>
      </c>
      <c r="EL35" s="53">
        <v>2</v>
      </c>
      <c r="EM35" s="63">
        <v>2</v>
      </c>
      <c r="EN35" s="19">
        <v>7</v>
      </c>
      <c r="EO35" s="22">
        <v>7</v>
      </c>
      <c r="EP35" s="23"/>
      <c r="EQ35" s="25">
        <f t="shared" si="357"/>
        <v>7</v>
      </c>
      <c r="ER35" s="26">
        <f t="shared" si="358"/>
        <v>7</v>
      </c>
      <c r="ES35" s="26" t="str">
        <f t="shared" si="359"/>
        <v>7.0</v>
      </c>
      <c r="ET35" s="30" t="str">
        <f t="shared" si="360"/>
        <v>B</v>
      </c>
      <c r="EU35" s="28">
        <f t="shared" si="361"/>
        <v>3</v>
      </c>
      <c r="EV35" s="35" t="str">
        <f t="shared" si="362"/>
        <v>3.0</v>
      </c>
      <c r="EW35" s="53">
        <v>2</v>
      </c>
      <c r="EX35" s="63">
        <v>2</v>
      </c>
      <c r="EY35" s="19">
        <v>7.9</v>
      </c>
      <c r="EZ35" s="22">
        <v>5</v>
      </c>
      <c r="FA35" s="23"/>
      <c r="FB35" s="25">
        <f t="shared" si="363"/>
        <v>6.2</v>
      </c>
      <c r="FC35" s="26">
        <f t="shared" si="364"/>
        <v>6.2</v>
      </c>
      <c r="FD35" s="26" t="str">
        <f t="shared" si="365"/>
        <v>6.2</v>
      </c>
      <c r="FE35" s="30" t="str">
        <f t="shared" si="366"/>
        <v>C</v>
      </c>
      <c r="FF35" s="28">
        <f t="shared" si="367"/>
        <v>2</v>
      </c>
      <c r="FG35" s="35" t="str">
        <f t="shared" si="368"/>
        <v>2.0</v>
      </c>
      <c r="FH35" s="53">
        <v>3</v>
      </c>
      <c r="FI35" s="63">
        <v>3</v>
      </c>
      <c r="FJ35" s="19">
        <v>7</v>
      </c>
      <c r="FK35" s="22">
        <v>8</v>
      </c>
      <c r="FL35" s="23"/>
      <c r="FM35" s="25">
        <f t="shared" si="369"/>
        <v>7.6</v>
      </c>
      <c r="FN35" s="26">
        <f t="shared" si="370"/>
        <v>7.6</v>
      </c>
      <c r="FO35" s="26" t="str">
        <f t="shared" si="371"/>
        <v>7.6</v>
      </c>
      <c r="FP35" s="30" t="str">
        <f t="shared" si="372"/>
        <v>B</v>
      </c>
      <c r="FQ35" s="28">
        <f t="shared" si="373"/>
        <v>3</v>
      </c>
      <c r="FR35" s="35" t="str">
        <f t="shared" si="374"/>
        <v>3.0</v>
      </c>
      <c r="FS35" s="53">
        <v>2</v>
      </c>
      <c r="FT35" s="63">
        <v>2</v>
      </c>
      <c r="FU35" s="19">
        <v>5.8</v>
      </c>
      <c r="FV35" s="22">
        <v>6</v>
      </c>
      <c r="FW35" s="23"/>
      <c r="FX35" s="25">
        <f t="shared" si="375"/>
        <v>5.9</v>
      </c>
      <c r="FY35" s="26">
        <f t="shared" si="376"/>
        <v>5.9</v>
      </c>
      <c r="FZ35" s="26" t="str">
        <f t="shared" si="377"/>
        <v>5.9</v>
      </c>
      <c r="GA35" s="30" t="str">
        <f t="shared" si="378"/>
        <v>C</v>
      </c>
      <c r="GB35" s="28">
        <f t="shared" si="379"/>
        <v>2</v>
      </c>
      <c r="GC35" s="35" t="str">
        <f t="shared" si="380"/>
        <v>2.0</v>
      </c>
      <c r="GD35" s="53">
        <v>2</v>
      </c>
      <c r="GE35" s="63">
        <v>2</v>
      </c>
      <c r="GF35" s="181">
        <f t="shared" si="381"/>
        <v>20</v>
      </c>
      <c r="GG35" s="217">
        <f t="shared" si="382"/>
        <v>6.2249999999999996</v>
      </c>
      <c r="GH35" s="182">
        <f t="shared" si="383"/>
        <v>2.2000000000000002</v>
      </c>
      <c r="GI35" s="183" t="str">
        <f t="shared" si="384"/>
        <v>2.20</v>
      </c>
      <c r="GJ35" s="135" t="str">
        <f t="shared" si="385"/>
        <v>Lên lớp</v>
      </c>
      <c r="GK35" s="136">
        <f t="shared" si="386"/>
        <v>20</v>
      </c>
      <c r="GL35" s="239">
        <f t="shared" si="387"/>
        <v>6.2249999999999996</v>
      </c>
      <c r="GM35" s="137">
        <f t="shared" si="388"/>
        <v>2.2000000000000002</v>
      </c>
      <c r="GN35" s="192">
        <f t="shared" si="389"/>
        <v>37</v>
      </c>
      <c r="GO35" s="193">
        <f t="shared" si="390"/>
        <v>37</v>
      </c>
      <c r="GP35" s="183">
        <f t="shared" si="391"/>
        <v>6.4783783783783786</v>
      </c>
      <c r="GQ35" s="182">
        <f t="shared" si="392"/>
        <v>2.310810810810811</v>
      </c>
      <c r="GR35" s="183" t="str">
        <f t="shared" si="393"/>
        <v>2.31</v>
      </c>
      <c r="GS35" s="135" t="str">
        <f t="shared" si="394"/>
        <v>Lên lớp</v>
      </c>
      <c r="GT35" s="135" t="s">
        <v>648</v>
      </c>
      <c r="GU35" s="19">
        <v>6.3</v>
      </c>
      <c r="GV35" s="22">
        <v>7</v>
      </c>
      <c r="GW35" s="23"/>
      <c r="GX35" s="25">
        <f t="shared" si="395"/>
        <v>6.7</v>
      </c>
      <c r="GY35" s="26">
        <f t="shared" si="396"/>
        <v>6.7</v>
      </c>
      <c r="GZ35" s="26" t="str">
        <f t="shared" si="397"/>
        <v>6.7</v>
      </c>
      <c r="HA35" s="30" t="str">
        <f t="shared" si="398"/>
        <v>C+</v>
      </c>
      <c r="HB35" s="28">
        <f t="shared" si="399"/>
        <v>2.5</v>
      </c>
      <c r="HC35" s="35" t="str">
        <f t="shared" si="400"/>
        <v>2.5</v>
      </c>
      <c r="HD35" s="53">
        <v>3</v>
      </c>
      <c r="HE35" s="63">
        <v>3</v>
      </c>
      <c r="HF35" s="19">
        <v>7.4</v>
      </c>
      <c r="HG35" s="22">
        <v>8</v>
      </c>
      <c r="HH35" s="23"/>
      <c r="HI35" s="25">
        <f t="shared" si="401"/>
        <v>7.8</v>
      </c>
      <c r="HJ35" s="26">
        <f t="shared" si="402"/>
        <v>7.8</v>
      </c>
      <c r="HK35" s="26" t="str">
        <f t="shared" si="403"/>
        <v>7.8</v>
      </c>
      <c r="HL35" s="30" t="str">
        <f t="shared" si="404"/>
        <v>B</v>
      </c>
      <c r="HM35" s="28">
        <f t="shared" si="405"/>
        <v>3</v>
      </c>
      <c r="HN35" s="35" t="str">
        <f t="shared" si="406"/>
        <v>3.0</v>
      </c>
      <c r="HO35" s="53">
        <v>2</v>
      </c>
      <c r="HP35" s="63">
        <v>2</v>
      </c>
      <c r="HQ35" s="19">
        <v>7.3</v>
      </c>
      <c r="HR35" s="22">
        <v>5</v>
      </c>
      <c r="HS35" s="23"/>
      <c r="HT35" s="25">
        <f t="shared" si="407"/>
        <v>5.9</v>
      </c>
      <c r="HU35" s="147">
        <f t="shared" si="408"/>
        <v>5.9</v>
      </c>
      <c r="HV35" s="26" t="str">
        <f t="shared" si="409"/>
        <v>5.9</v>
      </c>
      <c r="HW35" s="218" t="str">
        <f t="shared" si="410"/>
        <v>C</v>
      </c>
      <c r="HX35" s="149">
        <f t="shared" si="411"/>
        <v>2</v>
      </c>
      <c r="HY35" s="40" t="str">
        <f t="shared" si="412"/>
        <v>2.0</v>
      </c>
      <c r="HZ35" s="53">
        <v>3</v>
      </c>
      <c r="IA35" s="63">
        <v>3</v>
      </c>
      <c r="IB35" s="19">
        <v>8</v>
      </c>
      <c r="IC35" s="22">
        <v>4</v>
      </c>
      <c r="ID35" s="23"/>
      <c r="IE35" s="25">
        <f t="shared" si="413"/>
        <v>5.6</v>
      </c>
      <c r="IF35" s="147">
        <f t="shared" si="414"/>
        <v>5.6</v>
      </c>
      <c r="IG35" s="26" t="str">
        <f t="shared" si="415"/>
        <v>5.6</v>
      </c>
      <c r="IH35" s="218" t="str">
        <f t="shared" si="416"/>
        <v>C</v>
      </c>
      <c r="II35" s="149">
        <f t="shared" si="417"/>
        <v>2</v>
      </c>
      <c r="IJ35" s="40" t="str">
        <f t="shared" si="418"/>
        <v>2.0</v>
      </c>
      <c r="IK35" s="53">
        <v>1</v>
      </c>
      <c r="IL35" s="63">
        <v>1</v>
      </c>
      <c r="IM35" s="19">
        <v>5.8</v>
      </c>
      <c r="IN35" s="22">
        <v>8</v>
      </c>
      <c r="IO35" s="23"/>
      <c r="IP35" s="25">
        <f t="shared" si="419"/>
        <v>7.1</v>
      </c>
      <c r="IQ35" s="26">
        <f t="shared" si="420"/>
        <v>7.1</v>
      </c>
      <c r="IR35" s="26" t="str">
        <f t="shared" si="421"/>
        <v>7.1</v>
      </c>
      <c r="IS35" s="30" t="str">
        <f t="shared" si="422"/>
        <v>B</v>
      </c>
      <c r="IT35" s="28">
        <f t="shared" si="423"/>
        <v>3</v>
      </c>
      <c r="IU35" s="35" t="str">
        <f t="shared" si="424"/>
        <v>3.0</v>
      </c>
      <c r="IV35" s="53">
        <v>2</v>
      </c>
      <c r="IW35" s="63">
        <v>2</v>
      </c>
      <c r="IX35" s="19">
        <v>6.2</v>
      </c>
      <c r="IY35" s="22">
        <v>5</v>
      </c>
      <c r="IZ35" s="23"/>
      <c r="JA35" s="25">
        <f t="shared" si="425"/>
        <v>5.5</v>
      </c>
      <c r="JB35" s="26">
        <f t="shared" si="426"/>
        <v>5.5</v>
      </c>
      <c r="JC35" s="26" t="str">
        <f t="shared" si="427"/>
        <v>5.5</v>
      </c>
      <c r="JD35" s="30" t="str">
        <f t="shared" si="428"/>
        <v>C</v>
      </c>
      <c r="JE35" s="28">
        <f t="shared" si="429"/>
        <v>2</v>
      </c>
      <c r="JF35" s="35" t="str">
        <f t="shared" si="430"/>
        <v>2.0</v>
      </c>
      <c r="JG35" s="53">
        <v>2</v>
      </c>
      <c r="JH35" s="63">
        <v>2</v>
      </c>
      <c r="JI35" s="19">
        <v>7.4</v>
      </c>
      <c r="JJ35" s="22">
        <v>4</v>
      </c>
      <c r="JK35" s="23"/>
      <c r="JL35" s="25">
        <f t="shared" si="431"/>
        <v>5.4</v>
      </c>
      <c r="JM35" s="26">
        <f t="shared" si="432"/>
        <v>5.4</v>
      </c>
      <c r="JN35" s="26" t="str">
        <f t="shared" si="433"/>
        <v>5.4</v>
      </c>
      <c r="JO35" s="30" t="str">
        <f t="shared" si="434"/>
        <v>D+</v>
      </c>
      <c r="JP35" s="28">
        <f t="shared" si="435"/>
        <v>1.5</v>
      </c>
      <c r="JQ35" s="35" t="str">
        <f t="shared" si="436"/>
        <v>1.5</v>
      </c>
      <c r="JR35" s="53">
        <v>2</v>
      </c>
      <c r="JS35" s="63">
        <v>2</v>
      </c>
      <c r="JT35" s="185">
        <v>6.8</v>
      </c>
      <c r="JU35" s="121">
        <v>9</v>
      </c>
      <c r="JV35" s="122"/>
      <c r="JW35" s="129">
        <f t="shared" si="437"/>
        <v>8.1</v>
      </c>
      <c r="JX35" s="130">
        <f t="shared" si="438"/>
        <v>8.1</v>
      </c>
      <c r="JY35" s="130" t="str">
        <f t="shared" si="439"/>
        <v>8.1</v>
      </c>
      <c r="JZ35" s="125" t="str">
        <f t="shared" si="440"/>
        <v>B+</v>
      </c>
      <c r="KA35" s="126">
        <f t="shared" si="441"/>
        <v>3.5</v>
      </c>
      <c r="KB35" s="127" t="str">
        <f t="shared" si="442"/>
        <v>3.5</v>
      </c>
      <c r="KC35" s="144">
        <v>1</v>
      </c>
      <c r="KD35" s="145">
        <v>1</v>
      </c>
      <c r="KE35" s="19">
        <v>7.3</v>
      </c>
      <c r="KF35" s="22">
        <v>9</v>
      </c>
      <c r="KG35" s="23"/>
      <c r="KH35" s="25">
        <f t="shared" si="443"/>
        <v>8.3000000000000007</v>
      </c>
      <c r="KI35" s="26">
        <f t="shared" si="444"/>
        <v>8.3000000000000007</v>
      </c>
      <c r="KJ35" s="26" t="str">
        <f t="shared" si="445"/>
        <v>8.3</v>
      </c>
      <c r="KK35" s="30" t="str">
        <f t="shared" si="446"/>
        <v>B+</v>
      </c>
      <c r="KL35" s="28">
        <f t="shared" si="447"/>
        <v>3.5</v>
      </c>
      <c r="KM35" s="35" t="str">
        <f t="shared" si="448"/>
        <v>3.5</v>
      </c>
      <c r="KN35" s="53">
        <v>2</v>
      </c>
      <c r="KO35" s="63">
        <v>2</v>
      </c>
      <c r="KP35" s="181">
        <f t="shared" si="449"/>
        <v>18</v>
      </c>
      <c r="KQ35" s="217">
        <f t="shared" si="450"/>
        <v>6.6499999999999995</v>
      </c>
      <c r="KR35" s="182">
        <f t="shared" si="451"/>
        <v>2.5</v>
      </c>
      <c r="KS35" s="183" t="str">
        <f t="shared" si="452"/>
        <v>2.50</v>
      </c>
      <c r="KT35" s="135" t="str">
        <f t="shared" si="453"/>
        <v>Lên lớp</v>
      </c>
      <c r="KU35" s="136">
        <f t="shared" si="454"/>
        <v>18</v>
      </c>
      <c r="KV35" s="217">
        <f t="shared" si="455"/>
        <v>6.6499999999999995</v>
      </c>
      <c r="KW35" s="236">
        <f t="shared" si="456"/>
        <v>2.5</v>
      </c>
      <c r="KX35" s="192">
        <f t="shared" si="457"/>
        <v>55</v>
      </c>
      <c r="KY35" s="193">
        <f t="shared" si="458"/>
        <v>55</v>
      </c>
      <c r="KZ35" s="183">
        <f t="shared" si="459"/>
        <v>6.5345454545454542</v>
      </c>
      <c r="LA35" s="182">
        <f t="shared" si="460"/>
        <v>2.3727272727272726</v>
      </c>
      <c r="LB35" s="183" t="str">
        <f t="shared" si="461"/>
        <v>2.37</v>
      </c>
      <c r="LC35" s="135" t="str">
        <f t="shared" si="462"/>
        <v>Lên lớp</v>
      </c>
      <c r="LD35" s="135" t="s">
        <v>648</v>
      </c>
      <c r="LE35" s="19">
        <v>6.5</v>
      </c>
      <c r="LF35" s="22">
        <v>6</v>
      </c>
      <c r="LG35" s="23"/>
      <c r="LH35" s="25">
        <f t="shared" si="463"/>
        <v>6.2</v>
      </c>
      <c r="LI35" s="147">
        <f t="shared" si="464"/>
        <v>6.2</v>
      </c>
      <c r="LJ35" s="26" t="str">
        <f t="shared" si="465"/>
        <v>6.2</v>
      </c>
      <c r="LK35" s="148" t="str">
        <f t="shared" si="466"/>
        <v>C</v>
      </c>
      <c r="LL35" s="149">
        <f t="shared" si="467"/>
        <v>2</v>
      </c>
      <c r="LM35" s="40" t="str">
        <f t="shared" si="468"/>
        <v>2.0</v>
      </c>
      <c r="LN35" s="53">
        <v>2</v>
      </c>
      <c r="LO35" s="63">
        <v>2</v>
      </c>
      <c r="LP35" s="19">
        <v>5.4</v>
      </c>
      <c r="LQ35" s="22">
        <v>2</v>
      </c>
      <c r="LR35" s="23">
        <v>5</v>
      </c>
      <c r="LS35" s="25">
        <f t="shared" si="469"/>
        <v>3.4</v>
      </c>
      <c r="LT35" s="147">
        <f t="shared" si="470"/>
        <v>5.2</v>
      </c>
      <c r="LU35" s="26" t="str">
        <f t="shared" si="471"/>
        <v>5.2</v>
      </c>
      <c r="LV35" s="148" t="str">
        <f t="shared" si="472"/>
        <v>D+</v>
      </c>
      <c r="LW35" s="149">
        <f t="shared" si="473"/>
        <v>1.5</v>
      </c>
      <c r="LX35" s="40" t="str">
        <f t="shared" si="474"/>
        <v>1.5</v>
      </c>
      <c r="LY35" s="53">
        <v>1</v>
      </c>
      <c r="LZ35" s="63">
        <v>1</v>
      </c>
      <c r="MA35" s="185">
        <v>6</v>
      </c>
      <c r="MB35" s="121">
        <v>7</v>
      </c>
      <c r="MC35" s="122"/>
      <c r="MD35" s="129">
        <f t="shared" si="475"/>
        <v>6.6</v>
      </c>
      <c r="ME35" s="130">
        <f t="shared" si="476"/>
        <v>6.6</v>
      </c>
      <c r="MF35" s="130" t="str">
        <f t="shared" si="477"/>
        <v>6.6</v>
      </c>
      <c r="MG35" s="125" t="str">
        <f t="shared" si="478"/>
        <v>C+</v>
      </c>
      <c r="MH35" s="126">
        <f t="shared" si="479"/>
        <v>2.5</v>
      </c>
      <c r="MI35" s="127" t="str">
        <f t="shared" si="480"/>
        <v>2.5</v>
      </c>
      <c r="MJ35" s="144">
        <v>3</v>
      </c>
      <c r="MK35" s="145">
        <v>3</v>
      </c>
      <c r="ML35" s="19">
        <v>6</v>
      </c>
      <c r="MM35" s="22">
        <v>6</v>
      </c>
      <c r="MN35" s="23"/>
      <c r="MO35" s="25">
        <f t="shared" si="481"/>
        <v>6</v>
      </c>
      <c r="MP35" s="147">
        <f t="shared" si="482"/>
        <v>6</v>
      </c>
      <c r="MQ35" s="26" t="str">
        <f t="shared" si="483"/>
        <v>6.0</v>
      </c>
      <c r="MR35" s="148" t="str">
        <f t="shared" si="484"/>
        <v>C</v>
      </c>
      <c r="MS35" s="149">
        <f t="shared" si="485"/>
        <v>2</v>
      </c>
      <c r="MT35" s="40" t="str">
        <f t="shared" si="486"/>
        <v>2.0</v>
      </c>
      <c r="MU35" s="53">
        <v>2</v>
      </c>
      <c r="MV35" s="63">
        <v>2</v>
      </c>
      <c r="MW35" s="19">
        <v>5.6</v>
      </c>
      <c r="MX35" s="22">
        <v>2</v>
      </c>
      <c r="MY35" s="23">
        <v>2</v>
      </c>
      <c r="MZ35" s="25">
        <f t="shared" si="487"/>
        <v>3.4</v>
      </c>
      <c r="NA35" s="147">
        <f t="shared" si="488"/>
        <v>3.4</v>
      </c>
      <c r="NB35" s="26" t="str">
        <f t="shared" si="489"/>
        <v>3.4</v>
      </c>
      <c r="NC35" s="148" t="str">
        <f t="shared" si="490"/>
        <v>F</v>
      </c>
      <c r="ND35" s="149">
        <f t="shared" si="491"/>
        <v>0</v>
      </c>
      <c r="NE35" s="40" t="str">
        <f t="shared" si="492"/>
        <v>0.0</v>
      </c>
      <c r="NF35" s="53">
        <v>4</v>
      </c>
      <c r="NG35" s="63"/>
      <c r="NH35" s="264">
        <f t="shared" si="19"/>
        <v>12</v>
      </c>
      <c r="NI35" s="217">
        <f t="shared" si="20"/>
        <v>5.25</v>
      </c>
      <c r="NJ35" s="182">
        <f t="shared" si="21"/>
        <v>1.4166666666666667</v>
      </c>
      <c r="NK35" s="183" t="str">
        <f t="shared" si="22"/>
        <v>1.42</v>
      </c>
      <c r="NL35" s="135" t="str">
        <f t="shared" si="23"/>
        <v>Lên lớp</v>
      </c>
      <c r="NM35" s="136">
        <f t="shared" si="24"/>
        <v>8</v>
      </c>
      <c r="NN35" s="217">
        <f t="shared" si="25"/>
        <v>6.1749999999999998</v>
      </c>
      <c r="NO35" s="236">
        <f t="shared" si="26"/>
        <v>2.125</v>
      </c>
      <c r="NP35" s="192">
        <f t="shared" si="27"/>
        <v>67</v>
      </c>
      <c r="NQ35" s="193">
        <f t="shared" si="28"/>
        <v>63</v>
      </c>
      <c r="NR35" s="183">
        <f t="shared" si="29"/>
        <v>6.488888888888888</v>
      </c>
      <c r="NS35" s="182">
        <f t="shared" si="30"/>
        <v>2.3412698412698414</v>
      </c>
      <c r="NT35" s="183" t="str">
        <f t="shared" si="31"/>
        <v>2.34</v>
      </c>
      <c r="NU35" s="135" t="str">
        <f t="shared" si="32"/>
        <v>Lên lớp</v>
      </c>
      <c r="NV35" s="215" t="s">
        <v>644</v>
      </c>
      <c r="NW35" s="57">
        <v>6.5</v>
      </c>
      <c r="NX35" s="51">
        <v>8</v>
      </c>
      <c r="NY35" s="23"/>
      <c r="NZ35" s="25">
        <f t="shared" si="273"/>
        <v>7.4</v>
      </c>
      <c r="OA35" s="26">
        <f t="shared" si="274"/>
        <v>7.4</v>
      </c>
      <c r="OB35" s="26" t="str">
        <f t="shared" si="275"/>
        <v>7.4</v>
      </c>
      <c r="OC35" s="30" t="str">
        <f t="shared" si="276"/>
        <v>B</v>
      </c>
      <c r="OD35" s="28">
        <f t="shared" si="277"/>
        <v>3</v>
      </c>
      <c r="OE35" s="35" t="str">
        <f t="shared" si="278"/>
        <v>3.0</v>
      </c>
      <c r="OF35" s="53">
        <v>6</v>
      </c>
      <c r="OG35" s="70">
        <v>6</v>
      </c>
      <c r="OH35" s="19">
        <v>7</v>
      </c>
      <c r="OI35" s="112"/>
      <c r="OJ35" s="23">
        <v>3</v>
      </c>
      <c r="OK35" s="25">
        <f t="shared" si="263"/>
        <v>2.8</v>
      </c>
      <c r="OL35" s="26">
        <f t="shared" si="264"/>
        <v>4.5999999999999996</v>
      </c>
      <c r="OM35" s="26" t="str">
        <f t="shared" si="265"/>
        <v>4.6</v>
      </c>
      <c r="ON35" s="30" t="str">
        <f t="shared" si="266"/>
        <v>D</v>
      </c>
      <c r="OO35" s="28">
        <f t="shared" si="267"/>
        <v>1</v>
      </c>
      <c r="OP35" s="35" t="str">
        <f t="shared" si="268"/>
        <v>1.0</v>
      </c>
      <c r="OQ35" s="53">
        <v>6</v>
      </c>
      <c r="OR35" s="63">
        <v>6</v>
      </c>
      <c r="OS35" s="258"/>
      <c r="OT35" s="25"/>
      <c r="OU35" s="25"/>
      <c r="OV35" s="129">
        <f t="shared" si="269"/>
        <v>0</v>
      </c>
      <c r="OW35" s="26" t="str">
        <f t="shared" si="34"/>
        <v>0.0</v>
      </c>
      <c r="OX35" s="30" t="str">
        <f t="shared" si="270"/>
        <v>F</v>
      </c>
      <c r="OY35" s="28">
        <f t="shared" si="271"/>
        <v>0</v>
      </c>
      <c r="OZ35" s="35" t="str">
        <f t="shared" si="272"/>
        <v>0.0</v>
      </c>
      <c r="PA35" s="260"/>
      <c r="PB35" s="261"/>
      <c r="PC35" s="262">
        <f t="shared" si="232"/>
        <v>12</v>
      </c>
      <c r="PD35" s="217">
        <f t="shared" si="35"/>
        <v>6</v>
      </c>
      <c r="PE35" s="182">
        <f t="shared" si="36"/>
        <v>2</v>
      </c>
      <c r="PF35" s="183" t="str">
        <f t="shared" si="37"/>
        <v>2.00</v>
      </c>
      <c r="PG35" s="135" t="str">
        <f t="shared" si="38"/>
        <v>Lên lớp</v>
      </c>
    </row>
    <row r="36" spans="1:423" ht="18">
      <c r="A36" s="10">
        <v>7</v>
      </c>
      <c r="B36" s="10">
        <v>35</v>
      </c>
      <c r="C36" s="90" t="s">
        <v>271</v>
      </c>
      <c r="D36" s="91" t="s">
        <v>347</v>
      </c>
      <c r="E36" s="93" t="s">
        <v>348</v>
      </c>
      <c r="F36" s="307" t="s">
        <v>183</v>
      </c>
      <c r="G36" s="42"/>
      <c r="H36" s="104" t="s">
        <v>532</v>
      </c>
      <c r="I36" s="42" t="s">
        <v>18</v>
      </c>
      <c r="J36" s="98" t="s">
        <v>76</v>
      </c>
      <c r="K36" s="12">
        <v>5.8</v>
      </c>
      <c r="L36" s="26" t="str">
        <f t="shared" si="279"/>
        <v>5.8</v>
      </c>
      <c r="M36" s="30" t="str">
        <f t="shared" si="280"/>
        <v>C</v>
      </c>
      <c r="N36" s="37">
        <f t="shared" si="281"/>
        <v>2</v>
      </c>
      <c r="O36" s="35" t="str">
        <f t="shared" si="282"/>
        <v>2.0</v>
      </c>
      <c r="P36" s="11">
        <v>2</v>
      </c>
      <c r="Q36" s="14">
        <v>6.9</v>
      </c>
      <c r="R36" s="26" t="str">
        <f t="shared" si="283"/>
        <v>6.9</v>
      </c>
      <c r="S36" s="30" t="str">
        <f t="shared" si="284"/>
        <v>C+</v>
      </c>
      <c r="T36" s="37">
        <f t="shared" si="285"/>
        <v>2.5</v>
      </c>
      <c r="U36" s="35" t="str">
        <f t="shared" si="286"/>
        <v>2.5</v>
      </c>
      <c r="V36" s="11">
        <v>3</v>
      </c>
      <c r="W36" s="19">
        <v>6.7</v>
      </c>
      <c r="X36" s="22">
        <v>5</v>
      </c>
      <c r="Y36" s="23"/>
      <c r="Z36" s="25">
        <f t="shared" si="287"/>
        <v>5.7</v>
      </c>
      <c r="AA36" s="26">
        <f t="shared" si="288"/>
        <v>5.7</v>
      </c>
      <c r="AB36" s="26" t="str">
        <f t="shared" si="289"/>
        <v>5.7</v>
      </c>
      <c r="AC36" s="30" t="str">
        <f t="shared" si="290"/>
        <v>C</v>
      </c>
      <c r="AD36" s="28">
        <f t="shared" si="291"/>
        <v>2</v>
      </c>
      <c r="AE36" s="35" t="str">
        <f t="shared" si="292"/>
        <v>2.0</v>
      </c>
      <c r="AF36" s="53">
        <v>4</v>
      </c>
      <c r="AG36" s="63">
        <v>4</v>
      </c>
      <c r="AH36" s="19">
        <v>7.3</v>
      </c>
      <c r="AI36" s="22">
        <v>9</v>
      </c>
      <c r="AJ36" s="23"/>
      <c r="AK36" s="25">
        <f t="shared" si="293"/>
        <v>8.3000000000000007</v>
      </c>
      <c r="AL36" s="26">
        <f t="shared" si="294"/>
        <v>8.3000000000000007</v>
      </c>
      <c r="AM36" s="26" t="str">
        <f t="shared" si="295"/>
        <v>8.3</v>
      </c>
      <c r="AN36" s="30" t="str">
        <f t="shared" si="296"/>
        <v>B+</v>
      </c>
      <c r="AO36" s="28">
        <f t="shared" si="297"/>
        <v>3.5</v>
      </c>
      <c r="AP36" s="35" t="str">
        <f t="shared" si="298"/>
        <v>3.5</v>
      </c>
      <c r="AQ36" s="66">
        <v>2</v>
      </c>
      <c r="AR36" s="68">
        <v>2</v>
      </c>
      <c r="AS36" s="19">
        <v>6</v>
      </c>
      <c r="AT36" s="22">
        <v>5</v>
      </c>
      <c r="AU36" s="23"/>
      <c r="AV36" s="25">
        <f t="shared" si="299"/>
        <v>5.4</v>
      </c>
      <c r="AW36" s="26">
        <f t="shared" si="300"/>
        <v>5.4</v>
      </c>
      <c r="AX36" s="26" t="str">
        <f t="shared" si="301"/>
        <v>5.4</v>
      </c>
      <c r="AY36" s="30" t="str">
        <f t="shared" si="302"/>
        <v>D+</v>
      </c>
      <c r="AZ36" s="28">
        <f t="shared" si="303"/>
        <v>1.5</v>
      </c>
      <c r="BA36" s="35" t="str">
        <f t="shared" si="304"/>
        <v>1.5</v>
      </c>
      <c r="BB36" s="53">
        <v>3</v>
      </c>
      <c r="BC36" s="63">
        <v>3</v>
      </c>
      <c r="BD36" s="43">
        <v>3.2</v>
      </c>
      <c r="BE36" s="22"/>
      <c r="BF36" s="23"/>
      <c r="BG36" s="25">
        <f t="shared" si="305"/>
        <v>1.3</v>
      </c>
      <c r="BH36" s="26">
        <f t="shared" si="306"/>
        <v>1.3</v>
      </c>
      <c r="BI36" s="26" t="str">
        <f t="shared" si="307"/>
        <v>1.3</v>
      </c>
      <c r="BJ36" s="30" t="str">
        <f t="shared" si="308"/>
        <v>F</v>
      </c>
      <c r="BK36" s="28">
        <f t="shared" si="309"/>
        <v>0</v>
      </c>
      <c r="BL36" s="35" t="str">
        <f t="shared" si="310"/>
        <v>0.0</v>
      </c>
      <c r="BM36" s="53">
        <v>3</v>
      </c>
      <c r="BN36" s="63"/>
      <c r="BO36" s="19">
        <v>6.4</v>
      </c>
      <c r="BP36" s="22">
        <v>5</v>
      </c>
      <c r="BQ36" s="23"/>
      <c r="BR36" s="25">
        <f t="shared" si="311"/>
        <v>5.6</v>
      </c>
      <c r="BS36" s="26">
        <f t="shared" si="312"/>
        <v>5.6</v>
      </c>
      <c r="BT36" s="26" t="str">
        <f t="shared" si="313"/>
        <v>5.6</v>
      </c>
      <c r="BU36" s="30" t="str">
        <f t="shared" si="314"/>
        <v>C</v>
      </c>
      <c r="BV36" s="56">
        <f t="shared" si="315"/>
        <v>2</v>
      </c>
      <c r="BW36" s="35" t="str">
        <f t="shared" si="316"/>
        <v>2.0</v>
      </c>
      <c r="BX36" s="53">
        <v>2</v>
      </c>
      <c r="BY36" s="70">
        <v>2</v>
      </c>
      <c r="BZ36" s="19">
        <v>6.5</v>
      </c>
      <c r="CA36" s="22">
        <v>5</v>
      </c>
      <c r="CB36" s="23"/>
      <c r="CC36" s="25">
        <f t="shared" si="317"/>
        <v>5.6</v>
      </c>
      <c r="CD36" s="26">
        <f t="shared" si="318"/>
        <v>5.6</v>
      </c>
      <c r="CE36" s="26" t="str">
        <f t="shared" si="319"/>
        <v>5.6</v>
      </c>
      <c r="CF36" s="30" t="str">
        <f t="shared" si="320"/>
        <v>C</v>
      </c>
      <c r="CG36" s="28">
        <f t="shared" si="321"/>
        <v>2</v>
      </c>
      <c r="CH36" s="35" t="str">
        <f t="shared" si="322"/>
        <v>2.0</v>
      </c>
      <c r="CI36" s="53">
        <v>3</v>
      </c>
      <c r="CJ36" s="63">
        <v>3</v>
      </c>
      <c r="CK36" s="193">
        <f t="shared" si="323"/>
        <v>17</v>
      </c>
      <c r="CL36" s="217">
        <f t="shared" si="324"/>
        <v>5.1470588235294121</v>
      </c>
      <c r="CM36" s="182">
        <f t="shared" si="325"/>
        <v>1.7352941176470589</v>
      </c>
      <c r="CN36" s="183" t="str">
        <f t="shared" si="326"/>
        <v>1.74</v>
      </c>
      <c r="CO36" s="135" t="str">
        <f t="shared" si="327"/>
        <v>Lên lớp</v>
      </c>
      <c r="CP36" s="136">
        <f t="shared" si="328"/>
        <v>14</v>
      </c>
      <c r="CQ36" s="241">
        <f t="shared" si="329"/>
        <v>5.9714285714285724</v>
      </c>
      <c r="CR36" s="137">
        <f t="shared" si="330"/>
        <v>2.1071428571428572</v>
      </c>
      <c r="CS36" s="140" t="str">
        <f t="shared" si="331"/>
        <v>2.11</v>
      </c>
      <c r="CT36" s="135" t="str">
        <f t="shared" si="332"/>
        <v>Lên lớp</v>
      </c>
      <c r="CU36" s="135" t="s">
        <v>648</v>
      </c>
      <c r="CV36" s="185">
        <v>5.9</v>
      </c>
      <c r="CW36" s="121">
        <v>5</v>
      </c>
      <c r="CX36" s="122"/>
      <c r="CY36" s="129">
        <f t="shared" si="333"/>
        <v>5.4</v>
      </c>
      <c r="CZ36" s="130">
        <f t="shared" si="334"/>
        <v>5.4</v>
      </c>
      <c r="DA36" s="130" t="str">
        <f t="shared" si="335"/>
        <v>5.4</v>
      </c>
      <c r="DB36" s="125" t="str">
        <f t="shared" si="336"/>
        <v>D+</v>
      </c>
      <c r="DC36" s="126">
        <f t="shared" si="337"/>
        <v>1.5</v>
      </c>
      <c r="DD36" s="127" t="str">
        <f t="shared" si="338"/>
        <v>1.5</v>
      </c>
      <c r="DE36" s="144">
        <v>3</v>
      </c>
      <c r="DF36" s="145">
        <v>3</v>
      </c>
      <c r="DG36" s="19">
        <v>5.7</v>
      </c>
      <c r="DH36" s="22">
        <v>4</v>
      </c>
      <c r="DI36" s="23"/>
      <c r="DJ36" s="25">
        <f t="shared" si="339"/>
        <v>4.7</v>
      </c>
      <c r="DK36" s="26">
        <f t="shared" si="340"/>
        <v>4.7</v>
      </c>
      <c r="DL36" s="26" t="str">
        <f t="shared" si="341"/>
        <v>4.7</v>
      </c>
      <c r="DM36" s="30" t="str">
        <f t="shared" si="342"/>
        <v>D</v>
      </c>
      <c r="DN36" s="56">
        <f t="shared" si="343"/>
        <v>1</v>
      </c>
      <c r="DO36" s="35" t="str">
        <f t="shared" si="344"/>
        <v>1.0</v>
      </c>
      <c r="DP36" s="53">
        <v>3</v>
      </c>
      <c r="DQ36" s="63">
        <v>3</v>
      </c>
      <c r="DR36" s="19">
        <v>6.9</v>
      </c>
      <c r="DS36" s="22">
        <v>1</v>
      </c>
      <c r="DT36" s="23">
        <v>5</v>
      </c>
      <c r="DU36" s="25">
        <f t="shared" si="345"/>
        <v>3.4</v>
      </c>
      <c r="DV36" s="26">
        <f t="shared" si="346"/>
        <v>5.8</v>
      </c>
      <c r="DW36" s="26" t="str">
        <f t="shared" si="347"/>
        <v>5.8</v>
      </c>
      <c r="DX36" s="30" t="str">
        <f t="shared" si="348"/>
        <v>C</v>
      </c>
      <c r="DY36" s="28">
        <f t="shared" si="349"/>
        <v>2</v>
      </c>
      <c r="DZ36" s="35" t="str">
        <f t="shared" si="350"/>
        <v>2.0</v>
      </c>
      <c r="EA36" s="53">
        <v>3</v>
      </c>
      <c r="EB36" s="63">
        <v>3</v>
      </c>
      <c r="EC36" s="19">
        <v>6</v>
      </c>
      <c r="ED36" s="22">
        <v>4</v>
      </c>
      <c r="EE36" s="23"/>
      <c r="EF36" s="25">
        <f t="shared" si="351"/>
        <v>4.8</v>
      </c>
      <c r="EG36" s="26">
        <f t="shared" si="352"/>
        <v>4.8</v>
      </c>
      <c r="EH36" s="26" t="str">
        <f t="shared" si="353"/>
        <v>4.8</v>
      </c>
      <c r="EI36" s="30" t="str">
        <f t="shared" si="354"/>
        <v>D</v>
      </c>
      <c r="EJ36" s="28">
        <f t="shared" si="355"/>
        <v>1</v>
      </c>
      <c r="EK36" s="35" t="str">
        <f t="shared" si="356"/>
        <v>1.0</v>
      </c>
      <c r="EL36" s="53">
        <v>2</v>
      </c>
      <c r="EM36" s="63">
        <v>2</v>
      </c>
      <c r="EN36" s="19">
        <v>7.1</v>
      </c>
      <c r="EO36" s="22">
        <v>1</v>
      </c>
      <c r="EP36" s="23">
        <v>7</v>
      </c>
      <c r="EQ36" s="25">
        <f t="shared" si="357"/>
        <v>3.4</v>
      </c>
      <c r="ER36" s="26">
        <f t="shared" si="358"/>
        <v>7</v>
      </c>
      <c r="ES36" s="26" t="str">
        <f t="shared" si="359"/>
        <v>7.0</v>
      </c>
      <c r="ET36" s="30" t="str">
        <f t="shared" si="360"/>
        <v>B</v>
      </c>
      <c r="EU36" s="28">
        <f t="shared" si="361"/>
        <v>3</v>
      </c>
      <c r="EV36" s="35" t="str">
        <f t="shared" si="362"/>
        <v>3.0</v>
      </c>
      <c r="EW36" s="53">
        <v>2</v>
      </c>
      <c r="EX36" s="63">
        <v>2</v>
      </c>
      <c r="EY36" s="19">
        <v>6.5</v>
      </c>
      <c r="EZ36" s="22">
        <v>4</v>
      </c>
      <c r="FA36" s="23"/>
      <c r="FB36" s="25">
        <f t="shared" si="363"/>
        <v>5</v>
      </c>
      <c r="FC36" s="26">
        <f t="shared" si="364"/>
        <v>5</v>
      </c>
      <c r="FD36" s="26" t="str">
        <f t="shared" si="365"/>
        <v>5.0</v>
      </c>
      <c r="FE36" s="30" t="str">
        <f t="shared" si="366"/>
        <v>D+</v>
      </c>
      <c r="FF36" s="28">
        <f t="shared" si="367"/>
        <v>1.5</v>
      </c>
      <c r="FG36" s="35" t="str">
        <f t="shared" si="368"/>
        <v>1.5</v>
      </c>
      <c r="FH36" s="53">
        <v>3</v>
      </c>
      <c r="FI36" s="63">
        <v>3</v>
      </c>
      <c r="FJ36" s="19">
        <v>7</v>
      </c>
      <c r="FK36" s="22">
        <v>9</v>
      </c>
      <c r="FL36" s="23"/>
      <c r="FM36" s="25">
        <f t="shared" si="369"/>
        <v>8.1999999999999993</v>
      </c>
      <c r="FN36" s="26">
        <f t="shared" si="370"/>
        <v>8.1999999999999993</v>
      </c>
      <c r="FO36" s="26" t="str">
        <f t="shared" si="371"/>
        <v>8.2</v>
      </c>
      <c r="FP36" s="30" t="str">
        <f t="shared" si="372"/>
        <v>B+</v>
      </c>
      <c r="FQ36" s="28">
        <f t="shared" si="373"/>
        <v>3.5</v>
      </c>
      <c r="FR36" s="35" t="str">
        <f t="shared" si="374"/>
        <v>3.5</v>
      </c>
      <c r="FS36" s="53">
        <v>2</v>
      </c>
      <c r="FT36" s="63">
        <v>2</v>
      </c>
      <c r="FU36" s="19">
        <v>5.8</v>
      </c>
      <c r="FV36" s="22">
        <v>6</v>
      </c>
      <c r="FW36" s="23"/>
      <c r="FX36" s="25">
        <f t="shared" si="375"/>
        <v>5.9</v>
      </c>
      <c r="FY36" s="26">
        <f t="shared" si="376"/>
        <v>5.9</v>
      </c>
      <c r="FZ36" s="26" t="str">
        <f t="shared" si="377"/>
        <v>5.9</v>
      </c>
      <c r="GA36" s="30" t="str">
        <f t="shared" si="378"/>
        <v>C</v>
      </c>
      <c r="GB36" s="28">
        <f t="shared" si="379"/>
        <v>2</v>
      </c>
      <c r="GC36" s="35" t="str">
        <f t="shared" si="380"/>
        <v>2.0</v>
      </c>
      <c r="GD36" s="53">
        <v>2</v>
      </c>
      <c r="GE36" s="63">
        <v>2</v>
      </c>
      <c r="GF36" s="181">
        <f t="shared" si="381"/>
        <v>20</v>
      </c>
      <c r="GG36" s="217">
        <f t="shared" si="382"/>
        <v>5.7250000000000005</v>
      </c>
      <c r="GH36" s="182">
        <f t="shared" si="383"/>
        <v>1.85</v>
      </c>
      <c r="GI36" s="183" t="str">
        <f t="shared" si="384"/>
        <v>1.85</v>
      </c>
      <c r="GJ36" s="135" t="str">
        <f t="shared" si="385"/>
        <v>Lên lớp</v>
      </c>
      <c r="GK36" s="136">
        <f t="shared" si="386"/>
        <v>20</v>
      </c>
      <c r="GL36" s="239">
        <f t="shared" si="387"/>
        <v>5.7250000000000005</v>
      </c>
      <c r="GM36" s="137">
        <f t="shared" si="388"/>
        <v>1.85</v>
      </c>
      <c r="GN36" s="192">
        <f t="shared" si="389"/>
        <v>37</v>
      </c>
      <c r="GO36" s="193">
        <f t="shared" si="390"/>
        <v>34</v>
      </c>
      <c r="GP36" s="183">
        <f t="shared" si="391"/>
        <v>5.8264705882352947</v>
      </c>
      <c r="GQ36" s="182">
        <f t="shared" si="392"/>
        <v>1.9558823529411764</v>
      </c>
      <c r="GR36" s="183" t="str">
        <f t="shared" si="393"/>
        <v>1.96</v>
      </c>
      <c r="GS36" s="135" t="str">
        <f t="shared" si="394"/>
        <v>Lên lớp</v>
      </c>
      <c r="GT36" s="135" t="s">
        <v>648</v>
      </c>
      <c r="GU36" s="19">
        <v>5</v>
      </c>
      <c r="GV36" s="22">
        <v>3</v>
      </c>
      <c r="GW36" s="54"/>
      <c r="GX36" s="25">
        <f t="shared" si="395"/>
        <v>3.8</v>
      </c>
      <c r="GY36" s="26">
        <f t="shared" si="396"/>
        <v>3.8</v>
      </c>
      <c r="GZ36" s="26" t="str">
        <f t="shared" si="397"/>
        <v>3.8</v>
      </c>
      <c r="HA36" s="30" t="str">
        <f t="shared" si="398"/>
        <v>F</v>
      </c>
      <c r="HB36" s="28">
        <f t="shared" si="399"/>
        <v>0</v>
      </c>
      <c r="HC36" s="35" t="str">
        <f t="shared" si="400"/>
        <v>0.0</v>
      </c>
      <c r="HD36" s="53">
        <v>3</v>
      </c>
      <c r="HE36" s="63"/>
      <c r="HF36" s="19">
        <v>6.6</v>
      </c>
      <c r="HG36" s="22">
        <v>3</v>
      </c>
      <c r="HH36" s="23"/>
      <c r="HI36" s="25">
        <f t="shared" si="401"/>
        <v>4.4000000000000004</v>
      </c>
      <c r="HJ36" s="26">
        <f t="shared" si="402"/>
        <v>4.4000000000000004</v>
      </c>
      <c r="HK36" s="26" t="str">
        <f t="shared" si="403"/>
        <v>4.4</v>
      </c>
      <c r="HL36" s="30" t="str">
        <f t="shared" si="404"/>
        <v>D</v>
      </c>
      <c r="HM36" s="28">
        <f t="shared" si="405"/>
        <v>1</v>
      </c>
      <c r="HN36" s="35" t="str">
        <f t="shared" si="406"/>
        <v>1.0</v>
      </c>
      <c r="HO36" s="53">
        <v>2</v>
      </c>
      <c r="HP36" s="63">
        <v>2</v>
      </c>
      <c r="HQ36" s="19">
        <v>5.4</v>
      </c>
      <c r="HR36" s="22">
        <v>2</v>
      </c>
      <c r="HS36" s="23">
        <v>4</v>
      </c>
      <c r="HT36" s="25">
        <f t="shared" si="407"/>
        <v>3.4</v>
      </c>
      <c r="HU36" s="147">
        <f t="shared" si="408"/>
        <v>4.5999999999999996</v>
      </c>
      <c r="HV36" s="26" t="str">
        <f t="shared" si="409"/>
        <v>4.6</v>
      </c>
      <c r="HW36" s="218" t="str">
        <f t="shared" si="410"/>
        <v>D</v>
      </c>
      <c r="HX36" s="149">
        <f t="shared" si="411"/>
        <v>1</v>
      </c>
      <c r="HY36" s="40" t="str">
        <f t="shared" si="412"/>
        <v>1.0</v>
      </c>
      <c r="HZ36" s="53">
        <v>3</v>
      </c>
      <c r="IA36" s="63">
        <v>3</v>
      </c>
      <c r="IB36" s="19">
        <v>6.7</v>
      </c>
      <c r="IC36" s="22">
        <v>4</v>
      </c>
      <c r="ID36" s="23"/>
      <c r="IE36" s="25">
        <f t="shared" si="413"/>
        <v>5.0999999999999996</v>
      </c>
      <c r="IF36" s="147">
        <f t="shared" si="414"/>
        <v>5.0999999999999996</v>
      </c>
      <c r="IG36" s="26" t="str">
        <f t="shared" si="415"/>
        <v>5.1</v>
      </c>
      <c r="IH36" s="218" t="str">
        <f t="shared" si="416"/>
        <v>D+</v>
      </c>
      <c r="II36" s="149">
        <f t="shared" si="417"/>
        <v>1.5</v>
      </c>
      <c r="IJ36" s="40" t="str">
        <f t="shared" si="418"/>
        <v>1.5</v>
      </c>
      <c r="IK36" s="53">
        <v>1</v>
      </c>
      <c r="IL36" s="63">
        <v>1</v>
      </c>
      <c r="IM36" s="19">
        <v>5</v>
      </c>
      <c r="IN36" s="22">
        <v>5</v>
      </c>
      <c r="IO36" s="23"/>
      <c r="IP36" s="25">
        <f t="shared" si="419"/>
        <v>5</v>
      </c>
      <c r="IQ36" s="26">
        <f t="shared" si="420"/>
        <v>5</v>
      </c>
      <c r="IR36" s="26" t="str">
        <f t="shared" si="421"/>
        <v>5.0</v>
      </c>
      <c r="IS36" s="30" t="str">
        <f t="shared" si="422"/>
        <v>D+</v>
      </c>
      <c r="IT36" s="28">
        <f t="shared" si="423"/>
        <v>1.5</v>
      </c>
      <c r="IU36" s="35" t="str">
        <f t="shared" si="424"/>
        <v>1.5</v>
      </c>
      <c r="IV36" s="53">
        <v>2</v>
      </c>
      <c r="IW36" s="63">
        <v>2</v>
      </c>
      <c r="IX36" s="19">
        <v>6.8</v>
      </c>
      <c r="IY36" s="22">
        <v>5</v>
      </c>
      <c r="IZ36" s="23"/>
      <c r="JA36" s="25">
        <f t="shared" si="425"/>
        <v>5.7</v>
      </c>
      <c r="JB36" s="26">
        <f t="shared" si="426"/>
        <v>5.7</v>
      </c>
      <c r="JC36" s="26" t="str">
        <f t="shared" si="427"/>
        <v>5.7</v>
      </c>
      <c r="JD36" s="30" t="str">
        <f t="shared" si="428"/>
        <v>C</v>
      </c>
      <c r="JE36" s="28">
        <f t="shared" si="429"/>
        <v>2</v>
      </c>
      <c r="JF36" s="35" t="str">
        <f t="shared" si="430"/>
        <v>2.0</v>
      </c>
      <c r="JG36" s="53">
        <v>2</v>
      </c>
      <c r="JH36" s="63">
        <v>2</v>
      </c>
      <c r="JI36" s="19">
        <v>5.4</v>
      </c>
      <c r="JJ36" s="22">
        <v>5</v>
      </c>
      <c r="JK36" s="23"/>
      <c r="JL36" s="25">
        <f t="shared" si="431"/>
        <v>5.2</v>
      </c>
      <c r="JM36" s="26">
        <f t="shared" si="432"/>
        <v>5.2</v>
      </c>
      <c r="JN36" s="26" t="str">
        <f t="shared" si="433"/>
        <v>5.2</v>
      </c>
      <c r="JO36" s="30" t="str">
        <f t="shared" si="434"/>
        <v>D+</v>
      </c>
      <c r="JP36" s="28">
        <f t="shared" si="435"/>
        <v>1.5</v>
      </c>
      <c r="JQ36" s="35" t="str">
        <f t="shared" si="436"/>
        <v>1.5</v>
      </c>
      <c r="JR36" s="53">
        <v>2</v>
      </c>
      <c r="JS36" s="63">
        <v>2</v>
      </c>
      <c r="JT36" s="185">
        <v>5.6</v>
      </c>
      <c r="JU36" s="121">
        <v>8</v>
      </c>
      <c r="JV36" s="122"/>
      <c r="JW36" s="129">
        <f t="shared" si="437"/>
        <v>7</v>
      </c>
      <c r="JX36" s="130">
        <f t="shared" si="438"/>
        <v>7</v>
      </c>
      <c r="JY36" s="130" t="str">
        <f t="shared" si="439"/>
        <v>7.0</v>
      </c>
      <c r="JZ36" s="125" t="str">
        <f t="shared" si="440"/>
        <v>B</v>
      </c>
      <c r="KA36" s="126">
        <f t="shared" si="441"/>
        <v>3</v>
      </c>
      <c r="KB36" s="127" t="str">
        <f t="shared" si="442"/>
        <v>3.0</v>
      </c>
      <c r="KC36" s="144">
        <v>1</v>
      </c>
      <c r="KD36" s="145">
        <v>1</v>
      </c>
      <c r="KE36" s="19">
        <v>7</v>
      </c>
      <c r="KF36" s="22">
        <v>5</v>
      </c>
      <c r="KG36" s="23"/>
      <c r="KH36" s="25">
        <f t="shared" si="443"/>
        <v>5.8</v>
      </c>
      <c r="KI36" s="26">
        <f t="shared" si="444"/>
        <v>5.8</v>
      </c>
      <c r="KJ36" s="26" t="str">
        <f t="shared" si="445"/>
        <v>5.8</v>
      </c>
      <c r="KK36" s="30" t="str">
        <f t="shared" si="446"/>
        <v>C</v>
      </c>
      <c r="KL36" s="28">
        <f t="shared" si="447"/>
        <v>2</v>
      </c>
      <c r="KM36" s="35" t="str">
        <f t="shared" si="448"/>
        <v>2.0</v>
      </c>
      <c r="KN36" s="53">
        <v>2</v>
      </c>
      <c r="KO36" s="63">
        <v>2</v>
      </c>
      <c r="KP36" s="181">
        <f t="shared" si="449"/>
        <v>18</v>
      </c>
      <c r="KQ36" s="217">
        <f t="shared" si="450"/>
        <v>4.9722222222222223</v>
      </c>
      <c r="KR36" s="182">
        <f t="shared" si="451"/>
        <v>1.3055555555555556</v>
      </c>
      <c r="KS36" s="183" t="str">
        <f t="shared" si="452"/>
        <v>1.31</v>
      </c>
      <c r="KT36" s="135" t="str">
        <f t="shared" si="453"/>
        <v>Lên lớp</v>
      </c>
      <c r="KU36" s="136">
        <f t="shared" si="454"/>
        <v>15</v>
      </c>
      <c r="KV36" s="217">
        <f t="shared" si="455"/>
        <v>5.2066666666666661</v>
      </c>
      <c r="KW36" s="236">
        <f t="shared" si="456"/>
        <v>1.5666666666666667</v>
      </c>
      <c r="KX36" s="192">
        <f t="shared" si="457"/>
        <v>55</v>
      </c>
      <c r="KY36" s="193">
        <f t="shared" si="458"/>
        <v>49</v>
      </c>
      <c r="KZ36" s="183">
        <f t="shared" si="459"/>
        <v>5.6367346938775515</v>
      </c>
      <c r="LA36" s="182">
        <f t="shared" si="460"/>
        <v>1.8367346938775511</v>
      </c>
      <c r="LB36" s="183" t="str">
        <f t="shared" si="461"/>
        <v>1.84</v>
      </c>
      <c r="LC36" s="135" t="str">
        <f t="shared" si="462"/>
        <v>Lên lớp</v>
      </c>
      <c r="LD36" s="135" t="s">
        <v>648</v>
      </c>
      <c r="LE36" s="19">
        <v>6.8</v>
      </c>
      <c r="LF36" s="22">
        <v>7</v>
      </c>
      <c r="LG36" s="23"/>
      <c r="LH36" s="25">
        <f t="shared" si="463"/>
        <v>6.9</v>
      </c>
      <c r="LI36" s="147">
        <f t="shared" si="464"/>
        <v>6.9</v>
      </c>
      <c r="LJ36" s="26" t="str">
        <f t="shared" si="465"/>
        <v>6.9</v>
      </c>
      <c r="LK36" s="148" t="str">
        <f t="shared" si="466"/>
        <v>C+</v>
      </c>
      <c r="LL36" s="149">
        <f t="shared" si="467"/>
        <v>2.5</v>
      </c>
      <c r="LM36" s="40" t="str">
        <f t="shared" si="468"/>
        <v>2.5</v>
      </c>
      <c r="LN36" s="53">
        <v>2</v>
      </c>
      <c r="LO36" s="63">
        <v>2</v>
      </c>
      <c r="LP36" s="19">
        <v>6.4</v>
      </c>
      <c r="LQ36" s="22">
        <v>1</v>
      </c>
      <c r="LR36" s="249"/>
      <c r="LS36" s="25">
        <f t="shared" si="469"/>
        <v>3.2</v>
      </c>
      <c r="LT36" s="147">
        <f t="shared" si="470"/>
        <v>3.2</v>
      </c>
      <c r="LU36" s="26" t="str">
        <f t="shared" si="471"/>
        <v>3.2</v>
      </c>
      <c r="LV36" s="148" t="str">
        <f t="shared" si="472"/>
        <v>F</v>
      </c>
      <c r="LW36" s="149">
        <f t="shared" si="473"/>
        <v>0</v>
      </c>
      <c r="LX36" s="40" t="str">
        <f t="shared" si="474"/>
        <v>0.0</v>
      </c>
      <c r="LY36" s="53">
        <v>1</v>
      </c>
      <c r="LZ36" s="63"/>
      <c r="MA36" s="19">
        <v>6.8</v>
      </c>
      <c r="MB36" s="22">
        <v>4</v>
      </c>
      <c r="MC36" s="23"/>
      <c r="MD36" s="25">
        <f t="shared" si="475"/>
        <v>5.0999999999999996</v>
      </c>
      <c r="ME36" s="147">
        <f t="shared" si="476"/>
        <v>5.0999999999999996</v>
      </c>
      <c r="MF36" s="26" t="str">
        <f t="shared" si="477"/>
        <v>5.1</v>
      </c>
      <c r="MG36" s="148" t="str">
        <f t="shared" si="478"/>
        <v>D+</v>
      </c>
      <c r="MH36" s="149">
        <f t="shared" si="479"/>
        <v>1.5</v>
      </c>
      <c r="MI36" s="40" t="str">
        <f t="shared" si="480"/>
        <v>1.5</v>
      </c>
      <c r="MJ36" s="53">
        <v>3</v>
      </c>
      <c r="MK36" s="63">
        <v>3</v>
      </c>
      <c r="ML36" s="19">
        <v>8</v>
      </c>
      <c r="MM36" s="22">
        <v>2</v>
      </c>
      <c r="MN36" s="23"/>
      <c r="MO36" s="25">
        <f t="shared" si="481"/>
        <v>4.4000000000000004</v>
      </c>
      <c r="MP36" s="147">
        <f t="shared" si="482"/>
        <v>4.4000000000000004</v>
      </c>
      <c r="MQ36" s="26" t="str">
        <f t="shared" si="483"/>
        <v>4.4</v>
      </c>
      <c r="MR36" s="148" t="str">
        <f t="shared" si="484"/>
        <v>D</v>
      </c>
      <c r="MS36" s="149">
        <f t="shared" si="485"/>
        <v>1</v>
      </c>
      <c r="MT36" s="40" t="str">
        <f t="shared" si="486"/>
        <v>1.0</v>
      </c>
      <c r="MU36" s="53">
        <v>2</v>
      </c>
      <c r="MV36" s="63">
        <v>2</v>
      </c>
      <c r="MW36" s="19">
        <v>5.8</v>
      </c>
      <c r="MX36" s="112"/>
      <c r="MY36" s="23">
        <v>2</v>
      </c>
      <c r="MZ36" s="25">
        <f t="shared" si="487"/>
        <v>2.2999999999999998</v>
      </c>
      <c r="NA36" s="147">
        <f t="shared" si="488"/>
        <v>3.5</v>
      </c>
      <c r="NB36" s="26" t="str">
        <f t="shared" si="489"/>
        <v>3.5</v>
      </c>
      <c r="NC36" s="148" t="str">
        <f t="shared" si="490"/>
        <v>F</v>
      </c>
      <c r="ND36" s="149">
        <f t="shared" si="491"/>
        <v>0</v>
      </c>
      <c r="NE36" s="40" t="str">
        <f t="shared" si="492"/>
        <v>0.0</v>
      </c>
      <c r="NF36" s="53">
        <v>4</v>
      </c>
      <c r="NG36" s="63"/>
      <c r="NH36" s="264">
        <f t="shared" si="19"/>
        <v>12</v>
      </c>
      <c r="NI36" s="217">
        <f t="shared" si="20"/>
        <v>4.5916666666666659</v>
      </c>
      <c r="NJ36" s="182">
        <f t="shared" si="21"/>
        <v>0.95833333333333337</v>
      </c>
      <c r="NK36" s="183" t="str">
        <f t="shared" si="22"/>
        <v>0.96</v>
      </c>
      <c r="NL36" s="135" t="str">
        <f t="shared" si="23"/>
        <v>Cảnh báo KQHT</v>
      </c>
      <c r="NM36" s="136">
        <f t="shared" si="24"/>
        <v>7</v>
      </c>
      <c r="NN36" s="217">
        <f t="shared" si="25"/>
        <v>5.4142857142857155</v>
      </c>
      <c r="NO36" s="236">
        <f t="shared" si="26"/>
        <v>1.6428571428571428</v>
      </c>
      <c r="NP36" s="192">
        <f t="shared" si="27"/>
        <v>67</v>
      </c>
      <c r="NQ36" s="193">
        <f t="shared" si="28"/>
        <v>56</v>
      </c>
      <c r="NR36" s="183">
        <f t="shared" si="29"/>
        <v>5.6089285714285717</v>
      </c>
      <c r="NS36" s="182">
        <f t="shared" si="30"/>
        <v>1.8125</v>
      </c>
      <c r="NT36" s="183" t="str">
        <f t="shared" si="31"/>
        <v>1.81</v>
      </c>
      <c r="NU36" s="135" t="str">
        <f t="shared" si="32"/>
        <v>Lên lớp</v>
      </c>
      <c r="NV36" s="215" t="s">
        <v>644</v>
      </c>
      <c r="NW36" s="304">
        <v>0</v>
      </c>
      <c r="NX36" s="51"/>
      <c r="NY36" s="23"/>
      <c r="NZ36" s="25">
        <f t="shared" si="273"/>
        <v>0</v>
      </c>
      <c r="OA36" s="26">
        <f t="shared" si="274"/>
        <v>0</v>
      </c>
      <c r="OB36" s="26" t="str">
        <f t="shared" si="275"/>
        <v>0.0</v>
      </c>
      <c r="OC36" s="30" t="str">
        <f t="shared" si="276"/>
        <v>F</v>
      </c>
      <c r="OD36" s="28">
        <f t="shared" si="277"/>
        <v>0</v>
      </c>
      <c r="OE36" s="35" t="str">
        <f t="shared" si="278"/>
        <v>0.0</v>
      </c>
      <c r="OF36" s="53"/>
      <c r="OG36" s="70"/>
      <c r="OH36" s="19">
        <v>5.3</v>
      </c>
      <c r="OI36" s="22">
        <v>5</v>
      </c>
      <c r="OJ36" s="23"/>
      <c r="OK36" s="25">
        <f t="shared" si="263"/>
        <v>5.0999999999999996</v>
      </c>
      <c r="OL36" s="26">
        <f t="shared" si="264"/>
        <v>5.0999999999999996</v>
      </c>
      <c r="OM36" s="26" t="str">
        <f t="shared" si="265"/>
        <v>5.1</v>
      </c>
      <c r="ON36" s="30" t="str">
        <f t="shared" si="266"/>
        <v>D+</v>
      </c>
      <c r="OO36" s="28">
        <f t="shared" si="267"/>
        <v>1.5</v>
      </c>
      <c r="OP36" s="35" t="str">
        <f t="shared" si="268"/>
        <v>1.5</v>
      </c>
      <c r="OQ36" s="53">
        <v>6</v>
      </c>
      <c r="OR36" s="63">
        <v>6</v>
      </c>
      <c r="OS36" s="258"/>
      <c r="OT36" s="25"/>
      <c r="OU36" s="25"/>
      <c r="OV36" s="129">
        <f t="shared" si="269"/>
        <v>0</v>
      </c>
      <c r="OW36" s="26" t="str">
        <f t="shared" si="34"/>
        <v>0.0</v>
      </c>
      <c r="OX36" s="30" t="str">
        <f t="shared" si="270"/>
        <v>F</v>
      </c>
      <c r="OY36" s="28">
        <f t="shared" si="271"/>
        <v>0</v>
      </c>
      <c r="OZ36" s="35" t="str">
        <f t="shared" si="272"/>
        <v>0.0</v>
      </c>
      <c r="PA36" s="260"/>
      <c r="PB36" s="261"/>
      <c r="PC36" s="262">
        <f t="shared" si="232"/>
        <v>6</v>
      </c>
      <c r="PD36" s="217">
        <f t="shared" si="35"/>
        <v>5.0999999999999996</v>
      </c>
      <c r="PE36" s="182">
        <f t="shared" si="36"/>
        <v>1.5</v>
      </c>
      <c r="PF36" s="183" t="str">
        <f t="shared" si="37"/>
        <v>1.50</v>
      </c>
      <c r="PG36" s="135" t="str">
        <f t="shared" si="38"/>
        <v>Lên lớp</v>
      </c>
    </row>
    <row r="37" spans="1:423" ht="18">
      <c r="A37" s="10">
        <v>1</v>
      </c>
      <c r="B37" s="10">
        <v>36</v>
      </c>
      <c r="C37" s="90" t="s">
        <v>351</v>
      </c>
      <c r="D37" s="91" t="s">
        <v>352</v>
      </c>
      <c r="E37" s="93" t="s">
        <v>353</v>
      </c>
      <c r="F37" s="307" t="s">
        <v>63</v>
      </c>
      <c r="G37" s="9"/>
      <c r="H37" s="106" t="s">
        <v>537</v>
      </c>
      <c r="I37" s="42" t="s">
        <v>18</v>
      </c>
      <c r="J37" s="98" t="s">
        <v>580</v>
      </c>
      <c r="K37" s="12">
        <v>5.3</v>
      </c>
      <c r="L37" s="26" t="str">
        <f t="shared" si="279"/>
        <v>5.3</v>
      </c>
      <c r="M37" s="30" t="str">
        <f t="shared" ref="M37:M49" si="493">IF(K37&gt;=8.5,"A",IF(K37&gt;=8,"B+",IF(K37&gt;=7,"B",IF(K37&gt;=6.5,"C+",IF(K37&gt;=5.5,"C",IF(K37&gt;=5,"D+",IF(K37&gt;=4,"D","F")))))))</f>
        <v>D+</v>
      </c>
      <c r="N37" s="37">
        <f t="shared" ref="N37:N49" si="494">IF(M37="A",4,IF(M37="B+",3.5,IF(M37="B",3,IF(M37="C+",2.5,IF(M37="C",2,IF(M37="D+",1.5,IF(M37="D",1,0)))))))</f>
        <v>1.5</v>
      </c>
      <c r="O37" s="35" t="str">
        <f t="shared" ref="O37:O49" si="495">TEXT(N37,"0.0")</f>
        <v>1.5</v>
      </c>
      <c r="P37" s="11">
        <v>2</v>
      </c>
      <c r="Q37" s="14">
        <v>7.5</v>
      </c>
      <c r="R37" s="26" t="str">
        <f t="shared" si="283"/>
        <v>7.5</v>
      </c>
      <c r="S37" s="30" t="str">
        <f t="shared" ref="S37:S49" si="496">IF(Q37&gt;=8.5,"A",IF(Q37&gt;=8,"B+",IF(Q37&gt;=7,"B",IF(Q37&gt;=6.5,"C+",IF(Q37&gt;=5.5,"C",IF(Q37&gt;=5,"D+",IF(Q37&gt;=4,"D","F")))))))</f>
        <v>B</v>
      </c>
      <c r="T37" s="37">
        <f t="shared" ref="T37:T49" si="497">IF(S37="A",4,IF(S37="B+",3.5,IF(S37="B",3,IF(S37="C+",2.5,IF(S37="C",2,IF(S37="D+",1.5,IF(S37="D",1,0)))))))</f>
        <v>3</v>
      </c>
      <c r="U37" s="35" t="str">
        <f t="shared" ref="U37:U49" si="498">TEXT(T37,"0.0")</f>
        <v>3.0</v>
      </c>
      <c r="V37" s="11">
        <v>3</v>
      </c>
      <c r="W37" s="19">
        <v>7.5</v>
      </c>
      <c r="X37" s="22">
        <v>5</v>
      </c>
      <c r="Y37" s="23"/>
      <c r="Z37" s="25">
        <f t="shared" ref="Z37:Z49" si="499">ROUND((W37*0.4+X37*0.6),1)</f>
        <v>6</v>
      </c>
      <c r="AA37" s="26">
        <f t="shared" ref="AA37:AA49" si="500">ROUND(MAX((W37*0.4+X37*0.6),(W37*0.4+Y37*0.6)),1)</f>
        <v>6</v>
      </c>
      <c r="AB37" s="26" t="str">
        <f t="shared" si="289"/>
        <v>6.0</v>
      </c>
      <c r="AC37" s="30" t="str">
        <f t="shared" ref="AC37:AC49" si="501">IF(AA37&gt;=8.5,"A",IF(AA37&gt;=8,"B+",IF(AA37&gt;=7,"B",IF(AA37&gt;=6.5,"C+",IF(AA37&gt;=5.5,"C",IF(AA37&gt;=5,"D+",IF(AA37&gt;=4,"D","F")))))))</f>
        <v>C</v>
      </c>
      <c r="AD37" s="28">
        <f t="shared" ref="AD37:AD49" si="502">IF(AC37="A",4,IF(AC37="B+",3.5,IF(AC37="B",3,IF(AC37="C+",2.5,IF(AC37="C",2,IF(AC37="D+",1.5,IF(AC37="D",1,0)))))))</f>
        <v>2</v>
      </c>
      <c r="AE37" s="35" t="str">
        <f t="shared" ref="AE37:AE49" si="503">TEXT(AD37,"0.0")</f>
        <v>2.0</v>
      </c>
      <c r="AF37" s="53">
        <v>4</v>
      </c>
      <c r="AG37" s="63">
        <v>4</v>
      </c>
      <c r="AH37" s="19">
        <v>7.3</v>
      </c>
      <c r="AI37" s="22">
        <v>9</v>
      </c>
      <c r="AJ37" s="23"/>
      <c r="AK37" s="25">
        <f t="shared" ref="AK37:AK49" si="504">ROUND((AH37*0.4+AI37*0.6),1)</f>
        <v>8.3000000000000007</v>
      </c>
      <c r="AL37" s="26">
        <f t="shared" ref="AL37:AL49" si="505">ROUND(MAX((AH37*0.4+AI37*0.6),(AH37*0.4+AJ37*0.6)),1)</f>
        <v>8.3000000000000007</v>
      </c>
      <c r="AM37" s="26" t="str">
        <f t="shared" si="295"/>
        <v>8.3</v>
      </c>
      <c r="AN37" s="30" t="str">
        <f t="shared" ref="AN37:AN49" si="506">IF(AL37&gt;=8.5,"A",IF(AL37&gt;=8,"B+",IF(AL37&gt;=7,"B",IF(AL37&gt;=6.5,"C+",IF(AL37&gt;=5.5,"C",IF(AL37&gt;=5,"D+",IF(AL37&gt;=4,"D","F")))))))</f>
        <v>B+</v>
      </c>
      <c r="AO37" s="28">
        <f t="shared" ref="AO37:AO49" si="507">IF(AN37="A",4,IF(AN37="B+",3.5,IF(AN37="B",3,IF(AN37="C+",2.5,IF(AN37="C",2,IF(AN37="D+",1.5,IF(AN37="D",1,0)))))))</f>
        <v>3.5</v>
      </c>
      <c r="AP37" s="35" t="str">
        <f t="shared" ref="AP37:AP49" si="508">TEXT(AO37,"0.0")</f>
        <v>3.5</v>
      </c>
      <c r="AQ37" s="66">
        <v>2</v>
      </c>
      <c r="AR37" s="68">
        <v>2</v>
      </c>
      <c r="AS37" s="19">
        <v>6</v>
      </c>
      <c r="AT37" s="22">
        <v>3</v>
      </c>
      <c r="AU37" s="23"/>
      <c r="AV37" s="25">
        <f t="shared" ref="AV37:AV49" si="509">ROUND((AS37*0.4+AT37*0.6),1)</f>
        <v>4.2</v>
      </c>
      <c r="AW37" s="26">
        <f t="shared" ref="AW37:AW49" si="510">ROUND(MAX((AS37*0.4+AT37*0.6),(AS37*0.4+AU37*0.6)),1)</f>
        <v>4.2</v>
      </c>
      <c r="AX37" s="26" t="str">
        <f t="shared" si="301"/>
        <v>4.2</v>
      </c>
      <c r="AY37" s="30" t="str">
        <f t="shared" ref="AY37:AY49" si="511">IF(AW37&gt;=8.5,"A",IF(AW37&gt;=8,"B+",IF(AW37&gt;=7,"B",IF(AW37&gt;=6.5,"C+",IF(AW37&gt;=5.5,"C",IF(AW37&gt;=5,"D+",IF(AW37&gt;=4,"D","F")))))))</f>
        <v>D</v>
      </c>
      <c r="AZ37" s="28">
        <f t="shared" ref="AZ37:AZ49" si="512">IF(AY37="A",4,IF(AY37="B+",3.5,IF(AY37="B",3,IF(AY37="C+",2.5,IF(AY37="C",2,IF(AY37="D+",1.5,IF(AY37="D",1,0)))))))</f>
        <v>1</v>
      </c>
      <c r="BA37" s="35" t="str">
        <f t="shared" ref="BA37:BA49" si="513">TEXT(AZ37,"0.0")</f>
        <v>1.0</v>
      </c>
      <c r="BB37" s="53">
        <v>3</v>
      </c>
      <c r="BC37" s="63">
        <v>3</v>
      </c>
      <c r="BD37" s="19">
        <v>9.1</v>
      </c>
      <c r="BE37" s="22">
        <v>8</v>
      </c>
      <c r="BF37" s="23"/>
      <c r="BG37" s="25">
        <f t="shared" ref="BG37:BG49" si="514">ROUND((BD37*0.4+BE37*0.6),1)</f>
        <v>8.4</v>
      </c>
      <c r="BH37" s="26">
        <f t="shared" ref="BH37:BH49" si="515">ROUND(MAX((BD37*0.4+BE37*0.6),(BD37*0.4+BF37*0.6)),1)</f>
        <v>8.4</v>
      </c>
      <c r="BI37" s="26" t="str">
        <f t="shared" si="307"/>
        <v>8.4</v>
      </c>
      <c r="BJ37" s="30" t="str">
        <f t="shared" ref="BJ37:BJ49" si="516">IF(BH37&gt;=8.5,"A",IF(BH37&gt;=8,"B+",IF(BH37&gt;=7,"B",IF(BH37&gt;=6.5,"C+",IF(BH37&gt;=5.5,"C",IF(BH37&gt;=5,"D+",IF(BH37&gt;=4,"D","F")))))))</f>
        <v>B+</v>
      </c>
      <c r="BK37" s="28">
        <f t="shared" ref="BK37:BK49" si="517">IF(BJ37="A",4,IF(BJ37="B+",3.5,IF(BJ37="B",3,IF(BJ37="C+",2.5,IF(BJ37="C",2,IF(BJ37="D+",1.5,IF(BJ37="D",1,0)))))))</f>
        <v>3.5</v>
      </c>
      <c r="BL37" s="35" t="str">
        <f t="shared" ref="BL37:BL49" si="518">TEXT(BK37,"0.0")</f>
        <v>3.5</v>
      </c>
      <c r="BM37" s="53">
        <v>3</v>
      </c>
      <c r="BN37" s="63">
        <v>3</v>
      </c>
      <c r="BO37" s="19">
        <v>8.6999999999999993</v>
      </c>
      <c r="BP37" s="22">
        <v>8</v>
      </c>
      <c r="BQ37" s="23"/>
      <c r="BR37" s="25">
        <f t="shared" ref="BR37:BR49" si="519">ROUND((BO37*0.4+BP37*0.6),1)</f>
        <v>8.3000000000000007</v>
      </c>
      <c r="BS37" s="26">
        <f t="shared" ref="BS37:BS49" si="520">ROUND(MAX((BO37*0.4+BP37*0.6),(BO37*0.4+BQ37*0.6)),1)</f>
        <v>8.3000000000000007</v>
      </c>
      <c r="BT37" s="26" t="str">
        <f t="shared" si="313"/>
        <v>8.3</v>
      </c>
      <c r="BU37" s="30" t="str">
        <f t="shared" ref="BU37:BU49" si="521">IF(BS37&gt;=8.5,"A",IF(BS37&gt;=8,"B+",IF(BS37&gt;=7,"B",IF(BS37&gt;=6.5,"C+",IF(BS37&gt;=5.5,"C",IF(BS37&gt;=5,"D+",IF(BS37&gt;=4,"D","F")))))))</f>
        <v>B+</v>
      </c>
      <c r="BV37" s="56">
        <f t="shared" ref="BV37:BV49" si="522">IF(BU37="A",4,IF(BU37="B+",3.5,IF(BU37="B",3,IF(BU37="C+",2.5,IF(BU37="C",2,IF(BU37="D+",1.5,IF(BU37="D",1,0)))))))</f>
        <v>3.5</v>
      </c>
      <c r="BW37" s="35" t="str">
        <f t="shared" ref="BW37:BW49" si="523">TEXT(BV37,"0.0")</f>
        <v>3.5</v>
      </c>
      <c r="BX37" s="53">
        <v>2</v>
      </c>
      <c r="BY37" s="70">
        <v>2</v>
      </c>
      <c r="BZ37" s="19">
        <v>7.3</v>
      </c>
      <c r="CA37" s="22">
        <v>9</v>
      </c>
      <c r="CB37" s="23"/>
      <c r="CC37" s="25">
        <f t="shared" ref="CC37:CC49" si="524">ROUND((BZ37*0.4+CA37*0.6),1)</f>
        <v>8.3000000000000007</v>
      </c>
      <c r="CD37" s="26">
        <f t="shared" ref="CD37:CD49" si="525">ROUND(MAX((BZ37*0.4+CA37*0.6),(BZ37*0.4+CB37*0.6)),1)</f>
        <v>8.3000000000000007</v>
      </c>
      <c r="CE37" s="26" t="str">
        <f t="shared" si="319"/>
        <v>8.3</v>
      </c>
      <c r="CF37" s="30" t="str">
        <f t="shared" ref="CF37:CF49" si="526">IF(CD37&gt;=8.5,"A",IF(CD37&gt;=8,"B+",IF(CD37&gt;=7,"B",IF(CD37&gt;=6.5,"C+",IF(CD37&gt;=5.5,"C",IF(CD37&gt;=5,"D+",IF(CD37&gt;=4,"D","F")))))))</f>
        <v>B+</v>
      </c>
      <c r="CG37" s="28">
        <f t="shared" ref="CG37:CG49" si="527">IF(CF37="A",4,IF(CF37="B+",3.5,IF(CF37="B",3,IF(CF37="C+",2.5,IF(CF37="C",2,IF(CF37="D+",1.5,IF(CF37="D",1,0)))))))</f>
        <v>3.5</v>
      </c>
      <c r="CH37" s="35" t="str">
        <f t="shared" ref="CH37:CH49" si="528">TEXT(CG37,"0.0")</f>
        <v>3.5</v>
      </c>
      <c r="CI37" s="53">
        <v>3</v>
      </c>
      <c r="CJ37" s="63">
        <v>3</v>
      </c>
      <c r="CK37" s="115">
        <f t="shared" ref="CK37:CK49" si="529">AF37+AQ37+BB37+BM37+BX37+CI37</f>
        <v>17</v>
      </c>
      <c r="CL37" s="238">
        <f t="shared" si="324"/>
        <v>7.0529411764705889</v>
      </c>
      <c r="CM37" s="116">
        <f t="shared" ref="CM37:CM49" si="530">(AD37*AF37+AO37*AQ37+AZ37*BB37+BK37*BM37+BV37*BX37+CG37*CI37)/CK37</f>
        <v>2.7058823529411766</v>
      </c>
      <c r="CN37" s="117" t="str">
        <f t="shared" ref="CN37:CN49" si="531">TEXT(CM37,"0.00")</f>
        <v>2.71</v>
      </c>
      <c r="CO37" s="135" t="str">
        <f t="shared" ref="CO37:CO49" si="532">IF(AND(CM37&lt;0.8),"Cảnh báo KQHT","Lên lớp")</f>
        <v>Lên lớp</v>
      </c>
      <c r="CP37" s="136">
        <f t="shared" ref="CP37:CP49" si="533">AG37+AR37+BC37+BN37+BY37+CJ37</f>
        <v>17</v>
      </c>
      <c r="CQ37" s="241">
        <f t="shared" si="329"/>
        <v>7.0529411764705889</v>
      </c>
      <c r="CR37" s="137">
        <f t="shared" ref="CR37:CR49" si="534" xml:space="preserve"> (AD37*AG37+AO37*AR37+AZ37*BC37+BK37*BN37+BV37*BY37+CG37*CJ37)/CP37</f>
        <v>2.7058823529411766</v>
      </c>
      <c r="CS37" s="140" t="str">
        <f t="shared" ref="CS37:CS49" si="535">TEXT(CR37,"0.00")</f>
        <v>2.71</v>
      </c>
      <c r="CT37" s="135" t="str">
        <f t="shared" ref="CT37:CT49" si="536">IF(AND(CR37&lt;1.2),"Cảnh báo KQHT","Lên lớp")</f>
        <v>Lên lớp</v>
      </c>
      <c r="CU37" s="135" t="s">
        <v>648</v>
      </c>
      <c r="CV37" s="19">
        <v>8</v>
      </c>
      <c r="CW37" s="22">
        <v>5</v>
      </c>
      <c r="CX37" s="23"/>
      <c r="CY37" s="25">
        <f t="shared" ref="CY37:CY49" si="537">ROUND((CV37*0.4+CW37*0.6),1)</f>
        <v>6.2</v>
      </c>
      <c r="CZ37" s="26">
        <f t="shared" ref="CZ37:CZ49" si="538">ROUND(MAX((CV37*0.4+CW37*0.6),(CV37*0.4+CX37*0.6)),1)</f>
        <v>6.2</v>
      </c>
      <c r="DA37" s="26" t="str">
        <f t="shared" ref="DA37:DA49" si="539">TEXT(CZ37,"0.0")</f>
        <v>6.2</v>
      </c>
      <c r="DB37" s="30" t="str">
        <f t="shared" ref="DB37:DB49" si="540">IF(CZ37&gt;=8.5,"A",IF(CZ37&gt;=8,"B+",IF(CZ37&gt;=7,"B",IF(CZ37&gt;=6.5,"C+",IF(CZ37&gt;=5.5,"C",IF(CZ37&gt;=5,"D+",IF(CZ37&gt;=4,"D","F")))))))</f>
        <v>C</v>
      </c>
      <c r="DC37" s="56">
        <f t="shared" ref="DC37:DC49" si="541">IF(DB37="A",4,IF(DB37="B+",3.5,IF(DB37="B",3,IF(DB37="C+",2.5,IF(DB37="C",2,IF(DB37="D+",1.5,IF(DB37="D",1,0)))))))</f>
        <v>2</v>
      </c>
      <c r="DD37" s="35" t="str">
        <f t="shared" ref="DD37:DD49" si="542">TEXT(DC37,"0.0")</f>
        <v>2.0</v>
      </c>
      <c r="DE37" s="53">
        <v>3</v>
      </c>
      <c r="DF37" s="63">
        <v>3</v>
      </c>
      <c r="DG37" s="19">
        <v>8.1</v>
      </c>
      <c r="DH37" s="22">
        <v>8</v>
      </c>
      <c r="DI37" s="23"/>
      <c r="DJ37" s="25">
        <f t="shared" ref="DJ37:DJ48" si="543">ROUND((DG37*0.4+DH37*0.6),1)</f>
        <v>8</v>
      </c>
      <c r="DK37" s="26">
        <f t="shared" ref="DK37:DK48" si="544">ROUND(MAX((DG37*0.4+DH37*0.6),(DG37*0.4+DI37*0.6)),1)</f>
        <v>8</v>
      </c>
      <c r="DL37" s="26" t="str">
        <f t="shared" ref="DL37:DL49" si="545">TEXT(DK37,"0.0")</f>
        <v>8.0</v>
      </c>
      <c r="DM37" s="30" t="str">
        <f t="shared" ref="DM37:DM49" si="546">IF(DK37&gt;=8.5,"A",IF(DK37&gt;=8,"B+",IF(DK37&gt;=7,"B",IF(DK37&gt;=6.5,"C+",IF(DK37&gt;=5.5,"C",IF(DK37&gt;=5,"D+",IF(DK37&gt;=4,"D","F")))))))</f>
        <v>B+</v>
      </c>
      <c r="DN37" s="56">
        <f t="shared" ref="DN37:DN49" si="547">IF(DM37="A",4,IF(DM37="B+",3.5,IF(DM37="B",3,IF(DM37="C+",2.5,IF(DM37="C",2,IF(DM37="D+",1.5,IF(DM37="D",1,0)))))))</f>
        <v>3.5</v>
      </c>
      <c r="DO37" s="35" t="str">
        <f t="shared" ref="DO37:DO49" si="548">TEXT(DN37,"0.0")</f>
        <v>3.5</v>
      </c>
      <c r="DP37" s="53">
        <v>3</v>
      </c>
      <c r="DQ37" s="63">
        <v>3</v>
      </c>
      <c r="DR37" s="19">
        <v>8.9</v>
      </c>
      <c r="DS37" s="22">
        <v>6</v>
      </c>
      <c r="DT37" s="23"/>
      <c r="DU37" s="25">
        <f>ROUND((DR37*0.4+DS37*0.6),1)</f>
        <v>7.2</v>
      </c>
      <c r="DV37" s="147">
        <f t="shared" ref="DV37:DV48" si="549">ROUND(MAX((DR37*0.4+DS37*0.6),(DR37*0.4+DT37*0.6)),1)</f>
        <v>7.2</v>
      </c>
      <c r="DW37" s="26" t="str">
        <f t="shared" ref="DW37:DW49" si="550">TEXT(DV37,"0.0")</f>
        <v>7.2</v>
      </c>
      <c r="DX37" s="218" t="str">
        <f t="shared" ref="DX37:DX49" si="551">IF(DV37&gt;=8.5,"A",IF(DV37&gt;=8,"B+",IF(DV37&gt;=7,"B",IF(DV37&gt;=6.5,"C+",IF(DV37&gt;=5.5,"C",IF(DV37&gt;=5,"D+",IF(DV37&gt;=4,"D","F")))))))</f>
        <v>B</v>
      </c>
      <c r="DY37" s="28">
        <f t="shared" ref="DY37:DY49" si="552">IF(DX37="A",4,IF(DX37="B+",3.5,IF(DX37="B",3,IF(DX37="C+",2.5,IF(DX37="C",2,IF(DX37="D+",1.5,IF(DX37="D",1,0)))))))</f>
        <v>3</v>
      </c>
      <c r="DZ37" s="40" t="str">
        <f t="shared" ref="DZ37:DZ49" si="553">TEXT(DY37,"0.0")</f>
        <v>3.0</v>
      </c>
      <c r="EA37" s="53">
        <v>3</v>
      </c>
      <c r="EB37" s="63">
        <v>3</v>
      </c>
      <c r="EC37" s="19">
        <v>9</v>
      </c>
      <c r="ED37" s="22">
        <v>10</v>
      </c>
      <c r="EE37" s="23"/>
      <c r="EF37" s="25">
        <f>ROUND((EC37*0.4+ED37*0.6),1)</f>
        <v>9.6</v>
      </c>
      <c r="EG37" s="147">
        <f t="shared" ref="EG37:EG48" si="554">ROUND(MAX((EC37*0.4+ED37*0.6),(EC37*0.4+EE37*0.6)),1)</f>
        <v>9.6</v>
      </c>
      <c r="EH37" s="26" t="str">
        <f t="shared" ref="EH37:EH49" si="555">TEXT(EG37,"0.0")</f>
        <v>9.6</v>
      </c>
      <c r="EI37" s="218" t="str">
        <f t="shared" ref="EI37:EI49" si="556">IF(EG37&gt;=8.5,"A",IF(EG37&gt;=8,"B+",IF(EG37&gt;=7,"B",IF(EG37&gt;=6.5,"C+",IF(EG37&gt;=5.5,"C",IF(EG37&gt;=5,"D+",IF(EG37&gt;=4,"D","F")))))))</f>
        <v>A</v>
      </c>
      <c r="EJ37" s="28">
        <f t="shared" ref="EJ37:EJ49" si="557">IF(EI37="A",4,IF(EI37="B+",3.5,IF(EI37="B",3,IF(EI37="C+",2.5,IF(EI37="C",2,IF(EI37="D+",1.5,IF(EI37="D",1,0)))))))</f>
        <v>4</v>
      </c>
      <c r="EK37" s="40" t="str">
        <f t="shared" ref="EK37:EK49" si="558">TEXT(EJ37,"0.0")</f>
        <v>4.0</v>
      </c>
      <c r="EL37" s="53">
        <v>2</v>
      </c>
      <c r="EM37" s="63">
        <v>2</v>
      </c>
      <c r="EN37" s="19">
        <v>8</v>
      </c>
      <c r="EO37" s="22">
        <v>8</v>
      </c>
      <c r="EP37" s="23"/>
      <c r="EQ37" s="25">
        <f>ROUND((EN37*0.4+EO37*0.6),1)</f>
        <v>8</v>
      </c>
      <c r="ER37" s="26">
        <f t="shared" ref="ER37:ER49" si="559">ROUND(MAX((EN37*0.4+EO37*0.6),(EN37*0.4+EP37*0.6)),1)</f>
        <v>8</v>
      </c>
      <c r="ES37" s="26" t="str">
        <f t="shared" ref="ES37:ES49" si="560">TEXT(ER37,"0.0")</f>
        <v>8.0</v>
      </c>
      <c r="ET37" s="30" t="str">
        <f t="shared" ref="ET37:ET49" si="561">IF(ER37&gt;=8.5,"A",IF(ER37&gt;=8,"B+",IF(ER37&gt;=7,"B",IF(ER37&gt;=6.5,"C+",IF(ER37&gt;=5.5,"C",IF(ER37&gt;=5,"D+",IF(ER37&gt;=4,"D","F")))))))</f>
        <v>B+</v>
      </c>
      <c r="EU37" s="28">
        <f t="shared" ref="EU37:EU49" si="562">IF(ET37="A",4,IF(ET37="B+",3.5,IF(ET37="B",3,IF(ET37="C+",2.5,IF(ET37="C",2,IF(ET37="D+",1.5,IF(ET37="D",1,0)))))))</f>
        <v>3.5</v>
      </c>
      <c r="EV37" s="35" t="str">
        <f t="shared" ref="EV37:EV49" si="563">TEXT(EU37,"0.0")</f>
        <v>3.5</v>
      </c>
      <c r="EW37" s="53">
        <v>2</v>
      </c>
      <c r="EX37" s="63">
        <v>2</v>
      </c>
      <c r="EY37" s="19">
        <v>7.8</v>
      </c>
      <c r="EZ37" s="22">
        <v>7</v>
      </c>
      <c r="FA37" s="23"/>
      <c r="FB37" s="25">
        <f>ROUND((EY37*0.4+EZ37*0.6),1)</f>
        <v>7.3</v>
      </c>
      <c r="FC37" s="147">
        <f t="shared" ref="FC37:FC49" si="564">ROUND(MAX((EY37*0.4+EZ37*0.6),(EY37*0.4+FA37*0.6)),1)</f>
        <v>7.3</v>
      </c>
      <c r="FD37" s="26" t="str">
        <f t="shared" ref="FD37:FD49" si="565">TEXT(FC37,"0.0")</f>
        <v>7.3</v>
      </c>
      <c r="FE37" s="218" t="str">
        <f t="shared" ref="FE37:FE49" si="566">IF(FC37&gt;=8.5,"A",IF(FC37&gt;=8,"B+",IF(FC37&gt;=7,"B",IF(FC37&gt;=6.5,"C+",IF(FC37&gt;=5.5,"C",IF(FC37&gt;=5,"D+",IF(FC37&gt;=4,"D","F")))))))</f>
        <v>B</v>
      </c>
      <c r="FF37" s="28">
        <f t="shared" ref="FF37:FF49" si="567">IF(FE37="A",4,IF(FE37="B+",3.5,IF(FE37="B",3,IF(FE37="C+",2.5,IF(FE37="C",2,IF(FE37="D+",1.5,IF(FE37="D",1,0)))))))</f>
        <v>3</v>
      </c>
      <c r="FG37" s="40" t="str">
        <f t="shared" ref="FG37:FG49" si="568">TEXT(FF37,"0.0")</f>
        <v>3.0</v>
      </c>
      <c r="FH37" s="53">
        <v>3</v>
      </c>
      <c r="FI37" s="63">
        <v>3</v>
      </c>
      <c r="FJ37" s="19">
        <v>8</v>
      </c>
      <c r="FK37" s="22">
        <v>8</v>
      </c>
      <c r="FL37" s="23"/>
      <c r="FM37" s="25">
        <f t="shared" ref="FM37:FM49" si="569">ROUND((FJ37*0.4+FK37*0.6),1)</f>
        <v>8</v>
      </c>
      <c r="FN37" s="26">
        <f t="shared" ref="FN37:FN49" si="570">ROUND(MAX((FJ37*0.4+FK37*0.6),(FJ37*0.4+FL37*0.6)),1)</f>
        <v>8</v>
      </c>
      <c r="FO37" s="26" t="str">
        <f t="shared" ref="FO37:FO49" si="571">TEXT(FN37,"0.0")</f>
        <v>8.0</v>
      </c>
      <c r="FP37" s="30" t="str">
        <f t="shared" ref="FP37:FP49" si="572">IF(FN37&gt;=8.5,"A",IF(FN37&gt;=8,"B+",IF(FN37&gt;=7,"B",IF(FN37&gt;=6.5,"C+",IF(FN37&gt;=5.5,"C",IF(FN37&gt;=5,"D+",IF(FN37&gt;=4,"D","F")))))))</f>
        <v>B+</v>
      </c>
      <c r="FQ37" s="28">
        <f t="shared" ref="FQ37:FQ49" si="573">IF(FP37="A",4,IF(FP37="B+",3.5,IF(FP37="B",3,IF(FP37="C+",2.5,IF(FP37="C",2,IF(FP37="D+",1.5,IF(FP37="D",1,0)))))))</f>
        <v>3.5</v>
      </c>
      <c r="FR37" s="35" t="str">
        <f t="shared" ref="FR37:FR49" si="574">TEXT(FQ37,"0.0")</f>
        <v>3.5</v>
      </c>
      <c r="FS37" s="53">
        <v>2</v>
      </c>
      <c r="FT37" s="63">
        <v>2</v>
      </c>
      <c r="FU37" s="19">
        <v>7.3</v>
      </c>
      <c r="FV37" s="22">
        <v>5</v>
      </c>
      <c r="FW37" s="23"/>
      <c r="FX37" s="25">
        <f t="shared" ref="FX37:FX49" si="575">ROUND((FU37*0.4+FV37*0.6),1)</f>
        <v>5.9</v>
      </c>
      <c r="FY37" s="26">
        <f t="shared" ref="FY37:FY49" si="576">ROUND(MAX((FU37*0.4+FV37*0.6),(FU37*0.4+FW37*0.6)),1)</f>
        <v>5.9</v>
      </c>
      <c r="FZ37" s="26" t="str">
        <f t="shared" ref="FZ37:FZ49" si="577">TEXT(FY37,"0.0")</f>
        <v>5.9</v>
      </c>
      <c r="GA37" s="30" t="str">
        <f t="shared" ref="GA37:GA49" si="578">IF(FY37&gt;=8.5,"A",IF(FY37&gt;=8,"B+",IF(FY37&gt;=7,"B",IF(FY37&gt;=6.5,"C+",IF(FY37&gt;=5.5,"C",IF(FY37&gt;=5,"D+",IF(FY37&gt;=4,"D","F")))))))</f>
        <v>C</v>
      </c>
      <c r="GB37" s="28">
        <f t="shared" ref="GB37:GB49" si="579">IF(GA37="A",4,IF(GA37="B+",3.5,IF(GA37="B",3,IF(GA37="C+",2.5,IF(GA37="C",2,IF(GA37="D+",1.5,IF(GA37="D",1,0)))))))</f>
        <v>2</v>
      </c>
      <c r="GC37" s="35" t="str">
        <f t="shared" ref="GC37:GC49" si="580">TEXT(GB37,"0.0")</f>
        <v>2.0</v>
      </c>
      <c r="GD37" s="53">
        <v>2</v>
      </c>
      <c r="GE37" s="63">
        <v>2</v>
      </c>
      <c r="GF37" s="181">
        <f t="shared" ref="GF37:GF49" si="581">DE37+DP37+EA37+EL37+EW37+FH37+FS37+GD37</f>
        <v>20</v>
      </c>
      <c r="GG37" s="217">
        <f t="shared" si="382"/>
        <v>7.455000000000001</v>
      </c>
      <c r="GH37" s="182">
        <f t="shared" ref="GH37:GH49" si="582">(DC37*DE37+DN37*DP37+DY37*EA37+EJ37*EL37+EU37*EW37+FF37*FH37+FQ37*FS37+GB37*GD37)/GF37</f>
        <v>3.0249999999999999</v>
      </c>
      <c r="GI37" s="183" t="str">
        <f t="shared" ref="GI37:GI49" si="583">TEXT(GH37,"0.00")</f>
        <v>3.03</v>
      </c>
      <c r="GJ37" s="135" t="str">
        <f t="shared" ref="GJ37:GJ49" si="584">IF(AND(GH37&lt;1),"Cảnh báo KQHT","Lên lớp")</f>
        <v>Lên lớp</v>
      </c>
      <c r="GK37" s="136">
        <f t="shared" ref="GK37:GK49" si="585">DF37+DQ37+EB37+EM37+EX37+FI37+FT37+GE37</f>
        <v>20</v>
      </c>
      <c r="GL37" s="239">
        <f t="shared" si="387"/>
        <v>7.455000000000001</v>
      </c>
      <c r="GM37" s="137">
        <f t="shared" ref="GM37:GM49" si="586" xml:space="preserve"> (DC37*DF37+DN37*DQ37+DY37*EB37+EJ37*EM37+EU37*EX37+FF37*FI37+FQ37*FT37+GB37*GE37)/GK37</f>
        <v>3.0249999999999999</v>
      </c>
      <c r="GN37" s="192">
        <f t="shared" ref="GN37:GN49" si="587">CK37+GF37</f>
        <v>37</v>
      </c>
      <c r="GO37" s="193">
        <f t="shared" ref="GO37:GO49" si="588">CP37+GK37</f>
        <v>37</v>
      </c>
      <c r="GP37" s="183">
        <f t="shared" si="391"/>
        <v>7.2702702702702702</v>
      </c>
      <c r="GQ37" s="182">
        <f t="shared" ref="GQ37:GQ49" si="589">(CR37*CP37+GM37*GK37)/GO37</f>
        <v>2.8783783783783785</v>
      </c>
      <c r="GR37" s="183" t="str">
        <f t="shared" ref="GR37:GR49" si="590">TEXT(GQ37,"0.00")</f>
        <v>2.88</v>
      </c>
      <c r="GS37" s="135" t="str">
        <f t="shared" ref="GS37:GS49" si="591">IF(AND(GQ37&lt;1.2),"Cảnh báo KQHT","Lên lớp")</f>
        <v>Lên lớp</v>
      </c>
      <c r="GT37" s="135" t="s">
        <v>648</v>
      </c>
      <c r="GU37" s="19">
        <v>9</v>
      </c>
      <c r="GV37" s="22">
        <v>5</v>
      </c>
      <c r="GW37" s="23"/>
      <c r="GX37" s="25">
        <f t="shared" ref="GX37:GX49" si="592">ROUND((GU37*0.4+GV37*0.6),1)</f>
        <v>6.6</v>
      </c>
      <c r="GY37" s="26">
        <f t="shared" si="396"/>
        <v>6.6</v>
      </c>
      <c r="GZ37" s="26" t="str">
        <f t="shared" ref="GZ37:GZ49" si="593">TEXT(GY37,"0.0")</f>
        <v>6.6</v>
      </c>
      <c r="HA37" s="30" t="str">
        <f t="shared" si="398"/>
        <v>C+</v>
      </c>
      <c r="HB37" s="28">
        <f t="shared" si="399"/>
        <v>2.5</v>
      </c>
      <c r="HC37" s="35" t="str">
        <f t="shared" si="400"/>
        <v>2.5</v>
      </c>
      <c r="HD37" s="53">
        <v>3</v>
      </c>
      <c r="HE37" s="63">
        <v>3</v>
      </c>
      <c r="HF37" s="19">
        <v>8.1999999999999993</v>
      </c>
      <c r="HG37" s="22">
        <v>9</v>
      </c>
      <c r="HH37" s="23"/>
      <c r="HI37" s="25">
        <f t="shared" si="401"/>
        <v>8.6999999999999993</v>
      </c>
      <c r="HJ37" s="26">
        <f t="shared" si="402"/>
        <v>8.6999999999999993</v>
      </c>
      <c r="HK37" s="26" t="str">
        <f t="shared" si="403"/>
        <v>8.7</v>
      </c>
      <c r="HL37" s="30" t="str">
        <f t="shared" si="404"/>
        <v>A</v>
      </c>
      <c r="HM37" s="28">
        <f t="shared" si="405"/>
        <v>4</v>
      </c>
      <c r="HN37" s="35" t="str">
        <f t="shared" si="406"/>
        <v>4.0</v>
      </c>
      <c r="HO37" s="53">
        <v>2</v>
      </c>
      <c r="HP37" s="63">
        <v>2</v>
      </c>
      <c r="HQ37" s="19">
        <v>7.9</v>
      </c>
      <c r="HR37" s="22">
        <v>5</v>
      </c>
      <c r="HS37" s="23"/>
      <c r="HT37" s="25">
        <f t="shared" si="407"/>
        <v>6.2</v>
      </c>
      <c r="HU37" s="147">
        <f t="shared" si="408"/>
        <v>6.2</v>
      </c>
      <c r="HV37" s="26" t="str">
        <f t="shared" si="409"/>
        <v>6.2</v>
      </c>
      <c r="HW37" s="218" t="str">
        <f t="shared" si="410"/>
        <v>C</v>
      </c>
      <c r="HX37" s="149">
        <f t="shared" si="411"/>
        <v>2</v>
      </c>
      <c r="HY37" s="40" t="str">
        <f t="shared" si="412"/>
        <v>2.0</v>
      </c>
      <c r="HZ37" s="53">
        <v>3</v>
      </c>
      <c r="IA37" s="63">
        <v>3</v>
      </c>
      <c r="IB37" s="19">
        <v>7.3</v>
      </c>
      <c r="IC37" s="22">
        <v>4</v>
      </c>
      <c r="ID37" s="23"/>
      <c r="IE37" s="25">
        <f t="shared" si="413"/>
        <v>5.3</v>
      </c>
      <c r="IF37" s="147">
        <f t="shared" si="414"/>
        <v>5.3</v>
      </c>
      <c r="IG37" s="26" t="str">
        <f t="shared" si="415"/>
        <v>5.3</v>
      </c>
      <c r="IH37" s="218" t="str">
        <f t="shared" si="416"/>
        <v>D+</v>
      </c>
      <c r="II37" s="149">
        <f t="shared" si="417"/>
        <v>1.5</v>
      </c>
      <c r="IJ37" s="40" t="str">
        <f t="shared" si="418"/>
        <v>1.5</v>
      </c>
      <c r="IK37" s="53">
        <v>1</v>
      </c>
      <c r="IL37" s="63">
        <v>1</v>
      </c>
      <c r="IM37" s="19">
        <v>7.4</v>
      </c>
      <c r="IN37" s="22">
        <v>7</v>
      </c>
      <c r="IO37" s="23"/>
      <c r="IP37" s="25">
        <f t="shared" si="419"/>
        <v>7.2</v>
      </c>
      <c r="IQ37" s="26">
        <f t="shared" si="420"/>
        <v>7.2</v>
      </c>
      <c r="IR37" s="26" t="str">
        <f t="shared" si="421"/>
        <v>7.2</v>
      </c>
      <c r="IS37" s="30" t="str">
        <f t="shared" ref="IS37:IS49" si="594">IF(IQ37&gt;=8.5,"A",IF(IQ37&gt;=8,"B+",IF(IQ37&gt;=7,"B",IF(IQ37&gt;=6.5,"C+",IF(IQ37&gt;=5.5,"C",IF(IQ37&gt;=5,"D+",IF(IQ37&gt;=4,"D","F")))))))</f>
        <v>B</v>
      </c>
      <c r="IT37" s="28">
        <f t="shared" si="423"/>
        <v>3</v>
      </c>
      <c r="IU37" s="35" t="str">
        <f t="shared" si="424"/>
        <v>3.0</v>
      </c>
      <c r="IV37" s="53">
        <v>2</v>
      </c>
      <c r="IW37" s="63">
        <v>2</v>
      </c>
      <c r="IX37" s="19">
        <v>8.4</v>
      </c>
      <c r="IY37" s="22">
        <v>8</v>
      </c>
      <c r="IZ37" s="23"/>
      <c r="JA37" s="25">
        <f t="shared" si="425"/>
        <v>8.1999999999999993</v>
      </c>
      <c r="JB37" s="26">
        <f t="shared" si="426"/>
        <v>8.1999999999999993</v>
      </c>
      <c r="JC37" s="26" t="str">
        <f t="shared" si="427"/>
        <v>8.2</v>
      </c>
      <c r="JD37" s="30" t="str">
        <f t="shared" si="428"/>
        <v>B+</v>
      </c>
      <c r="JE37" s="28">
        <f t="shared" si="429"/>
        <v>3.5</v>
      </c>
      <c r="JF37" s="35" t="str">
        <f t="shared" si="430"/>
        <v>3.5</v>
      </c>
      <c r="JG37" s="53">
        <v>2</v>
      </c>
      <c r="JH37" s="63">
        <v>2</v>
      </c>
      <c r="JI37" s="19">
        <v>6.8</v>
      </c>
      <c r="JJ37" s="22">
        <v>6</v>
      </c>
      <c r="JK37" s="23"/>
      <c r="JL37" s="25">
        <f t="shared" ref="JL37:JL49" si="595">ROUND((JI37*0.4+JJ37*0.6),1)</f>
        <v>6.3</v>
      </c>
      <c r="JM37" s="26">
        <f t="shared" ref="JM37:JM49" si="596">ROUND(MAX((JI37*0.4+JJ37*0.6),(JI37*0.4+JK37*0.6)),1)</f>
        <v>6.3</v>
      </c>
      <c r="JN37" s="26" t="str">
        <f t="shared" ref="JN37:JN49" si="597">TEXT(JM37,"0.0")</f>
        <v>6.3</v>
      </c>
      <c r="JO37" s="30" t="str">
        <f t="shared" ref="JO37:JO49" si="598">IF(JM37&gt;=8.5,"A",IF(JM37&gt;=8,"B+",IF(JM37&gt;=7,"B",IF(JM37&gt;=6.5,"C+",IF(JM37&gt;=5.5,"C",IF(JM37&gt;=5,"D+",IF(JM37&gt;=4,"D","F")))))))</f>
        <v>C</v>
      </c>
      <c r="JP37" s="28">
        <f t="shared" ref="JP37:JP49" si="599">IF(JO37="A",4,IF(JO37="B+",3.5,IF(JO37="B",3,IF(JO37="C+",2.5,IF(JO37="C",2,IF(JO37="D+",1.5,IF(JO37="D",1,0)))))))</f>
        <v>2</v>
      </c>
      <c r="JQ37" s="35" t="str">
        <f t="shared" ref="JQ37:JQ49" si="600">TEXT(JP37,"0.0")</f>
        <v>2.0</v>
      </c>
      <c r="JR37" s="53">
        <v>2</v>
      </c>
      <c r="JS37" s="63">
        <v>2</v>
      </c>
      <c r="JT37" s="19">
        <v>6.6</v>
      </c>
      <c r="JU37" s="22">
        <v>4</v>
      </c>
      <c r="JV37" s="23"/>
      <c r="JW37" s="25">
        <f t="shared" si="437"/>
        <v>5</v>
      </c>
      <c r="JX37" s="26">
        <f t="shared" si="438"/>
        <v>5</v>
      </c>
      <c r="JY37" s="26" t="str">
        <f t="shared" si="439"/>
        <v>5.0</v>
      </c>
      <c r="JZ37" s="30" t="str">
        <f t="shared" ref="JZ37:JZ49" si="601">IF(JX37&gt;=8.5,"A",IF(JX37&gt;=8,"B+",IF(JX37&gt;=7,"B",IF(JX37&gt;=6.5,"C+",IF(JX37&gt;=5.5,"C",IF(JX37&gt;=5,"D+",IF(JX37&gt;=4,"D","F")))))))</f>
        <v>D+</v>
      </c>
      <c r="KA37" s="28">
        <f t="shared" si="441"/>
        <v>1.5</v>
      </c>
      <c r="KB37" s="35" t="str">
        <f t="shared" si="442"/>
        <v>1.5</v>
      </c>
      <c r="KC37" s="53">
        <v>1</v>
      </c>
      <c r="KD37" s="63">
        <v>1</v>
      </c>
      <c r="KE37" s="19">
        <v>5</v>
      </c>
      <c r="KF37" s="22">
        <v>1</v>
      </c>
      <c r="KG37" s="23">
        <v>7</v>
      </c>
      <c r="KH37" s="25">
        <f t="shared" ref="KH37:KH49" si="602">ROUND((KE37*0.4+KF37*0.6),1)</f>
        <v>2.6</v>
      </c>
      <c r="KI37" s="26">
        <f t="shared" ref="KI37:KI49" si="603">ROUND(MAX((KE37*0.4+KF37*0.6),(KE37*0.4+KG37*0.6)),1)</f>
        <v>6.2</v>
      </c>
      <c r="KJ37" s="26" t="str">
        <f t="shared" ref="KJ37:KJ49" si="604">TEXT(KI37,"0.0")</f>
        <v>6.2</v>
      </c>
      <c r="KK37" s="30" t="str">
        <f t="shared" ref="KK37:KK49" si="605">IF(KI37&gt;=8.5,"A",IF(KI37&gt;=8,"B+",IF(KI37&gt;=7,"B",IF(KI37&gt;=6.5,"C+",IF(KI37&gt;=5.5,"C",IF(KI37&gt;=5,"D+",IF(KI37&gt;=4,"D","F")))))))</f>
        <v>C</v>
      </c>
      <c r="KL37" s="28">
        <f t="shared" ref="KL37:KL49" si="606">IF(KK37="A",4,IF(KK37="B+",3.5,IF(KK37="B",3,IF(KK37="C+",2.5,IF(KK37="C",2,IF(KK37="D+",1.5,IF(KK37="D",1,0)))))))</f>
        <v>2</v>
      </c>
      <c r="KM37" s="35" t="str">
        <f t="shared" ref="KM37:KM49" si="607">TEXT(KL37,"0.0")</f>
        <v>2.0</v>
      </c>
      <c r="KN37" s="53">
        <v>2</v>
      </c>
      <c r="KO37" s="63">
        <v>2</v>
      </c>
      <c r="KP37" s="181">
        <f t="shared" si="449"/>
        <v>18</v>
      </c>
      <c r="KQ37" s="217">
        <f t="shared" si="450"/>
        <v>6.7722222222222221</v>
      </c>
      <c r="KR37" s="182">
        <f t="shared" si="451"/>
        <v>2.5277777777777777</v>
      </c>
      <c r="KS37" s="183" t="str">
        <f t="shared" si="452"/>
        <v>2.53</v>
      </c>
      <c r="KT37" s="135" t="str">
        <f t="shared" si="453"/>
        <v>Lên lớp</v>
      </c>
      <c r="KU37" s="136">
        <f t="shared" si="454"/>
        <v>18</v>
      </c>
      <c r="KV37" s="217">
        <f t="shared" si="455"/>
        <v>6.7722222222222221</v>
      </c>
      <c r="KW37" s="236">
        <f t="shared" si="456"/>
        <v>2.5277777777777777</v>
      </c>
      <c r="KX37" s="192">
        <f t="shared" si="457"/>
        <v>55</v>
      </c>
      <c r="KY37" s="193">
        <f t="shared" si="458"/>
        <v>55</v>
      </c>
      <c r="KZ37" s="183">
        <f t="shared" si="459"/>
        <v>7.1072727272727265</v>
      </c>
      <c r="LA37" s="182">
        <f t="shared" si="460"/>
        <v>2.7636363636363637</v>
      </c>
      <c r="LB37" s="183" t="str">
        <f t="shared" si="461"/>
        <v>2.76</v>
      </c>
      <c r="LC37" s="135" t="str">
        <f t="shared" si="462"/>
        <v>Lên lớp</v>
      </c>
      <c r="LD37" s="135" t="s">
        <v>648</v>
      </c>
      <c r="LE37" s="19">
        <v>8.4</v>
      </c>
      <c r="LF37" s="22">
        <v>7</v>
      </c>
      <c r="LG37" s="23"/>
      <c r="LH37" s="25">
        <f t="shared" si="463"/>
        <v>7.6</v>
      </c>
      <c r="LI37" s="147">
        <f t="shared" si="464"/>
        <v>7.6</v>
      </c>
      <c r="LJ37" s="26" t="str">
        <f t="shared" si="465"/>
        <v>7.6</v>
      </c>
      <c r="LK37" s="148" t="str">
        <f t="shared" si="466"/>
        <v>B</v>
      </c>
      <c r="LL37" s="149">
        <f t="shared" si="467"/>
        <v>3</v>
      </c>
      <c r="LM37" s="40" t="str">
        <f t="shared" si="468"/>
        <v>3.0</v>
      </c>
      <c r="LN37" s="53">
        <v>2</v>
      </c>
      <c r="LO37" s="63">
        <v>2</v>
      </c>
      <c r="LP37" s="19">
        <v>8.4</v>
      </c>
      <c r="LQ37" s="22">
        <v>8</v>
      </c>
      <c r="LR37" s="23"/>
      <c r="LS37" s="25">
        <f t="shared" si="469"/>
        <v>8.1999999999999993</v>
      </c>
      <c r="LT37" s="147">
        <f t="shared" si="470"/>
        <v>8.1999999999999993</v>
      </c>
      <c r="LU37" s="26" t="str">
        <f t="shared" si="471"/>
        <v>8.2</v>
      </c>
      <c r="LV37" s="148" t="str">
        <f t="shared" si="472"/>
        <v>B+</v>
      </c>
      <c r="LW37" s="149">
        <f t="shared" si="473"/>
        <v>3.5</v>
      </c>
      <c r="LX37" s="40" t="str">
        <f t="shared" si="474"/>
        <v>3.5</v>
      </c>
      <c r="LY37" s="53">
        <v>1</v>
      </c>
      <c r="LZ37" s="63">
        <v>1</v>
      </c>
      <c r="MA37" s="19"/>
      <c r="MB37" s="22"/>
      <c r="MC37" s="23"/>
      <c r="MD37" s="25">
        <f t="shared" si="475"/>
        <v>0</v>
      </c>
      <c r="ME37" s="147">
        <f t="shared" si="476"/>
        <v>0</v>
      </c>
      <c r="MF37" s="26" t="str">
        <f t="shared" si="477"/>
        <v>0.0</v>
      </c>
      <c r="MG37" s="148" t="str">
        <f t="shared" si="478"/>
        <v>F</v>
      </c>
      <c r="MH37" s="149">
        <f t="shared" si="479"/>
        <v>0</v>
      </c>
      <c r="MI37" s="40" t="str">
        <f t="shared" si="480"/>
        <v>0.0</v>
      </c>
      <c r="MJ37" s="53">
        <v>3</v>
      </c>
      <c r="MK37" s="63"/>
      <c r="ML37" s="19">
        <v>7</v>
      </c>
      <c r="MM37" s="44"/>
      <c r="MN37" s="23">
        <v>6</v>
      </c>
      <c r="MO37" s="25">
        <f t="shared" si="481"/>
        <v>2.8</v>
      </c>
      <c r="MP37" s="147">
        <f t="shared" si="482"/>
        <v>6.4</v>
      </c>
      <c r="MQ37" s="26" t="str">
        <f t="shared" si="483"/>
        <v>6.4</v>
      </c>
      <c r="MR37" s="148" t="str">
        <f t="shared" si="484"/>
        <v>C</v>
      </c>
      <c r="MS37" s="149">
        <f t="shared" si="485"/>
        <v>2</v>
      </c>
      <c r="MT37" s="40" t="str">
        <f t="shared" si="486"/>
        <v>2.0</v>
      </c>
      <c r="MU37" s="53">
        <v>2</v>
      </c>
      <c r="MV37" s="63">
        <v>2</v>
      </c>
      <c r="MW37" s="19">
        <v>7</v>
      </c>
      <c r="MX37" s="112"/>
      <c r="MY37" s="23">
        <v>5</v>
      </c>
      <c r="MZ37" s="25">
        <f t="shared" si="487"/>
        <v>2.8</v>
      </c>
      <c r="NA37" s="147">
        <f t="shared" si="488"/>
        <v>5.8</v>
      </c>
      <c r="NB37" s="26" t="str">
        <f t="shared" si="489"/>
        <v>5.8</v>
      </c>
      <c r="NC37" s="148" t="str">
        <f t="shared" si="490"/>
        <v>C</v>
      </c>
      <c r="ND37" s="149">
        <f t="shared" si="491"/>
        <v>2</v>
      </c>
      <c r="NE37" s="40" t="str">
        <f t="shared" si="492"/>
        <v>2.0</v>
      </c>
      <c r="NF37" s="53">
        <v>4</v>
      </c>
      <c r="NG37" s="63">
        <v>4</v>
      </c>
      <c r="NH37" s="264">
        <f t="shared" si="19"/>
        <v>12</v>
      </c>
      <c r="NI37" s="217">
        <f t="shared" si="20"/>
        <v>4.95</v>
      </c>
      <c r="NJ37" s="182">
        <f t="shared" si="21"/>
        <v>1.7916666666666667</v>
      </c>
      <c r="NK37" s="183" t="str">
        <f t="shared" si="22"/>
        <v>1.79</v>
      </c>
      <c r="NL37" s="135" t="str">
        <f t="shared" si="23"/>
        <v>Lên lớp</v>
      </c>
      <c r="NM37" s="136">
        <f t="shared" si="24"/>
        <v>9</v>
      </c>
      <c r="NN37" s="217">
        <f t="shared" si="25"/>
        <v>6.6000000000000005</v>
      </c>
      <c r="NO37" s="236">
        <f t="shared" si="26"/>
        <v>2.3888888888888888</v>
      </c>
      <c r="NP37" s="192">
        <f t="shared" si="27"/>
        <v>67</v>
      </c>
      <c r="NQ37" s="193">
        <f t="shared" si="28"/>
        <v>64</v>
      </c>
      <c r="NR37" s="183">
        <f t="shared" si="29"/>
        <v>7.0359374999999993</v>
      </c>
      <c r="NS37" s="182">
        <f t="shared" si="30"/>
        <v>2.7109375</v>
      </c>
      <c r="NT37" s="183" t="str">
        <f t="shared" si="31"/>
        <v>2.71</v>
      </c>
      <c r="NU37" s="135" t="str">
        <f t="shared" si="32"/>
        <v>Lên lớp</v>
      </c>
      <c r="NV37" s="135" t="s">
        <v>648</v>
      </c>
      <c r="NW37" s="57">
        <v>9</v>
      </c>
      <c r="NX37" s="51">
        <v>9</v>
      </c>
      <c r="NY37" s="23"/>
      <c r="NZ37" s="25">
        <f t="shared" si="273"/>
        <v>9</v>
      </c>
      <c r="OA37" s="26">
        <f t="shared" si="274"/>
        <v>9</v>
      </c>
      <c r="OB37" s="26" t="str">
        <f t="shared" si="275"/>
        <v>9.0</v>
      </c>
      <c r="OC37" s="30" t="str">
        <f t="shared" si="276"/>
        <v>A</v>
      </c>
      <c r="OD37" s="28">
        <f t="shared" si="277"/>
        <v>4</v>
      </c>
      <c r="OE37" s="35" t="str">
        <f t="shared" si="278"/>
        <v>4.0</v>
      </c>
      <c r="OF37" s="53">
        <v>6</v>
      </c>
      <c r="OG37" s="70">
        <v>6</v>
      </c>
      <c r="OH37" s="19">
        <v>7</v>
      </c>
      <c r="OI37" s="22">
        <v>8</v>
      </c>
      <c r="OJ37" s="23"/>
      <c r="OK37" s="25">
        <f t="shared" si="263"/>
        <v>7.6</v>
      </c>
      <c r="OL37" s="26">
        <f t="shared" si="264"/>
        <v>7.6</v>
      </c>
      <c r="OM37" s="26" t="str">
        <f t="shared" si="265"/>
        <v>7.6</v>
      </c>
      <c r="ON37" s="30" t="str">
        <f t="shared" si="266"/>
        <v>B</v>
      </c>
      <c r="OO37" s="28">
        <f t="shared" si="267"/>
        <v>3</v>
      </c>
      <c r="OP37" s="35" t="str">
        <f t="shared" si="268"/>
        <v>3.0</v>
      </c>
      <c r="OQ37" s="53">
        <v>6</v>
      </c>
      <c r="OR37" s="63">
        <v>6</v>
      </c>
      <c r="OS37" s="258"/>
      <c r="OT37" s="25"/>
      <c r="OU37" s="25"/>
      <c r="OV37" s="129">
        <f t="shared" si="269"/>
        <v>0</v>
      </c>
      <c r="OW37" s="26" t="str">
        <f t="shared" si="34"/>
        <v>0.0</v>
      </c>
      <c r="OX37" s="30" t="str">
        <f t="shared" si="270"/>
        <v>F</v>
      </c>
      <c r="OY37" s="28">
        <f t="shared" si="271"/>
        <v>0</v>
      </c>
      <c r="OZ37" s="35" t="str">
        <f t="shared" si="272"/>
        <v>0.0</v>
      </c>
      <c r="PA37" s="260"/>
      <c r="PB37" s="261"/>
      <c r="PC37" s="262">
        <f t="shared" si="232"/>
        <v>12</v>
      </c>
      <c r="PD37" s="217">
        <f t="shared" si="35"/>
        <v>8.2999999999999989</v>
      </c>
      <c r="PE37" s="182">
        <f t="shared" si="36"/>
        <v>3.5</v>
      </c>
      <c r="PF37" s="183" t="str">
        <f t="shared" si="37"/>
        <v>3.50</v>
      </c>
      <c r="PG37" s="135" t="str">
        <f t="shared" si="38"/>
        <v>Lên lớp</v>
      </c>
    </row>
    <row r="38" spans="1:423" ht="18">
      <c r="A38" s="10">
        <v>2</v>
      </c>
      <c r="B38" s="10">
        <v>37</v>
      </c>
      <c r="C38" s="90" t="s">
        <v>351</v>
      </c>
      <c r="D38" s="91" t="s">
        <v>360</v>
      </c>
      <c r="E38" s="93" t="s">
        <v>361</v>
      </c>
      <c r="F38" s="131" t="s">
        <v>171</v>
      </c>
      <c r="G38" s="47"/>
      <c r="H38" s="106" t="s">
        <v>541</v>
      </c>
      <c r="I38" s="42" t="s">
        <v>18</v>
      </c>
      <c r="J38" s="98" t="s">
        <v>584</v>
      </c>
      <c r="K38" s="12">
        <v>5</v>
      </c>
      <c r="L38" s="26" t="str">
        <f t="shared" si="279"/>
        <v>5.0</v>
      </c>
      <c r="M38" s="30" t="str">
        <f t="shared" si="493"/>
        <v>D+</v>
      </c>
      <c r="N38" s="37">
        <f t="shared" si="494"/>
        <v>1.5</v>
      </c>
      <c r="O38" s="35" t="str">
        <f t="shared" si="495"/>
        <v>1.5</v>
      </c>
      <c r="P38" s="11">
        <v>2</v>
      </c>
      <c r="Q38" s="14">
        <v>6.5</v>
      </c>
      <c r="R38" s="26" t="str">
        <f t="shared" si="283"/>
        <v>6.5</v>
      </c>
      <c r="S38" s="30" t="str">
        <f t="shared" si="496"/>
        <v>C+</v>
      </c>
      <c r="T38" s="37">
        <f t="shared" si="497"/>
        <v>2.5</v>
      </c>
      <c r="U38" s="35" t="str">
        <f t="shared" si="498"/>
        <v>2.5</v>
      </c>
      <c r="V38" s="11">
        <v>3</v>
      </c>
      <c r="W38" s="19">
        <v>6.5</v>
      </c>
      <c r="X38" s="22">
        <v>5</v>
      </c>
      <c r="Y38" s="23"/>
      <c r="Z38" s="25">
        <f t="shared" si="499"/>
        <v>5.6</v>
      </c>
      <c r="AA38" s="26">
        <f t="shared" si="500"/>
        <v>5.6</v>
      </c>
      <c r="AB38" s="26" t="str">
        <f t="shared" si="289"/>
        <v>5.6</v>
      </c>
      <c r="AC38" s="30" t="str">
        <f t="shared" si="501"/>
        <v>C</v>
      </c>
      <c r="AD38" s="28">
        <f t="shared" si="502"/>
        <v>2</v>
      </c>
      <c r="AE38" s="35" t="str">
        <f t="shared" si="503"/>
        <v>2.0</v>
      </c>
      <c r="AF38" s="53">
        <v>4</v>
      </c>
      <c r="AG38" s="63">
        <v>4</v>
      </c>
      <c r="AH38" s="19">
        <v>7.3</v>
      </c>
      <c r="AI38" s="22">
        <v>9</v>
      </c>
      <c r="AJ38" s="23"/>
      <c r="AK38" s="25">
        <f t="shared" si="504"/>
        <v>8.3000000000000007</v>
      </c>
      <c r="AL38" s="26">
        <f t="shared" si="505"/>
        <v>8.3000000000000007</v>
      </c>
      <c r="AM38" s="26" t="str">
        <f t="shared" si="295"/>
        <v>8.3</v>
      </c>
      <c r="AN38" s="30" t="str">
        <f t="shared" si="506"/>
        <v>B+</v>
      </c>
      <c r="AO38" s="28">
        <f t="shared" si="507"/>
        <v>3.5</v>
      </c>
      <c r="AP38" s="35" t="str">
        <f t="shared" si="508"/>
        <v>3.5</v>
      </c>
      <c r="AQ38" s="66">
        <v>2</v>
      </c>
      <c r="AR38" s="68">
        <v>2</v>
      </c>
      <c r="AS38" s="19">
        <v>5.6</v>
      </c>
      <c r="AT38" s="22">
        <v>7</v>
      </c>
      <c r="AU38" s="23"/>
      <c r="AV38" s="25">
        <f t="shared" si="509"/>
        <v>6.4</v>
      </c>
      <c r="AW38" s="26">
        <f t="shared" si="510"/>
        <v>6.4</v>
      </c>
      <c r="AX38" s="26" t="str">
        <f t="shared" si="301"/>
        <v>6.4</v>
      </c>
      <c r="AY38" s="30" t="str">
        <f t="shared" si="511"/>
        <v>C</v>
      </c>
      <c r="AZ38" s="28">
        <f t="shared" si="512"/>
        <v>2</v>
      </c>
      <c r="BA38" s="35" t="str">
        <f t="shared" si="513"/>
        <v>2.0</v>
      </c>
      <c r="BB38" s="53">
        <v>3</v>
      </c>
      <c r="BC38" s="63">
        <v>3</v>
      </c>
      <c r="BD38" s="19">
        <v>7.2</v>
      </c>
      <c r="BE38" s="22">
        <v>5</v>
      </c>
      <c r="BF38" s="23"/>
      <c r="BG38" s="25">
        <f t="shared" si="514"/>
        <v>5.9</v>
      </c>
      <c r="BH38" s="26">
        <f t="shared" si="515"/>
        <v>5.9</v>
      </c>
      <c r="BI38" s="26" t="str">
        <f t="shared" si="307"/>
        <v>5.9</v>
      </c>
      <c r="BJ38" s="30" t="str">
        <f t="shared" si="516"/>
        <v>C</v>
      </c>
      <c r="BK38" s="28">
        <f t="shared" si="517"/>
        <v>2</v>
      </c>
      <c r="BL38" s="35" t="str">
        <f t="shared" si="518"/>
        <v>2.0</v>
      </c>
      <c r="BM38" s="53">
        <v>3</v>
      </c>
      <c r="BN38" s="63">
        <v>3</v>
      </c>
      <c r="BO38" s="19">
        <v>7.4</v>
      </c>
      <c r="BP38" s="22">
        <v>3</v>
      </c>
      <c r="BQ38" s="23"/>
      <c r="BR38" s="25">
        <f t="shared" si="519"/>
        <v>4.8</v>
      </c>
      <c r="BS38" s="26">
        <f t="shared" si="520"/>
        <v>4.8</v>
      </c>
      <c r="BT38" s="26" t="str">
        <f t="shared" si="313"/>
        <v>4.8</v>
      </c>
      <c r="BU38" s="30" t="str">
        <f t="shared" si="521"/>
        <v>D</v>
      </c>
      <c r="BV38" s="56">
        <f t="shared" si="522"/>
        <v>1</v>
      </c>
      <c r="BW38" s="35" t="str">
        <f t="shared" si="523"/>
        <v>1.0</v>
      </c>
      <c r="BX38" s="53">
        <v>2</v>
      </c>
      <c r="BY38" s="70">
        <v>2</v>
      </c>
      <c r="BZ38" s="19">
        <v>7.7</v>
      </c>
      <c r="CA38" s="22">
        <v>7</v>
      </c>
      <c r="CB38" s="23"/>
      <c r="CC38" s="25">
        <f t="shared" si="524"/>
        <v>7.3</v>
      </c>
      <c r="CD38" s="26">
        <f t="shared" si="525"/>
        <v>7.3</v>
      </c>
      <c r="CE38" s="26" t="str">
        <f t="shared" si="319"/>
        <v>7.3</v>
      </c>
      <c r="CF38" s="30" t="str">
        <f t="shared" si="526"/>
        <v>B</v>
      </c>
      <c r="CG38" s="28">
        <f t="shared" si="527"/>
        <v>3</v>
      </c>
      <c r="CH38" s="35" t="str">
        <f t="shared" si="528"/>
        <v>3.0</v>
      </c>
      <c r="CI38" s="53">
        <v>3</v>
      </c>
      <c r="CJ38" s="63">
        <v>3</v>
      </c>
      <c r="CK38" s="115">
        <f t="shared" si="529"/>
        <v>17</v>
      </c>
      <c r="CL38" s="238">
        <f t="shared" si="324"/>
        <v>6.3176470588235301</v>
      </c>
      <c r="CM38" s="116">
        <f t="shared" si="530"/>
        <v>2.2352941176470589</v>
      </c>
      <c r="CN38" s="117" t="str">
        <f t="shared" si="531"/>
        <v>2.24</v>
      </c>
      <c r="CO38" s="135" t="str">
        <f t="shared" si="532"/>
        <v>Lên lớp</v>
      </c>
      <c r="CP38" s="136">
        <f t="shared" si="533"/>
        <v>17</v>
      </c>
      <c r="CQ38" s="241">
        <f t="shared" si="329"/>
        <v>6.3176470588235301</v>
      </c>
      <c r="CR38" s="137">
        <f t="shared" si="534"/>
        <v>2.2352941176470589</v>
      </c>
      <c r="CS38" s="140" t="str">
        <f t="shared" si="535"/>
        <v>2.24</v>
      </c>
      <c r="CT38" s="135" t="str">
        <f t="shared" si="536"/>
        <v>Lên lớp</v>
      </c>
      <c r="CU38" s="135" t="s">
        <v>648</v>
      </c>
      <c r="CV38" s="19">
        <v>6.1</v>
      </c>
      <c r="CW38" s="22">
        <v>5</v>
      </c>
      <c r="CX38" s="23"/>
      <c r="CY38" s="25">
        <f t="shared" si="537"/>
        <v>5.4</v>
      </c>
      <c r="CZ38" s="26">
        <f t="shared" si="538"/>
        <v>5.4</v>
      </c>
      <c r="DA38" s="26" t="str">
        <f t="shared" si="539"/>
        <v>5.4</v>
      </c>
      <c r="DB38" s="30" t="str">
        <f t="shared" si="540"/>
        <v>D+</v>
      </c>
      <c r="DC38" s="56">
        <f t="shared" si="541"/>
        <v>1.5</v>
      </c>
      <c r="DD38" s="35" t="str">
        <f t="shared" si="542"/>
        <v>1.5</v>
      </c>
      <c r="DE38" s="53">
        <v>3</v>
      </c>
      <c r="DF38" s="63">
        <v>3</v>
      </c>
      <c r="DG38" s="19">
        <v>6.4</v>
      </c>
      <c r="DH38" s="22">
        <v>6</v>
      </c>
      <c r="DI38" s="23"/>
      <c r="DJ38" s="25">
        <f t="shared" si="543"/>
        <v>6.2</v>
      </c>
      <c r="DK38" s="26">
        <f t="shared" si="544"/>
        <v>6.2</v>
      </c>
      <c r="DL38" s="26" t="str">
        <f t="shared" si="545"/>
        <v>6.2</v>
      </c>
      <c r="DM38" s="30" t="str">
        <f t="shared" si="546"/>
        <v>C</v>
      </c>
      <c r="DN38" s="56">
        <f t="shared" si="547"/>
        <v>2</v>
      </c>
      <c r="DO38" s="35" t="str">
        <f t="shared" si="548"/>
        <v>2.0</v>
      </c>
      <c r="DP38" s="53">
        <v>3</v>
      </c>
      <c r="DQ38" s="63">
        <v>3</v>
      </c>
      <c r="DR38" s="19">
        <v>7.4</v>
      </c>
      <c r="DS38" s="22">
        <v>5</v>
      </c>
      <c r="DT38" s="23"/>
      <c r="DU38" s="25">
        <f t="shared" ref="DU38:DU48" si="608">ROUND((DR38*0.4+DS38*0.6),1)</f>
        <v>6</v>
      </c>
      <c r="DV38" s="26">
        <f t="shared" si="549"/>
        <v>6</v>
      </c>
      <c r="DW38" s="26" t="str">
        <f t="shared" si="550"/>
        <v>6.0</v>
      </c>
      <c r="DX38" s="30" t="str">
        <f t="shared" si="551"/>
        <v>C</v>
      </c>
      <c r="DY38" s="28">
        <f t="shared" si="552"/>
        <v>2</v>
      </c>
      <c r="DZ38" s="35" t="str">
        <f t="shared" si="553"/>
        <v>2.0</v>
      </c>
      <c r="EA38" s="53">
        <v>3</v>
      </c>
      <c r="EB38" s="63">
        <v>3</v>
      </c>
      <c r="EC38" s="19">
        <v>7.7</v>
      </c>
      <c r="ED38" s="22">
        <v>6</v>
      </c>
      <c r="EE38" s="23"/>
      <c r="EF38" s="25">
        <f t="shared" ref="EF38:EF48" si="609">ROUND((EC38*0.4+ED38*0.6),1)</f>
        <v>6.7</v>
      </c>
      <c r="EG38" s="26">
        <f t="shared" si="554"/>
        <v>6.7</v>
      </c>
      <c r="EH38" s="26" t="str">
        <f t="shared" si="555"/>
        <v>6.7</v>
      </c>
      <c r="EI38" s="30" t="str">
        <f t="shared" si="556"/>
        <v>C+</v>
      </c>
      <c r="EJ38" s="28">
        <f t="shared" si="557"/>
        <v>2.5</v>
      </c>
      <c r="EK38" s="35" t="str">
        <f t="shared" si="558"/>
        <v>2.5</v>
      </c>
      <c r="EL38" s="53">
        <v>2</v>
      </c>
      <c r="EM38" s="63">
        <v>2</v>
      </c>
      <c r="EN38" s="19">
        <v>7.3</v>
      </c>
      <c r="EO38" s="22">
        <v>8</v>
      </c>
      <c r="EP38" s="23"/>
      <c r="EQ38" s="25">
        <f t="shared" ref="EQ38:EQ49" si="610">ROUND((EN38*0.4+EO38*0.6),1)</f>
        <v>7.7</v>
      </c>
      <c r="ER38" s="26">
        <f t="shared" si="559"/>
        <v>7.7</v>
      </c>
      <c r="ES38" s="26" t="str">
        <f t="shared" si="560"/>
        <v>7.7</v>
      </c>
      <c r="ET38" s="30" t="str">
        <f t="shared" si="561"/>
        <v>B</v>
      </c>
      <c r="EU38" s="28">
        <f t="shared" si="562"/>
        <v>3</v>
      </c>
      <c r="EV38" s="35" t="str">
        <f t="shared" si="563"/>
        <v>3.0</v>
      </c>
      <c r="EW38" s="53">
        <v>2</v>
      </c>
      <c r="EX38" s="63">
        <v>2</v>
      </c>
      <c r="EY38" s="19">
        <v>7</v>
      </c>
      <c r="EZ38" s="22">
        <v>5</v>
      </c>
      <c r="FA38" s="23"/>
      <c r="FB38" s="25">
        <f t="shared" ref="FB38:FB49" si="611">ROUND((EY38*0.4+EZ38*0.6),1)</f>
        <v>5.8</v>
      </c>
      <c r="FC38" s="26">
        <f t="shared" si="564"/>
        <v>5.8</v>
      </c>
      <c r="FD38" s="26" t="str">
        <f t="shared" si="565"/>
        <v>5.8</v>
      </c>
      <c r="FE38" s="30" t="str">
        <f t="shared" si="566"/>
        <v>C</v>
      </c>
      <c r="FF38" s="28">
        <f t="shared" si="567"/>
        <v>2</v>
      </c>
      <c r="FG38" s="35" t="str">
        <f t="shared" si="568"/>
        <v>2.0</v>
      </c>
      <c r="FH38" s="53">
        <v>3</v>
      </c>
      <c r="FI38" s="63">
        <v>3</v>
      </c>
      <c r="FJ38" s="19">
        <v>8</v>
      </c>
      <c r="FK38" s="22">
        <v>8</v>
      </c>
      <c r="FL38" s="23"/>
      <c r="FM38" s="25">
        <f t="shared" si="569"/>
        <v>8</v>
      </c>
      <c r="FN38" s="26">
        <f t="shared" si="570"/>
        <v>8</v>
      </c>
      <c r="FO38" s="26" t="str">
        <f t="shared" si="571"/>
        <v>8.0</v>
      </c>
      <c r="FP38" s="30" t="str">
        <f t="shared" si="572"/>
        <v>B+</v>
      </c>
      <c r="FQ38" s="28">
        <f t="shared" si="573"/>
        <v>3.5</v>
      </c>
      <c r="FR38" s="35" t="str">
        <f t="shared" si="574"/>
        <v>3.5</v>
      </c>
      <c r="FS38" s="53">
        <v>2</v>
      </c>
      <c r="FT38" s="63">
        <v>2</v>
      </c>
      <c r="FU38" s="19">
        <v>5.7</v>
      </c>
      <c r="FV38" s="22">
        <v>6</v>
      </c>
      <c r="FW38" s="23"/>
      <c r="FX38" s="25">
        <f t="shared" si="575"/>
        <v>5.9</v>
      </c>
      <c r="FY38" s="26">
        <f t="shared" si="576"/>
        <v>5.9</v>
      </c>
      <c r="FZ38" s="26" t="str">
        <f t="shared" si="577"/>
        <v>5.9</v>
      </c>
      <c r="GA38" s="30" t="str">
        <f t="shared" si="578"/>
        <v>C</v>
      </c>
      <c r="GB38" s="28">
        <f t="shared" si="579"/>
        <v>2</v>
      </c>
      <c r="GC38" s="35" t="str">
        <f t="shared" si="580"/>
        <v>2.0</v>
      </c>
      <c r="GD38" s="53">
        <v>2</v>
      </c>
      <c r="GE38" s="63">
        <v>2</v>
      </c>
      <c r="GF38" s="181">
        <f t="shared" si="581"/>
        <v>20</v>
      </c>
      <c r="GG38" s="217">
        <f t="shared" si="382"/>
        <v>6.34</v>
      </c>
      <c r="GH38" s="182">
        <f t="shared" si="582"/>
        <v>2.2250000000000001</v>
      </c>
      <c r="GI38" s="183" t="str">
        <f t="shared" si="583"/>
        <v>2.23</v>
      </c>
      <c r="GJ38" s="135" t="str">
        <f t="shared" si="584"/>
        <v>Lên lớp</v>
      </c>
      <c r="GK38" s="136">
        <f t="shared" si="585"/>
        <v>20</v>
      </c>
      <c r="GL38" s="239">
        <f t="shared" si="387"/>
        <v>6.34</v>
      </c>
      <c r="GM38" s="137">
        <f t="shared" si="586"/>
        <v>2.2250000000000001</v>
      </c>
      <c r="GN38" s="192">
        <f t="shared" si="587"/>
        <v>37</v>
      </c>
      <c r="GO38" s="193">
        <f t="shared" si="588"/>
        <v>37</v>
      </c>
      <c r="GP38" s="183">
        <f t="shared" si="391"/>
        <v>6.3297297297297295</v>
      </c>
      <c r="GQ38" s="182">
        <f t="shared" si="589"/>
        <v>2.2297297297297298</v>
      </c>
      <c r="GR38" s="183" t="str">
        <f t="shared" si="590"/>
        <v>2.23</v>
      </c>
      <c r="GS38" s="135" t="str">
        <f t="shared" si="591"/>
        <v>Lên lớp</v>
      </c>
      <c r="GT38" s="135" t="s">
        <v>648</v>
      </c>
      <c r="GU38" s="19">
        <v>8.6999999999999993</v>
      </c>
      <c r="GV38" s="22">
        <v>4</v>
      </c>
      <c r="GW38" s="23"/>
      <c r="GX38" s="25">
        <f t="shared" si="592"/>
        <v>5.9</v>
      </c>
      <c r="GY38" s="26">
        <f t="shared" si="396"/>
        <v>5.9</v>
      </c>
      <c r="GZ38" s="26" t="str">
        <f t="shared" si="593"/>
        <v>5.9</v>
      </c>
      <c r="HA38" s="30" t="str">
        <f t="shared" si="398"/>
        <v>C</v>
      </c>
      <c r="HB38" s="28">
        <f t="shared" si="399"/>
        <v>2</v>
      </c>
      <c r="HC38" s="35" t="str">
        <f t="shared" si="400"/>
        <v>2.0</v>
      </c>
      <c r="HD38" s="53">
        <v>3</v>
      </c>
      <c r="HE38" s="63">
        <v>3</v>
      </c>
      <c r="HF38" s="19">
        <v>7.6</v>
      </c>
      <c r="HG38" s="22">
        <v>9</v>
      </c>
      <c r="HH38" s="23"/>
      <c r="HI38" s="25">
        <f t="shared" si="401"/>
        <v>8.4</v>
      </c>
      <c r="HJ38" s="26">
        <f t="shared" si="402"/>
        <v>8.4</v>
      </c>
      <c r="HK38" s="26" t="str">
        <f t="shared" si="403"/>
        <v>8.4</v>
      </c>
      <c r="HL38" s="30" t="str">
        <f t="shared" si="404"/>
        <v>B+</v>
      </c>
      <c r="HM38" s="28">
        <f t="shared" si="405"/>
        <v>3.5</v>
      </c>
      <c r="HN38" s="35" t="str">
        <f t="shared" si="406"/>
        <v>3.5</v>
      </c>
      <c r="HO38" s="53">
        <v>2</v>
      </c>
      <c r="HP38" s="63">
        <v>2</v>
      </c>
      <c r="HQ38" s="19">
        <v>7.3</v>
      </c>
      <c r="HR38" s="22">
        <v>5</v>
      </c>
      <c r="HS38" s="23"/>
      <c r="HT38" s="25">
        <f t="shared" si="407"/>
        <v>5.9</v>
      </c>
      <c r="HU38" s="147">
        <f t="shared" si="408"/>
        <v>5.9</v>
      </c>
      <c r="HV38" s="26" t="str">
        <f t="shared" si="409"/>
        <v>5.9</v>
      </c>
      <c r="HW38" s="218" t="str">
        <f t="shared" si="410"/>
        <v>C</v>
      </c>
      <c r="HX38" s="149">
        <f t="shared" si="411"/>
        <v>2</v>
      </c>
      <c r="HY38" s="40" t="str">
        <f t="shared" si="412"/>
        <v>2.0</v>
      </c>
      <c r="HZ38" s="53">
        <v>3</v>
      </c>
      <c r="IA38" s="63">
        <v>3</v>
      </c>
      <c r="IB38" s="19">
        <v>7.7</v>
      </c>
      <c r="IC38" s="22">
        <v>5</v>
      </c>
      <c r="ID38" s="23"/>
      <c r="IE38" s="25">
        <f t="shared" si="413"/>
        <v>6.1</v>
      </c>
      <c r="IF38" s="147">
        <f t="shared" si="414"/>
        <v>6.1</v>
      </c>
      <c r="IG38" s="26" t="str">
        <f t="shared" si="415"/>
        <v>6.1</v>
      </c>
      <c r="IH38" s="218" t="str">
        <f t="shared" si="416"/>
        <v>C</v>
      </c>
      <c r="II38" s="149">
        <f t="shared" si="417"/>
        <v>2</v>
      </c>
      <c r="IJ38" s="40" t="str">
        <f t="shared" si="418"/>
        <v>2.0</v>
      </c>
      <c r="IK38" s="53">
        <v>1</v>
      </c>
      <c r="IL38" s="63">
        <v>1</v>
      </c>
      <c r="IM38" s="19">
        <v>5.8</v>
      </c>
      <c r="IN38" s="22">
        <v>6</v>
      </c>
      <c r="IO38" s="23"/>
      <c r="IP38" s="25">
        <f t="shared" si="419"/>
        <v>5.9</v>
      </c>
      <c r="IQ38" s="26">
        <f t="shared" si="420"/>
        <v>5.9</v>
      </c>
      <c r="IR38" s="26" t="str">
        <f t="shared" si="421"/>
        <v>5.9</v>
      </c>
      <c r="IS38" s="30" t="str">
        <f t="shared" si="594"/>
        <v>C</v>
      </c>
      <c r="IT38" s="126">
        <f t="shared" si="423"/>
        <v>2</v>
      </c>
      <c r="IU38" s="35" t="str">
        <f t="shared" si="424"/>
        <v>2.0</v>
      </c>
      <c r="IV38" s="53">
        <v>2</v>
      </c>
      <c r="IW38" s="63">
        <v>2</v>
      </c>
      <c r="IX38" s="19">
        <v>8</v>
      </c>
      <c r="IY38" s="22">
        <v>7</v>
      </c>
      <c r="IZ38" s="23"/>
      <c r="JA38" s="25">
        <f t="shared" si="425"/>
        <v>7.4</v>
      </c>
      <c r="JB38" s="26">
        <f t="shared" si="426"/>
        <v>7.4</v>
      </c>
      <c r="JC38" s="26" t="str">
        <f t="shared" si="427"/>
        <v>7.4</v>
      </c>
      <c r="JD38" s="30" t="str">
        <f t="shared" si="428"/>
        <v>B</v>
      </c>
      <c r="JE38" s="28">
        <f t="shared" si="429"/>
        <v>3</v>
      </c>
      <c r="JF38" s="35" t="str">
        <f t="shared" si="430"/>
        <v>3.0</v>
      </c>
      <c r="JG38" s="53">
        <v>2</v>
      </c>
      <c r="JH38" s="63">
        <v>2</v>
      </c>
      <c r="JI38" s="19">
        <v>7.4</v>
      </c>
      <c r="JJ38" s="44"/>
      <c r="JK38" s="23">
        <v>3</v>
      </c>
      <c r="JL38" s="25">
        <f t="shared" si="595"/>
        <v>3</v>
      </c>
      <c r="JM38" s="26">
        <f t="shared" si="596"/>
        <v>4.8</v>
      </c>
      <c r="JN38" s="26" t="str">
        <f t="shared" si="597"/>
        <v>4.8</v>
      </c>
      <c r="JO38" s="30" t="str">
        <f t="shared" si="598"/>
        <v>D</v>
      </c>
      <c r="JP38" s="126">
        <f t="shared" si="599"/>
        <v>1</v>
      </c>
      <c r="JQ38" s="35" t="str">
        <f t="shared" si="600"/>
        <v>1.0</v>
      </c>
      <c r="JR38" s="53">
        <v>2</v>
      </c>
      <c r="JS38" s="63">
        <v>2</v>
      </c>
      <c r="JT38" s="185">
        <v>7</v>
      </c>
      <c r="JU38" s="121">
        <v>9</v>
      </c>
      <c r="JV38" s="122"/>
      <c r="JW38" s="129">
        <f t="shared" si="437"/>
        <v>8.1999999999999993</v>
      </c>
      <c r="JX38" s="130">
        <f t="shared" si="438"/>
        <v>8.1999999999999993</v>
      </c>
      <c r="JY38" s="130" t="str">
        <f t="shared" si="439"/>
        <v>8.2</v>
      </c>
      <c r="JZ38" s="125" t="str">
        <f t="shared" si="601"/>
        <v>B+</v>
      </c>
      <c r="KA38" s="126">
        <f t="shared" si="441"/>
        <v>3.5</v>
      </c>
      <c r="KB38" s="127" t="str">
        <f t="shared" si="442"/>
        <v>3.5</v>
      </c>
      <c r="KC38" s="144">
        <v>1</v>
      </c>
      <c r="KD38" s="145">
        <v>1</v>
      </c>
      <c r="KE38" s="19">
        <v>8.6999999999999993</v>
      </c>
      <c r="KF38" s="22">
        <v>7</v>
      </c>
      <c r="KG38" s="23"/>
      <c r="KH38" s="25">
        <f t="shared" si="602"/>
        <v>7.7</v>
      </c>
      <c r="KI38" s="26">
        <f t="shared" si="603"/>
        <v>7.7</v>
      </c>
      <c r="KJ38" s="26" t="str">
        <f t="shared" si="604"/>
        <v>7.7</v>
      </c>
      <c r="KK38" s="30" t="str">
        <f t="shared" si="605"/>
        <v>B</v>
      </c>
      <c r="KL38" s="126">
        <f t="shared" si="606"/>
        <v>3</v>
      </c>
      <c r="KM38" s="35" t="str">
        <f t="shared" si="607"/>
        <v>3.0</v>
      </c>
      <c r="KN38" s="53">
        <v>2</v>
      </c>
      <c r="KO38" s="63">
        <v>2</v>
      </c>
      <c r="KP38" s="181">
        <f t="shared" si="449"/>
        <v>18</v>
      </c>
      <c r="KQ38" s="217">
        <f t="shared" si="450"/>
        <v>6.5611111111111118</v>
      </c>
      <c r="KR38" s="182">
        <f t="shared" si="451"/>
        <v>2.3611111111111112</v>
      </c>
      <c r="KS38" s="183" t="str">
        <f t="shared" si="452"/>
        <v>2.36</v>
      </c>
      <c r="KT38" s="135" t="str">
        <f t="shared" si="453"/>
        <v>Lên lớp</v>
      </c>
      <c r="KU38" s="136">
        <f t="shared" si="454"/>
        <v>18</v>
      </c>
      <c r="KV38" s="217">
        <f t="shared" si="455"/>
        <v>6.5611111111111118</v>
      </c>
      <c r="KW38" s="236">
        <f t="shared" si="456"/>
        <v>2.3611111111111112</v>
      </c>
      <c r="KX38" s="192">
        <f t="shared" si="457"/>
        <v>55</v>
      </c>
      <c r="KY38" s="193">
        <f t="shared" si="458"/>
        <v>55</v>
      </c>
      <c r="KZ38" s="183">
        <f t="shared" si="459"/>
        <v>6.4054545454545453</v>
      </c>
      <c r="LA38" s="182">
        <f t="shared" si="460"/>
        <v>2.2727272727272729</v>
      </c>
      <c r="LB38" s="183" t="str">
        <f t="shared" si="461"/>
        <v>2.27</v>
      </c>
      <c r="LC38" s="135" t="str">
        <f t="shared" si="462"/>
        <v>Lên lớp</v>
      </c>
      <c r="LD38" s="135" t="s">
        <v>648</v>
      </c>
      <c r="LE38" s="19">
        <v>8</v>
      </c>
      <c r="LF38" s="22">
        <v>7</v>
      </c>
      <c r="LG38" s="23"/>
      <c r="LH38" s="25">
        <f t="shared" si="463"/>
        <v>7.4</v>
      </c>
      <c r="LI38" s="147">
        <f t="shared" si="464"/>
        <v>7.4</v>
      </c>
      <c r="LJ38" s="26" t="str">
        <f t="shared" si="465"/>
        <v>7.4</v>
      </c>
      <c r="LK38" s="148" t="str">
        <f t="shared" si="466"/>
        <v>B</v>
      </c>
      <c r="LL38" s="149">
        <f t="shared" si="467"/>
        <v>3</v>
      </c>
      <c r="LM38" s="40" t="str">
        <f t="shared" si="468"/>
        <v>3.0</v>
      </c>
      <c r="LN38" s="53">
        <v>2</v>
      </c>
      <c r="LO38" s="63">
        <v>2</v>
      </c>
      <c r="LP38" s="19">
        <v>8.6</v>
      </c>
      <c r="LQ38" s="22">
        <v>8</v>
      </c>
      <c r="LR38" s="23"/>
      <c r="LS38" s="25">
        <f t="shared" si="469"/>
        <v>8.1999999999999993</v>
      </c>
      <c r="LT38" s="147">
        <f t="shared" si="470"/>
        <v>8.1999999999999993</v>
      </c>
      <c r="LU38" s="26" t="str">
        <f t="shared" si="471"/>
        <v>8.2</v>
      </c>
      <c r="LV38" s="148" t="str">
        <f t="shared" si="472"/>
        <v>B+</v>
      </c>
      <c r="LW38" s="149">
        <f t="shared" si="473"/>
        <v>3.5</v>
      </c>
      <c r="LX38" s="40" t="str">
        <f t="shared" si="474"/>
        <v>3.5</v>
      </c>
      <c r="LY38" s="53">
        <v>1</v>
      </c>
      <c r="LZ38" s="63">
        <v>1</v>
      </c>
      <c r="MA38" s="19">
        <v>8.1999999999999993</v>
      </c>
      <c r="MB38" s="51">
        <v>6.5</v>
      </c>
      <c r="MC38" s="23"/>
      <c r="MD38" s="25">
        <f t="shared" si="475"/>
        <v>7.2</v>
      </c>
      <c r="ME38" s="147">
        <f t="shared" si="476"/>
        <v>7.2</v>
      </c>
      <c r="MF38" s="26" t="str">
        <f t="shared" si="477"/>
        <v>7.2</v>
      </c>
      <c r="MG38" s="148" t="str">
        <f t="shared" si="478"/>
        <v>B</v>
      </c>
      <c r="MH38" s="149">
        <f t="shared" si="479"/>
        <v>3</v>
      </c>
      <c r="MI38" s="40" t="str">
        <f t="shared" si="480"/>
        <v>3.0</v>
      </c>
      <c r="MJ38" s="53">
        <v>3</v>
      </c>
      <c r="MK38" s="63">
        <v>3</v>
      </c>
      <c r="ML38" s="19">
        <v>9</v>
      </c>
      <c r="MM38" s="22">
        <v>9</v>
      </c>
      <c r="MN38" s="23"/>
      <c r="MO38" s="25">
        <f t="shared" si="481"/>
        <v>9</v>
      </c>
      <c r="MP38" s="147">
        <f t="shared" si="482"/>
        <v>9</v>
      </c>
      <c r="MQ38" s="26" t="str">
        <f t="shared" si="483"/>
        <v>9.0</v>
      </c>
      <c r="MR38" s="148" t="str">
        <f t="shared" si="484"/>
        <v>A</v>
      </c>
      <c r="MS38" s="149">
        <f t="shared" si="485"/>
        <v>4</v>
      </c>
      <c r="MT38" s="40" t="str">
        <f t="shared" si="486"/>
        <v>4.0</v>
      </c>
      <c r="MU38" s="53">
        <v>2</v>
      </c>
      <c r="MV38" s="63">
        <v>2</v>
      </c>
      <c r="MW38" s="19">
        <v>7.6</v>
      </c>
      <c r="MX38" s="22">
        <v>9</v>
      </c>
      <c r="MY38" s="23"/>
      <c r="MZ38" s="25">
        <f t="shared" si="487"/>
        <v>8.4</v>
      </c>
      <c r="NA38" s="147">
        <f t="shared" si="488"/>
        <v>8.4</v>
      </c>
      <c r="NB38" s="26" t="str">
        <f t="shared" si="489"/>
        <v>8.4</v>
      </c>
      <c r="NC38" s="148" t="str">
        <f t="shared" si="490"/>
        <v>B+</v>
      </c>
      <c r="ND38" s="149">
        <f t="shared" si="491"/>
        <v>3.5</v>
      </c>
      <c r="NE38" s="40" t="str">
        <f t="shared" si="492"/>
        <v>3.5</v>
      </c>
      <c r="NF38" s="53">
        <v>4</v>
      </c>
      <c r="NG38" s="63">
        <v>4</v>
      </c>
      <c r="NH38" s="264">
        <f t="shared" si="19"/>
        <v>12</v>
      </c>
      <c r="NI38" s="217">
        <f t="shared" si="20"/>
        <v>8.0166666666666675</v>
      </c>
      <c r="NJ38" s="182">
        <f t="shared" si="21"/>
        <v>3.375</v>
      </c>
      <c r="NK38" s="183" t="str">
        <f t="shared" si="22"/>
        <v>3.38</v>
      </c>
      <c r="NL38" s="135" t="str">
        <f t="shared" si="23"/>
        <v>Lên lớp</v>
      </c>
      <c r="NM38" s="136">
        <f t="shared" si="24"/>
        <v>12</v>
      </c>
      <c r="NN38" s="217">
        <f t="shared" si="25"/>
        <v>8.0166666666666675</v>
      </c>
      <c r="NO38" s="236">
        <f t="shared" si="26"/>
        <v>3.375</v>
      </c>
      <c r="NP38" s="192">
        <f t="shared" si="27"/>
        <v>67</v>
      </c>
      <c r="NQ38" s="193">
        <f t="shared" si="28"/>
        <v>67</v>
      </c>
      <c r="NR38" s="183">
        <f t="shared" si="29"/>
        <v>6.6940298507462686</v>
      </c>
      <c r="NS38" s="182">
        <f t="shared" si="30"/>
        <v>2.4701492537313432</v>
      </c>
      <c r="NT38" s="183" t="str">
        <f t="shared" si="31"/>
        <v>2.47</v>
      </c>
      <c r="NU38" s="135" t="str">
        <f t="shared" si="32"/>
        <v>Lên lớp</v>
      </c>
      <c r="NV38" s="135" t="s">
        <v>648</v>
      </c>
      <c r="NW38" s="57">
        <v>7.5</v>
      </c>
      <c r="NX38" s="51">
        <v>7.5</v>
      </c>
      <c r="NY38" s="23"/>
      <c r="NZ38" s="25">
        <f t="shared" si="273"/>
        <v>7.5</v>
      </c>
      <c r="OA38" s="26">
        <f t="shared" si="274"/>
        <v>7.5</v>
      </c>
      <c r="OB38" s="26" t="str">
        <f t="shared" si="275"/>
        <v>7.5</v>
      </c>
      <c r="OC38" s="30" t="str">
        <f t="shared" si="276"/>
        <v>B</v>
      </c>
      <c r="OD38" s="28">
        <f t="shared" si="277"/>
        <v>3</v>
      </c>
      <c r="OE38" s="35" t="str">
        <f t="shared" si="278"/>
        <v>3.0</v>
      </c>
      <c r="OF38" s="53">
        <v>6</v>
      </c>
      <c r="OG38" s="70">
        <v>6</v>
      </c>
      <c r="OH38" s="19">
        <v>8.1</v>
      </c>
      <c r="OI38" s="22">
        <v>6</v>
      </c>
      <c r="OJ38" s="23"/>
      <c r="OK38" s="25">
        <f t="shared" si="263"/>
        <v>6.8</v>
      </c>
      <c r="OL38" s="26">
        <f t="shared" si="264"/>
        <v>6.8</v>
      </c>
      <c r="OM38" s="26" t="str">
        <f t="shared" si="265"/>
        <v>6.8</v>
      </c>
      <c r="ON38" s="30" t="str">
        <f t="shared" si="266"/>
        <v>C+</v>
      </c>
      <c r="OO38" s="28">
        <f t="shared" si="267"/>
        <v>2.5</v>
      </c>
      <c r="OP38" s="35" t="str">
        <f t="shared" si="268"/>
        <v>2.5</v>
      </c>
      <c r="OQ38" s="53">
        <v>6</v>
      </c>
      <c r="OR38" s="63">
        <v>6</v>
      </c>
      <c r="OS38" s="258">
        <v>8.5</v>
      </c>
      <c r="OT38" s="25">
        <v>7.3</v>
      </c>
      <c r="OU38" s="25">
        <v>8</v>
      </c>
      <c r="OV38" s="129">
        <f t="shared" si="269"/>
        <v>7.9</v>
      </c>
      <c r="OW38" s="26" t="str">
        <f t="shared" si="34"/>
        <v>7.9</v>
      </c>
      <c r="OX38" s="30" t="str">
        <f t="shared" si="270"/>
        <v>B</v>
      </c>
      <c r="OY38" s="28">
        <f t="shared" si="271"/>
        <v>3</v>
      </c>
      <c r="OZ38" s="35" t="str">
        <f t="shared" si="272"/>
        <v>3.0</v>
      </c>
      <c r="PA38" s="260">
        <v>5</v>
      </c>
      <c r="PB38" s="261">
        <v>5</v>
      </c>
      <c r="PC38" s="262">
        <f t="shared" si="232"/>
        <v>17</v>
      </c>
      <c r="PD38" s="217">
        <f t="shared" si="35"/>
        <v>7.3705882352941172</v>
      </c>
      <c r="PE38" s="182">
        <f t="shared" si="36"/>
        <v>2.8235294117647061</v>
      </c>
      <c r="PF38" s="183" t="str">
        <f t="shared" si="37"/>
        <v>2.82</v>
      </c>
      <c r="PG38" s="135" t="str">
        <f t="shared" si="38"/>
        <v>Lên lớp</v>
      </c>
    </row>
    <row r="39" spans="1:423" ht="18">
      <c r="A39" s="10">
        <v>3</v>
      </c>
      <c r="B39" s="10">
        <v>38</v>
      </c>
      <c r="C39" s="90" t="s">
        <v>351</v>
      </c>
      <c r="D39" s="91" t="s">
        <v>362</v>
      </c>
      <c r="E39" s="93" t="s">
        <v>363</v>
      </c>
      <c r="F39" s="131" t="s">
        <v>282</v>
      </c>
      <c r="G39" s="47"/>
      <c r="H39" s="106" t="s">
        <v>542</v>
      </c>
      <c r="I39" s="42" t="s">
        <v>18</v>
      </c>
      <c r="J39" s="98" t="s">
        <v>566</v>
      </c>
      <c r="K39" s="12">
        <v>5.3</v>
      </c>
      <c r="L39" s="26" t="str">
        <f t="shared" si="279"/>
        <v>5.3</v>
      </c>
      <c r="M39" s="30" t="str">
        <f t="shared" si="493"/>
        <v>D+</v>
      </c>
      <c r="N39" s="37">
        <f t="shared" si="494"/>
        <v>1.5</v>
      </c>
      <c r="O39" s="35" t="str">
        <f t="shared" si="495"/>
        <v>1.5</v>
      </c>
      <c r="P39" s="11">
        <v>2</v>
      </c>
      <c r="Q39" s="14">
        <v>6.4</v>
      </c>
      <c r="R39" s="26" t="str">
        <f t="shared" si="283"/>
        <v>6.4</v>
      </c>
      <c r="S39" s="30" t="str">
        <f t="shared" si="496"/>
        <v>C</v>
      </c>
      <c r="T39" s="37">
        <f t="shared" si="497"/>
        <v>2</v>
      </c>
      <c r="U39" s="35" t="str">
        <f t="shared" si="498"/>
        <v>2.0</v>
      </c>
      <c r="V39" s="11">
        <v>3</v>
      </c>
      <c r="W39" s="19">
        <v>8</v>
      </c>
      <c r="X39" s="22">
        <v>8</v>
      </c>
      <c r="Y39" s="23"/>
      <c r="Z39" s="25">
        <f t="shared" si="499"/>
        <v>8</v>
      </c>
      <c r="AA39" s="26">
        <f t="shared" si="500"/>
        <v>8</v>
      </c>
      <c r="AB39" s="26" t="str">
        <f t="shared" si="289"/>
        <v>8.0</v>
      </c>
      <c r="AC39" s="30" t="str">
        <f t="shared" si="501"/>
        <v>B+</v>
      </c>
      <c r="AD39" s="28">
        <f t="shared" si="502"/>
        <v>3.5</v>
      </c>
      <c r="AE39" s="35" t="str">
        <f t="shared" si="503"/>
        <v>3.5</v>
      </c>
      <c r="AF39" s="53">
        <v>4</v>
      </c>
      <c r="AG39" s="63">
        <v>4</v>
      </c>
      <c r="AH39" s="19">
        <v>8</v>
      </c>
      <c r="AI39" s="22">
        <v>8</v>
      </c>
      <c r="AJ39" s="23"/>
      <c r="AK39" s="25">
        <f t="shared" si="504"/>
        <v>8</v>
      </c>
      <c r="AL39" s="26">
        <f t="shared" si="505"/>
        <v>8</v>
      </c>
      <c r="AM39" s="26" t="str">
        <f t="shared" si="295"/>
        <v>8.0</v>
      </c>
      <c r="AN39" s="30" t="str">
        <f t="shared" si="506"/>
        <v>B+</v>
      </c>
      <c r="AO39" s="28">
        <f t="shared" si="507"/>
        <v>3.5</v>
      </c>
      <c r="AP39" s="35" t="str">
        <f t="shared" si="508"/>
        <v>3.5</v>
      </c>
      <c r="AQ39" s="66">
        <v>2</v>
      </c>
      <c r="AR39" s="68">
        <v>2</v>
      </c>
      <c r="AS39" s="19">
        <v>8.1999999999999993</v>
      </c>
      <c r="AT39" s="22">
        <v>8</v>
      </c>
      <c r="AU39" s="23"/>
      <c r="AV39" s="25">
        <f t="shared" si="509"/>
        <v>8.1</v>
      </c>
      <c r="AW39" s="26">
        <f t="shared" si="510"/>
        <v>8.1</v>
      </c>
      <c r="AX39" s="26" t="str">
        <f t="shared" si="301"/>
        <v>8.1</v>
      </c>
      <c r="AY39" s="30" t="str">
        <f t="shared" si="511"/>
        <v>B+</v>
      </c>
      <c r="AZ39" s="28">
        <f t="shared" si="512"/>
        <v>3.5</v>
      </c>
      <c r="BA39" s="35" t="str">
        <f t="shared" si="513"/>
        <v>3.5</v>
      </c>
      <c r="BB39" s="53">
        <v>3</v>
      </c>
      <c r="BC39" s="63">
        <v>3</v>
      </c>
      <c r="BD39" s="19">
        <v>8.8000000000000007</v>
      </c>
      <c r="BE39" s="22">
        <v>7</v>
      </c>
      <c r="BF39" s="23"/>
      <c r="BG39" s="25">
        <f t="shared" si="514"/>
        <v>7.7</v>
      </c>
      <c r="BH39" s="26">
        <f t="shared" si="515"/>
        <v>7.7</v>
      </c>
      <c r="BI39" s="26" t="str">
        <f t="shared" si="307"/>
        <v>7.7</v>
      </c>
      <c r="BJ39" s="30" t="str">
        <f t="shared" si="516"/>
        <v>B</v>
      </c>
      <c r="BK39" s="28">
        <f t="shared" si="517"/>
        <v>3</v>
      </c>
      <c r="BL39" s="35" t="str">
        <f t="shared" si="518"/>
        <v>3.0</v>
      </c>
      <c r="BM39" s="53">
        <v>3</v>
      </c>
      <c r="BN39" s="63">
        <v>3</v>
      </c>
      <c r="BO39" s="19">
        <v>8.4</v>
      </c>
      <c r="BP39" s="22">
        <v>8</v>
      </c>
      <c r="BQ39" s="23"/>
      <c r="BR39" s="25">
        <f t="shared" si="519"/>
        <v>8.1999999999999993</v>
      </c>
      <c r="BS39" s="26">
        <f t="shared" si="520"/>
        <v>8.1999999999999993</v>
      </c>
      <c r="BT39" s="26" t="str">
        <f t="shared" si="313"/>
        <v>8.2</v>
      </c>
      <c r="BU39" s="30" t="str">
        <f t="shared" si="521"/>
        <v>B+</v>
      </c>
      <c r="BV39" s="56">
        <f t="shared" si="522"/>
        <v>3.5</v>
      </c>
      <c r="BW39" s="35" t="str">
        <f t="shared" si="523"/>
        <v>3.5</v>
      </c>
      <c r="BX39" s="53">
        <v>2</v>
      </c>
      <c r="BY39" s="70">
        <v>2</v>
      </c>
      <c r="BZ39" s="19">
        <v>8.5</v>
      </c>
      <c r="CA39" s="22">
        <v>8</v>
      </c>
      <c r="CB39" s="23"/>
      <c r="CC39" s="25">
        <f t="shared" si="524"/>
        <v>8.1999999999999993</v>
      </c>
      <c r="CD39" s="26">
        <f t="shared" si="525"/>
        <v>8.1999999999999993</v>
      </c>
      <c r="CE39" s="26" t="str">
        <f t="shared" si="319"/>
        <v>8.2</v>
      </c>
      <c r="CF39" s="30" t="str">
        <f t="shared" si="526"/>
        <v>B+</v>
      </c>
      <c r="CG39" s="28">
        <f t="shared" si="527"/>
        <v>3.5</v>
      </c>
      <c r="CH39" s="35" t="str">
        <f t="shared" si="528"/>
        <v>3.5</v>
      </c>
      <c r="CI39" s="53">
        <v>3</v>
      </c>
      <c r="CJ39" s="63">
        <v>3</v>
      </c>
      <c r="CK39" s="115">
        <f t="shared" si="529"/>
        <v>17</v>
      </c>
      <c r="CL39" s="238">
        <f t="shared" si="324"/>
        <v>8.0235294117647058</v>
      </c>
      <c r="CM39" s="116">
        <f t="shared" si="530"/>
        <v>3.4117647058823528</v>
      </c>
      <c r="CN39" s="117" t="str">
        <f t="shared" si="531"/>
        <v>3.41</v>
      </c>
      <c r="CO39" s="135" t="str">
        <f t="shared" si="532"/>
        <v>Lên lớp</v>
      </c>
      <c r="CP39" s="136">
        <f t="shared" si="533"/>
        <v>17</v>
      </c>
      <c r="CQ39" s="241">
        <f t="shared" si="329"/>
        <v>8.0235294117647058</v>
      </c>
      <c r="CR39" s="137">
        <f t="shared" si="534"/>
        <v>3.4117647058823528</v>
      </c>
      <c r="CS39" s="140" t="str">
        <f t="shared" si="535"/>
        <v>3.41</v>
      </c>
      <c r="CT39" s="135" t="str">
        <f t="shared" si="536"/>
        <v>Lên lớp</v>
      </c>
      <c r="CU39" s="135" t="s">
        <v>648</v>
      </c>
      <c r="CV39" s="19">
        <v>6.1</v>
      </c>
      <c r="CW39" s="22">
        <v>5</v>
      </c>
      <c r="CX39" s="23"/>
      <c r="CY39" s="25">
        <f t="shared" si="537"/>
        <v>5.4</v>
      </c>
      <c r="CZ39" s="26">
        <f t="shared" si="538"/>
        <v>5.4</v>
      </c>
      <c r="DA39" s="26" t="str">
        <f t="shared" si="539"/>
        <v>5.4</v>
      </c>
      <c r="DB39" s="30" t="str">
        <f t="shared" si="540"/>
        <v>D+</v>
      </c>
      <c r="DC39" s="56">
        <f t="shared" si="541"/>
        <v>1.5</v>
      </c>
      <c r="DD39" s="35" t="str">
        <f t="shared" si="542"/>
        <v>1.5</v>
      </c>
      <c r="DE39" s="53">
        <v>3</v>
      </c>
      <c r="DF39" s="63">
        <v>3</v>
      </c>
      <c r="DG39" s="19">
        <v>9</v>
      </c>
      <c r="DH39" s="22">
        <v>5</v>
      </c>
      <c r="DI39" s="23"/>
      <c r="DJ39" s="25">
        <f t="shared" si="543"/>
        <v>6.6</v>
      </c>
      <c r="DK39" s="26">
        <f t="shared" si="544"/>
        <v>6.6</v>
      </c>
      <c r="DL39" s="26" t="str">
        <f t="shared" si="545"/>
        <v>6.6</v>
      </c>
      <c r="DM39" s="30" t="str">
        <f t="shared" si="546"/>
        <v>C+</v>
      </c>
      <c r="DN39" s="56">
        <f t="shared" si="547"/>
        <v>2.5</v>
      </c>
      <c r="DO39" s="35" t="str">
        <f t="shared" si="548"/>
        <v>2.5</v>
      </c>
      <c r="DP39" s="53">
        <v>3</v>
      </c>
      <c r="DQ39" s="63">
        <v>3</v>
      </c>
      <c r="DR39" s="19">
        <v>8.6999999999999993</v>
      </c>
      <c r="DS39" s="22">
        <v>7</v>
      </c>
      <c r="DT39" s="23"/>
      <c r="DU39" s="25">
        <f t="shared" si="608"/>
        <v>7.7</v>
      </c>
      <c r="DV39" s="26">
        <f t="shared" si="549"/>
        <v>7.7</v>
      </c>
      <c r="DW39" s="26" t="str">
        <f t="shared" si="550"/>
        <v>7.7</v>
      </c>
      <c r="DX39" s="30" t="str">
        <f t="shared" si="551"/>
        <v>B</v>
      </c>
      <c r="DY39" s="28">
        <f t="shared" si="552"/>
        <v>3</v>
      </c>
      <c r="DZ39" s="35" t="str">
        <f t="shared" si="553"/>
        <v>3.0</v>
      </c>
      <c r="EA39" s="53">
        <v>3</v>
      </c>
      <c r="EB39" s="63">
        <v>3</v>
      </c>
      <c r="EC39" s="19">
        <v>8</v>
      </c>
      <c r="ED39" s="22">
        <v>9</v>
      </c>
      <c r="EE39" s="23"/>
      <c r="EF39" s="25">
        <f t="shared" si="609"/>
        <v>8.6</v>
      </c>
      <c r="EG39" s="26">
        <f t="shared" si="554"/>
        <v>8.6</v>
      </c>
      <c r="EH39" s="26" t="str">
        <f t="shared" si="555"/>
        <v>8.6</v>
      </c>
      <c r="EI39" s="30" t="str">
        <f t="shared" si="556"/>
        <v>A</v>
      </c>
      <c r="EJ39" s="28">
        <f t="shared" si="557"/>
        <v>4</v>
      </c>
      <c r="EK39" s="35" t="str">
        <f t="shared" si="558"/>
        <v>4.0</v>
      </c>
      <c r="EL39" s="53">
        <v>2</v>
      </c>
      <c r="EM39" s="63">
        <v>2</v>
      </c>
      <c r="EN39" s="19">
        <v>8</v>
      </c>
      <c r="EO39" s="22">
        <v>8</v>
      </c>
      <c r="EP39" s="23"/>
      <c r="EQ39" s="25">
        <f t="shared" si="610"/>
        <v>8</v>
      </c>
      <c r="ER39" s="26">
        <f t="shared" si="559"/>
        <v>8</v>
      </c>
      <c r="ES39" s="26" t="str">
        <f t="shared" si="560"/>
        <v>8.0</v>
      </c>
      <c r="ET39" s="30" t="str">
        <f t="shared" si="561"/>
        <v>B+</v>
      </c>
      <c r="EU39" s="28">
        <f t="shared" si="562"/>
        <v>3.5</v>
      </c>
      <c r="EV39" s="35" t="str">
        <f t="shared" si="563"/>
        <v>3.5</v>
      </c>
      <c r="EW39" s="53">
        <v>2</v>
      </c>
      <c r="EX39" s="63">
        <v>2</v>
      </c>
      <c r="EY39" s="19">
        <v>7.5</v>
      </c>
      <c r="EZ39" s="22">
        <v>4</v>
      </c>
      <c r="FA39" s="23"/>
      <c r="FB39" s="25">
        <f t="shared" si="611"/>
        <v>5.4</v>
      </c>
      <c r="FC39" s="26">
        <f t="shared" si="564"/>
        <v>5.4</v>
      </c>
      <c r="FD39" s="26" t="str">
        <f t="shared" si="565"/>
        <v>5.4</v>
      </c>
      <c r="FE39" s="30" t="str">
        <f t="shared" si="566"/>
        <v>D+</v>
      </c>
      <c r="FF39" s="28">
        <f t="shared" si="567"/>
        <v>1.5</v>
      </c>
      <c r="FG39" s="35" t="str">
        <f t="shared" si="568"/>
        <v>1.5</v>
      </c>
      <c r="FH39" s="53">
        <v>3</v>
      </c>
      <c r="FI39" s="63">
        <v>3</v>
      </c>
      <c r="FJ39" s="19">
        <v>8.6999999999999993</v>
      </c>
      <c r="FK39" s="22">
        <v>9</v>
      </c>
      <c r="FL39" s="23"/>
      <c r="FM39" s="25">
        <f t="shared" si="569"/>
        <v>8.9</v>
      </c>
      <c r="FN39" s="26">
        <f t="shared" si="570"/>
        <v>8.9</v>
      </c>
      <c r="FO39" s="26" t="str">
        <f t="shared" si="571"/>
        <v>8.9</v>
      </c>
      <c r="FP39" s="30" t="str">
        <f t="shared" si="572"/>
        <v>A</v>
      </c>
      <c r="FQ39" s="28">
        <f t="shared" si="573"/>
        <v>4</v>
      </c>
      <c r="FR39" s="35" t="str">
        <f t="shared" si="574"/>
        <v>4.0</v>
      </c>
      <c r="FS39" s="53">
        <v>2</v>
      </c>
      <c r="FT39" s="63">
        <v>2</v>
      </c>
      <c r="FU39" s="19">
        <v>9</v>
      </c>
      <c r="FV39" s="22">
        <v>7</v>
      </c>
      <c r="FW39" s="23"/>
      <c r="FX39" s="25">
        <f t="shared" si="575"/>
        <v>7.8</v>
      </c>
      <c r="FY39" s="26">
        <f t="shared" si="576"/>
        <v>7.8</v>
      </c>
      <c r="FZ39" s="26" t="str">
        <f t="shared" si="577"/>
        <v>7.8</v>
      </c>
      <c r="GA39" s="30" t="str">
        <f t="shared" si="578"/>
        <v>B</v>
      </c>
      <c r="GB39" s="28">
        <f t="shared" si="579"/>
        <v>3</v>
      </c>
      <c r="GC39" s="35" t="str">
        <f t="shared" si="580"/>
        <v>3.0</v>
      </c>
      <c r="GD39" s="53">
        <v>2</v>
      </c>
      <c r="GE39" s="63">
        <v>2</v>
      </c>
      <c r="GF39" s="181">
        <f t="shared" si="581"/>
        <v>20</v>
      </c>
      <c r="GG39" s="217">
        <f t="shared" si="382"/>
        <v>7.0950000000000006</v>
      </c>
      <c r="GH39" s="182">
        <f t="shared" si="582"/>
        <v>2.7250000000000001</v>
      </c>
      <c r="GI39" s="183" t="str">
        <f t="shared" si="583"/>
        <v>2.73</v>
      </c>
      <c r="GJ39" s="135" t="str">
        <f t="shared" si="584"/>
        <v>Lên lớp</v>
      </c>
      <c r="GK39" s="136">
        <f t="shared" si="585"/>
        <v>20</v>
      </c>
      <c r="GL39" s="239">
        <f t="shared" si="387"/>
        <v>7.0950000000000006</v>
      </c>
      <c r="GM39" s="137">
        <f t="shared" si="586"/>
        <v>2.7250000000000001</v>
      </c>
      <c r="GN39" s="192">
        <f t="shared" si="587"/>
        <v>37</v>
      </c>
      <c r="GO39" s="193">
        <f t="shared" si="588"/>
        <v>37</v>
      </c>
      <c r="GP39" s="183">
        <f t="shared" si="391"/>
        <v>7.5216216216216223</v>
      </c>
      <c r="GQ39" s="182">
        <f t="shared" si="589"/>
        <v>3.0405405405405403</v>
      </c>
      <c r="GR39" s="183" t="str">
        <f t="shared" si="590"/>
        <v>3.04</v>
      </c>
      <c r="GS39" s="135" t="str">
        <f t="shared" si="591"/>
        <v>Lên lớp</v>
      </c>
      <c r="GT39" s="135" t="s">
        <v>648</v>
      </c>
      <c r="GU39" s="19">
        <v>9.3000000000000007</v>
      </c>
      <c r="GV39" s="22">
        <v>8</v>
      </c>
      <c r="GW39" s="23"/>
      <c r="GX39" s="25">
        <f t="shared" si="592"/>
        <v>8.5</v>
      </c>
      <c r="GY39" s="26">
        <f t="shared" si="396"/>
        <v>8.5</v>
      </c>
      <c r="GZ39" s="26" t="str">
        <f t="shared" si="593"/>
        <v>8.5</v>
      </c>
      <c r="HA39" s="30" t="str">
        <f t="shared" si="398"/>
        <v>A</v>
      </c>
      <c r="HB39" s="28">
        <f t="shared" si="399"/>
        <v>4</v>
      </c>
      <c r="HC39" s="35" t="str">
        <f t="shared" si="400"/>
        <v>4.0</v>
      </c>
      <c r="HD39" s="53">
        <v>3</v>
      </c>
      <c r="HE39" s="63">
        <v>3</v>
      </c>
      <c r="HF39" s="19">
        <v>8.6</v>
      </c>
      <c r="HG39" s="22">
        <v>6</v>
      </c>
      <c r="HH39" s="23"/>
      <c r="HI39" s="25">
        <f t="shared" si="401"/>
        <v>7</v>
      </c>
      <c r="HJ39" s="26">
        <f t="shared" si="402"/>
        <v>7</v>
      </c>
      <c r="HK39" s="26" t="str">
        <f t="shared" si="403"/>
        <v>7.0</v>
      </c>
      <c r="HL39" s="30" t="str">
        <f t="shared" si="404"/>
        <v>B</v>
      </c>
      <c r="HM39" s="28">
        <f t="shared" si="405"/>
        <v>3</v>
      </c>
      <c r="HN39" s="35" t="str">
        <f t="shared" si="406"/>
        <v>3.0</v>
      </c>
      <c r="HO39" s="53">
        <v>2</v>
      </c>
      <c r="HP39" s="63">
        <v>2</v>
      </c>
      <c r="HQ39" s="19">
        <v>7.4</v>
      </c>
      <c r="HR39" s="22">
        <v>5</v>
      </c>
      <c r="HS39" s="23"/>
      <c r="HT39" s="25">
        <f t="shared" si="407"/>
        <v>6</v>
      </c>
      <c r="HU39" s="147">
        <f t="shared" si="408"/>
        <v>6</v>
      </c>
      <c r="HV39" s="26" t="str">
        <f t="shared" si="409"/>
        <v>6.0</v>
      </c>
      <c r="HW39" s="218" t="str">
        <f t="shared" si="410"/>
        <v>C</v>
      </c>
      <c r="HX39" s="149">
        <f t="shared" si="411"/>
        <v>2</v>
      </c>
      <c r="HY39" s="40" t="str">
        <f t="shared" si="412"/>
        <v>2.0</v>
      </c>
      <c r="HZ39" s="53">
        <v>3</v>
      </c>
      <c r="IA39" s="63">
        <v>3</v>
      </c>
      <c r="IB39" s="19">
        <v>7.7</v>
      </c>
      <c r="IC39" s="22">
        <v>7</v>
      </c>
      <c r="ID39" s="23"/>
      <c r="IE39" s="25">
        <f t="shared" si="413"/>
        <v>7.3</v>
      </c>
      <c r="IF39" s="147">
        <f t="shared" si="414"/>
        <v>7.3</v>
      </c>
      <c r="IG39" s="26" t="str">
        <f t="shared" si="415"/>
        <v>7.3</v>
      </c>
      <c r="IH39" s="218" t="str">
        <f t="shared" si="416"/>
        <v>B</v>
      </c>
      <c r="II39" s="149">
        <f t="shared" si="417"/>
        <v>3</v>
      </c>
      <c r="IJ39" s="40" t="str">
        <f t="shared" si="418"/>
        <v>3.0</v>
      </c>
      <c r="IK39" s="53">
        <v>1</v>
      </c>
      <c r="IL39" s="63">
        <v>1</v>
      </c>
      <c r="IM39" s="19">
        <v>7.8</v>
      </c>
      <c r="IN39" s="22">
        <v>8</v>
      </c>
      <c r="IO39" s="23"/>
      <c r="IP39" s="25">
        <f t="shared" si="419"/>
        <v>7.9</v>
      </c>
      <c r="IQ39" s="26">
        <f t="shared" si="420"/>
        <v>7.9</v>
      </c>
      <c r="IR39" s="26" t="str">
        <f t="shared" si="421"/>
        <v>7.9</v>
      </c>
      <c r="IS39" s="30" t="str">
        <f t="shared" si="594"/>
        <v>B</v>
      </c>
      <c r="IT39" s="28">
        <f t="shared" si="423"/>
        <v>3</v>
      </c>
      <c r="IU39" s="35" t="str">
        <f t="shared" si="424"/>
        <v>3.0</v>
      </c>
      <c r="IV39" s="53">
        <v>2</v>
      </c>
      <c r="IW39" s="63">
        <v>2</v>
      </c>
      <c r="IX39" s="19">
        <v>8.4</v>
      </c>
      <c r="IY39" s="22">
        <v>9</v>
      </c>
      <c r="IZ39" s="23"/>
      <c r="JA39" s="25">
        <f t="shared" si="425"/>
        <v>8.8000000000000007</v>
      </c>
      <c r="JB39" s="26">
        <f t="shared" si="426"/>
        <v>8.8000000000000007</v>
      </c>
      <c r="JC39" s="26" t="str">
        <f t="shared" si="427"/>
        <v>8.8</v>
      </c>
      <c r="JD39" s="30" t="str">
        <f t="shared" si="428"/>
        <v>A</v>
      </c>
      <c r="JE39" s="28">
        <f t="shared" si="429"/>
        <v>4</v>
      </c>
      <c r="JF39" s="35" t="str">
        <f t="shared" si="430"/>
        <v>4.0</v>
      </c>
      <c r="JG39" s="53">
        <v>2</v>
      </c>
      <c r="JH39" s="63">
        <v>2</v>
      </c>
      <c r="JI39" s="19">
        <v>7</v>
      </c>
      <c r="JJ39" s="22">
        <v>8</v>
      </c>
      <c r="JK39" s="23"/>
      <c r="JL39" s="25">
        <f t="shared" si="595"/>
        <v>7.6</v>
      </c>
      <c r="JM39" s="26">
        <f t="shared" si="596"/>
        <v>7.6</v>
      </c>
      <c r="JN39" s="26" t="str">
        <f t="shared" si="597"/>
        <v>7.6</v>
      </c>
      <c r="JO39" s="30" t="str">
        <f t="shared" si="598"/>
        <v>B</v>
      </c>
      <c r="JP39" s="28">
        <f t="shared" si="599"/>
        <v>3</v>
      </c>
      <c r="JQ39" s="35" t="str">
        <f t="shared" si="600"/>
        <v>3.0</v>
      </c>
      <c r="JR39" s="53">
        <v>2</v>
      </c>
      <c r="JS39" s="63">
        <v>2</v>
      </c>
      <c r="JT39" s="19">
        <v>5.8</v>
      </c>
      <c r="JU39" s="22">
        <v>5</v>
      </c>
      <c r="JV39" s="23"/>
      <c r="JW39" s="25">
        <f t="shared" si="437"/>
        <v>5.3</v>
      </c>
      <c r="JX39" s="26">
        <f t="shared" si="438"/>
        <v>5.3</v>
      </c>
      <c r="JY39" s="26" t="str">
        <f t="shared" si="439"/>
        <v>5.3</v>
      </c>
      <c r="JZ39" s="30" t="str">
        <f t="shared" si="601"/>
        <v>D+</v>
      </c>
      <c r="KA39" s="28">
        <f t="shared" si="441"/>
        <v>1.5</v>
      </c>
      <c r="KB39" s="35" t="str">
        <f t="shared" si="442"/>
        <v>1.5</v>
      </c>
      <c r="KC39" s="53">
        <v>1</v>
      </c>
      <c r="KD39" s="63">
        <v>1</v>
      </c>
      <c r="KE39" s="19">
        <v>8.6999999999999993</v>
      </c>
      <c r="KF39" s="22">
        <v>4</v>
      </c>
      <c r="KG39" s="23"/>
      <c r="KH39" s="25">
        <f t="shared" si="602"/>
        <v>5.9</v>
      </c>
      <c r="KI39" s="26">
        <f t="shared" si="603"/>
        <v>5.9</v>
      </c>
      <c r="KJ39" s="26" t="str">
        <f t="shared" si="604"/>
        <v>5.9</v>
      </c>
      <c r="KK39" s="30" t="str">
        <f t="shared" si="605"/>
        <v>C</v>
      </c>
      <c r="KL39" s="28">
        <f t="shared" si="606"/>
        <v>2</v>
      </c>
      <c r="KM39" s="35" t="str">
        <f t="shared" si="607"/>
        <v>2.0</v>
      </c>
      <c r="KN39" s="53">
        <v>2</v>
      </c>
      <c r="KO39" s="63">
        <v>2</v>
      </c>
      <c r="KP39" s="181">
        <f t="shared" si="449"/>
        <v>18</v>
      </c>
      <c r="KQ39" s="217">
        <f t="shared" si="450"/>
        <v>7.25</v>
      </c>
      <c r="KR39" s="182">
        <f t="shared" si="451"/>
        <v>2.9166666666666665</v>
      </c>
      <c r="KS39" s="183" t="str">
        <f t="shared" si="452"/>
        <v>2.92</v>
      </c>
      <c r="KT39" s="135" t="str">
        <f t="shared" si="453"/>
        <v>Lên lớp</v>
      </c>
      <c r="KU39" s="136">
        <f t="shared" si="454"/>
        <v>18</v>
      </c>
      <c r="KV39" s="217">
        <f t="shared" si="455"/>
        <v>7.25</v>
      </c>
      <c r="KW39" s="236">
        <f t="shared" si="456"/>
        <v>2.9166666666666665</v>
      </c>
      <c r="KX39" s="192">
        <f t="shared" si="457"/>
        <v>55</v>
      </c>
      <c r="KY39" s="193">
        <f t="shared" si="458"/>
        <v>55</v>
      </c>
      <c r="KZ39" s="183">
        <f t="shared" si="459"/>
        <v>7.4327272727272726</v>
      </c>
      <c r="LA39" s="182">
        <f t="shared" si="460"/>
        <v>3</v>
      </c>
      <c r="LB39" s="183" t="str">
        <f t="shared" si="461"/>
        <v>3.00</v>
      </c>
      <c r="LC39" s="135" t="str">
        <f t="shared" si="462"/>
        <v>Lên lớp</v>
      </c>
      <c r="LD39" s="135" t="s">
        <v>648</v>
      </c>
      <c r="LE39" s="19">
        <v>7.5</v>
      </c>
      <c r="LF39" s="22">
        <v>7</v>
      </c>
      <c r="LG39" s="23"/>
      <c r="LH39" s="25">
        <f t="shared" si="463"/>
        <v>7.2</v>
      </c>
      <c r="LI39" s="147">
        <f t="shared" si="464"/>
        <v>7.2</v>
      </c>
      <c r="LJ39" s="26" t="str">
        <f t="shared" si="465"/>
        <v>7.2</v>
      </c>
      <c r="LK39" s="148" t="str">
        <f t="shared" si="466"/>
        <v>B</v>
      </c>
      <c r="LL39" s="149">
        <f t="shared" si="467"/>
        <v>3</v>
      </c>
      <c r="LM39" s="40" t="str">
        <f t="shared" si="468"/>
        <v>3.0</v>
      </c>
      <c r="LN39" s="53">
        <v>2</v>
      </c>
      <c r="LO39" s="63">
        <v>2</v>
      </c>
      <c r="LP39" s="19">
        <v>8.4</v>
      </c>
      <c r="LQ39" s="22">
        <v>9</v>
      </c>
      <c r="LR39" s="23"/>
      <c r="LS39" s="25">
        <f t="shared" si="469"/>
        <v>8.8000000000000007</v>
      </c>
      <c r="LT39" s="147">
        <f t="shared" si="470"/>
        <v>8.8000000000000007</v>
      </c>
      <c r="LU39" s="26" t="str">
        <f t="shared" si="471"/>
        <v>8.8</v>
      </c>
      <c r="LV39" s="148" t="str">
        <f t="shared" si="472"/>
        <v>A</v>
      </c>
      <c r="LW39" s="149">
        <f t="shared" si="473"/>
        <v>4</v>
      </c>
      <c r="LX39" s="40" t="str">
        <f t="shared" si="474"/>
        <v>4.0</v>
      </c>
      <c r="LY39" s="53">
        <v>1</v>
      </c>
      <c r="LZ39" s="63">
        <v>1</v>
      </c>
      <c r="MA39" s="19">
        <v>7.4</v>
      </c>
      <c r="MB39" s="22">
        <v>8</v>
      </c>
      <c r="MC39" s="23"/>
      <c r="MD39" s="25">
        <f t="shared" si="475"/>
        <v>7.8</v>
      </c>
      <c r="ME39" s="147">
        <f t="shared" si="476"/>
        <v>7.8</v>
      </c>
      <c r="MF39" s="26" t="str">
        <f t="shared" si="477"/>
        <v>7.8</v>
      </c>
      <c r="MG39" s="148" t="str">
        <f t="shared" si="478"/>
        <v>B</v>
      </c>
      <c r="MH39" s="149">
        <f t="shared" si="479"/>
        <v>3</v>
      </c>
      <c r="MI39" s="40" t="str">
        <f t="shared" si="480"/>
        <v>3.0</v>
      </c>
      <c r="MJ39" s="53">
        <v>3</v>
      </c>
      <c r="MK39" s="63">
        <v>3</v>
      </c>
      <c r="ML39" s="19">
        <v>8</v>
      </c>
      <c r="MM39" s="22">
        <v>8</v>
      </c>
      <c r="MN39" s="23"/>
      <c r="MO39" s="25">
        <f t="shared" si="481"/>
        <v>8</v>
      </c>
      <c r="MP39" s="147">
        <f t="shared" si="482"/>
        <v>8</v>
      </c>
      <c r="MQ39" s="26" t="str">
        <f t="shared" si="483"/>
        <v>8.0</v>
      </c>
      <c r="MR39" s="148" t="str">
        <f t="shared" si="484"/>
        <v>B+</v>
      </c>
      <c r="MS39" s="149">
        <f t="shared" si="485"/>
        <v>3.5</v>
      </c>
      <c r="MT39" s="40" t="str">
        <f t="shared" si="486"/>
        <v>3.5</v>
      </c>
      <c r="MU39" s="53">
        <v>2</v>
      </c>
      <c r="MV39" s="63">
        <v>2</v>
      </c>
      <c r="MW39" s="19">
        <v>8.8000000000000007</v>
      </c>
      <c r="MX39" s="22">
        <v>8</v>
      </c>
      <c r="MY39" s="23"/>
      <c r="MZ39" s="25">
        <f t="shared" si="487"/>
        <v>8.3000000000000007</v>
      </c>
      <c r="NA39" s="147">
        <f t="shared" si="488"/>
        <v>8.3000000000000007</v>
      </c>
      <c r="NB39" s="26" t="str">
        <f t="shared" si="489"/>
        <v>8.3</v>
      </c>
      <c r="NC39" s="148" t="str">
        <f t="shared" si="490"/>
        <v>B+</v>
      </c>
      <c r="ND39" s="149">
        <f t="shared" si="491"/>
        <v>3.5</v>
      </c>
      <c r="NE39" s="40" t="str">
        <f t="shared" si="492"/>
        <v>3.5</v>
      </c>
      <c r="NF39" s="53">
        <v>4</v>
      </c>
      <c r="NG39" s="63">
        <v>4</v>
      </c>
      <c r="NH39" s="264">
        <f t="shared" si="19"/>
        <v>12</v>
      </c>
      <c r="NI39" s="217">
        <f t="shared" si="20"/>
        <v>7.9833333333333343</v>
      </c>
      <c r="NJ39" s="182">
        <f t="shared" si="21"/>
        <v>3.3333333333333335</v>
      </c>
      <c r="NK39" s="183" t="str">
        <f t="shared" si="22"/>
        <v>3.33</v>
      </c>
      <c r="NL39" s="135" t="str">
        <f t="shared" si="23"/>
        <v>Lên lớp</v>
      </c>
      <c r="NM39" s="136">
        <f t="shared" si="24"/>
        <v>12</v>
      </c>
      <c r="NN39" s="217">
        <f t="shared" si="25"/>
        <v>7.9833333333333343</v>
      </c>
      <c r="NO39" s="236">
        <f t="shared" si="26"/>
        <v>3.3333333333333335</v>
      </c>
      <c r="NP39" s="192">
        <f t="shared" si="27"/>
        <v>67</v>
      </c>
      <c r="NQ39" s="193">
        <f t="shared" si="28"/>
        <v>67</v>
      </c>
      <c r="NR39" s="183">
        <f t="shared" si="29"/>
        <v>7.5313432835820899</v>
      </c>
      <c r="NS39" s="182">
        <f t="shared" si="30"/>
        <v>3.0597014925373136</v>
      </c>
      <c r="NT39" s="183" t="str">
        <f t="shared" si="31"/>
        <v>3.06</v>
      </c>
      <c r="NU39" s="135" t="str">
        <f t="shared" si="32"/>
        <v>Lên lớp</v>
      </c>
      <c r="NV39" s="135" t="s">
        <v>648</v>
      </c>
      <c r="NW39" s="57">
        <v>6</v>
      </c>
      <c r="NX39" s="51">
        <v>8.5</v>
      </c>
      <c r="NY39" s="23"/>
      <c r="NZ39" s="25">
        <f t="shared" si="273"/>
        <v>7.5</v>
      </c>
      <c r="OA39" s="26">
        <f t="shared" si="274"/>
        <v>7.5</v>
      </c>
      <c r="OB39" s="26" t="str">
        <f t="shared" si="275"/>
        <v>7.5</v>
      </c>
      <c r="OC39" s="30" t="str">
        <f t="shared" si="276"/>
        <v>B</v>
      </c>
      <c r="OD39" s="28">
        <f t="shared" si="277"/>
        <v>3</v>
      </c>
      <c r="OE39" s="35" t="str">
        <f t="shared" si="278"/>
        <v>3.0</v>
      </c>
      <c r="OF39" s="53">
        <v>6</v>
      </c>
      <c r="OG39" s="70">
        <v>6</v>
      </c>
      <c r="OH39" s="19">
        <v>8.6</v>
      </c>
      <c r="OI39" s="22">
        <v>6</v>
      </c>
      <c r="OJ39" s="23"/>
      <c r="OK39" s="25">
        <f t="shared" si="263"/>
        <v>7</v>
      </c>
      <c r="OL39" s="26">
        <f t="shared" si="264"/>
        <v>7</v>
      </c>
      <c r="OM39" s="26" t="str">
        <f t="shared" si="265"/>
        <v>7.0</v>
      </c>
      <c r="ON39" s="30" t="str">
        <f t="shared" si="266"/>
        <v>B</v>
      </c>
      <c r="OO39" s="28">
        <f t="shared" si="267"/>
        <v>3</v>
      </c>
      <c r="OP39" s="35" t="str">
        <f t="shared" si="268"/>
        <v>3.0</v>
      </c>
      <c r="OQ39" s="53">
        <v>6</v>
      </c>
      <c r="OR39" s="63">
        <v>6</v>
      </c>
      <c r="OS39" s="258">
        <v>7.5</v>
      </c>
      <c r="OT39" s="25">
        <v>7.3</v>
      </c>
      <c r="OU39" s="25">
        <v>8.8000000000000007</v>
      </c>
      <c r="OV39" s="129">
        <f t="shared" si="269"/>
        <v>8</v>
      </c>
      <c r="OW39" s="26" t="str">
        <f t="shared" si="34"/>
        <v>8.0</v>
      </c>
      <c r="OX39" s="30" t="str">
        <f t="shared" si="270"/>
        <v>B+</v>
      </c>
      <c r="OY39" s="28">
        <f t="shared" si="271"/>
        <v>3.5</v>
      </c>
      <c r="OZ39" s="35" t="str">
        <f t="shared" si="272"/>
        <v>3.5</v>
      </c>
      <c r="PA39" s="260">
        <v>5</v>
      </c>
      <c r="PB39" s="261">
        <v>5</v>
      </c>
      <c r="PC39" s="262">
        <f t="shared" si="232"/>
        <v>17</v>
      </c>
      <c r="PD39" s="217">
        <f t="shared" si="35"/>
        <v>7.4705882352941178</v>
      </c>
      <c r="PE39" s="182">
        <f t="shared" si="36"/>
        <v>3.1470588235294117</v>
      </c>
      <c r="PF39" s="183" t="str">
        <f t="shared" si="37"/>
        <v>3.15</v>
      </c>
      <c r="PG39" s="135" t="str">
        <f t="shared" si="38"/>
        <v>Lên lớp</v>
      </c>
    </row>
    <row r="40" spans="1:423" ht="18">
      <c r="A40" s="10">
        <v>4</v>
      </c>
      <c r="B40" s="10">
        <v>39</v>
      </c>
      <c r="C40" s="90" t="s">
        <v>351</v>
      </c>
      <c r="D40" s="91" t="s">
        <v>365</v>
      </c>
      <c r="E40" s="93" t="s">
        <v>19</v>
      </c>
      <c r="F40" s="307" t="s">
        <v>282</v>
      </c>
      <c r="G40" s="42"/>
      <c r="H40" s="106" t="s">
        <v>544</v>
      </c>
      <c r="I40" s="42" t="s">
        <v>18</v>
      </c>
      <c r="J40" s="98" t="s">
        <v>586</v>
      </c>
      <c r="K40" s="12">
        <v>6</v>
      </c>
      <c r="L40" s="26" t="str">
        <f t="shared" si="279"/>
        <v>6.0</v>
      </c>
      <c r="M40" s="30" t="str">
        <f t="shared" si="493"/>
        <v>C</v>
      </c>
      <c r="N40" s="37">
        <f t="shared" si="494"/>
        <v>2</v>
      </c>
      <c r="O40" s="35" t="str">
        <f t="shared" si="495"/>
        <v>2.0</v>
      </c>
      <c r="P40" s="11">
        <v>2</v>
      </c>
      <c r="Q40" s="14">
        <v>8</v>
      </c>
      <c r="R40" s="26" t="str">
        <f t="shared" si="283"/>
        <v>8.0</v>
      </c>
      <c r="S40" s="30" t="str">
        <f t="shared" si="496"/>
        <v>B+</v>
      </c>
      <c r="T40" s="37">
        <f t="shared" si="497"/>
        <v>3.5</v>
      </c>
      <c r="U40" s="35" t="str">
        <f t="shared" si="498"/>
        <v>3.5</v>
      </c>
      <c r="V40" s="11">
        <v>3</v>
      </c>
      <c r="W40" s="19">
        <v>7.5</v>
      </c>
      <c r="X40" s="22">
        <v>7</v>
      </c>
      <c r="Y40" s="23"/>
      <c r="Z40" s="25">
        <f t="shared" si="499"/>
        <v>7.2</v>
      </c>
      <c r="AA40" s="26">
        <f t="shared" si="500"/>
        <v>7.2</v>
      </c>
      <c r="AB40" s="26" t="str">
        <f t="shared" si="289"/>
        <v>7.2</v>
      </c>
      <c r="AC40" s="30" t="str">
        <f t="shared" si="501"/>
        <v>B</v>
      </c>
      <c r="AD40" s="28">
        <f t="shared" si="502"/>
        <v>3</v>
      </c>
      <c r="AE40" s="35" t="str">
        <f t="shared" si="503"/>
        <v>3.0</v>
      </c>
      <c r="AF40" s="53">
        <v>4</v>
      </c>
      <c r="AG40" s="63">
        <v>4</v>
      </c>
      <c r="AH40" s="19">
        <v>8</v>
      </c>
      <c r="AI40" s="22">
        <v>7</v>
      </c>
      <c r="AJ40" s="23"/>
      <c r="AK40" s="25">
        <f t="shared" si="504"/>
        <v>7.4</v>
      </c>
      <c r="AL40" s="26">
        <f t="shared" si="505"/>
        <v>7.4</v>
      </c>
      <c r="AM40" s="26" t="str">
        <f t="shared" si="295"/>
        <v>7.4</v>
      </c>
      <c r="AN40" s="30" t="str">
        <f t="shared" si="506"/>
        <v>B</v>
      </c>
      <c r="AO40" s="28">
        <f t="shared" si="507"/>
        <v>3</v>
      </c>
      <c r="AP40" s="35" t="str">
        <f t="shared" si="508"/>
        <v>3.0</v>
      </c>
      <c r="AQ40" s="66">
        <v>2</v>
      </c>
      <c r="AR40" s="68">
        <v>2</v>
      </c>
      <c r="AS40" s="19">
        <v>7.1</v>
      </c>
      <c r="AT40" s="22">
        <v>7</v>
      </c>
      <c r="AU40" s="23"/>
      <c r="AV40" s="25">
        <f t="shared" si="509"/>
        <v>7</v>
      </c>
      <c r="AW40" s="26">
        <f t="shared" si="510"/>
        <v>7</v>
      </c>
      <c r="AX40" s="26" t="str">
        <f t="shared" si="301"/>
        <v>7.0</v>
      </c>
      <c r="AY40" s="30" t="str">
        <f t="shared" si="511"/>
        <v>B</v>
      </c>
      <c r="AZ40" s="28">
        <f t="shared" si="512"/>
        <v>3</v>
      </c>
      <c r="BA40" s="35" t="str">
        <f t="shared" si="513"/>
        <v>3.0</v>
      </c>
      <c r="BB40" s="53">
        <v>3</v>
      </c>
      <c r="BC40" s="63">
        <v>3</v>
      </c>
      <c r="BD40" s="19">
        <v>5.8</v>
      </c>
      <c r="BE40" s="22">
        <v>3</v>
      </c>
      <c r="BF40" s="23"/>
      <c r="BG40" s="25">
        <f t="shared" si="514"/>
        <v>4.0999999999999996</v>
      </c>
      <c r="BH40" s="26">
        <f t="shared" si="515"/>
        <v>4.0999999999999996</v>
      </c>
      <c r="BI40" s="26" t="str">
        <f t="shared" si="307"/>
        <v>4.1</v>
      </c>
      <c r="BJ40" s="30" t="str">
        <f t="shared" si="516"/>
        <v>D</v>
      </c>
      <c r="BK40" s="28">
        <f t="shared" si="517"/>
        <v>1</v>
      </c>
      <c r="BL40" s="35" t="str">
        <f t="shared" si="518"/>
        <v>1.0</v>
      </c>
      <c r="BM40" s="53">
        <v>3</v>
      </c>
      <c r="BN40" s="63">
        <v>3</v>
      </c>
      <c r="BO40" s="19">
        <v>8.1999999999999993</v>
      </c>
      <c r="BP40" s="22">
        <v>7</v>
      </c>
      <c r="BQ40" s="23"/>
      <c r="BR40" s="25">
        <f t="shared" si="519"/>
        <v>7.5</v>
      </c>
      <c r="BS40" s="26">
        <f t="shared" si="520"/>
        <v>7.5</v>
      </c>
      <c r="BT40" s="26" t="str">
        <f t="shared" si="313"/>
        <v>7.5</v>
      </c>
      <c r="BU40" s="30" t="str">
        <f t="shared" si="521"/>
        <v>B</v>
      </c>
      <c r="BV40" s="56">
        <f t="shared" si="522"/>
        <v>3</v>
      </c>
      <c r="BW40" s="35" t="str">
        <f t="shared" si="523"/>
        <v>3.0</v>
      </c>
      <c r="BX40" s="53">
        <v>2</v>
      </c>
      <c r="BY40" s="70">
        <v>2</v>
      </c>
      <c r="BZ40" s="19">
        <v>7.2</v>
      </c>
      <c r="CA40" s="22">
        <v>8</v>
      </c>
      <c r="CB40" s="23"/>
      <c r="CC40" s="25">
        <f t="shared" si="524"/>
        <v>7.7</v>
      </c>
      <c r="CD40" s="26">
        <f t="shared" si="525"/>
        <v>7.7</v>
      </c>
      <c r="CE40" s="26" t="str">
        <f t="shared" si="319"/>
        <v>7.7</v>
      </c>
      <c r="CF40" s="30" t="str">
        <f t="shared" si="526"/>
        <v>B</v>
      </c>
      <c r="CG40" s="28">
        <f t="shared" si="527"/>
        <v>3</v>
      </c>
      <c r="CH40" s="35" t="str">
        <f t="shared" si="528"/>
        <v>3.0</v>
      </c>
      <c r="CI40" s="53">
        <v>3</v>
      </c>
      <c r="CJ40" s="63">
        <v>3</v>
      </c>
      <c r="CK40" s="115">
        <f t="shared" si="529"/>
        <v>17</v>
      </c>
      <c r="CL40" s="238">
        <f t="shared" si="324"/>
        <v>6.7647058823529411</v>
      </c>
      <c r="CM40" s="116">
        <f t="shared" si="530"/>
        <v>2.6470588235294117</v>
      </c>
      <c r="CN40" s="117" t="str">
        <f t="shared" si="531"/>
        <v>2.65</v>
      </c>
      <c r="CO40" s="135" t="str">
        <f t="shared" si="532"/>
        <v>Lên lớp</v>
      </c>
      <c r="CP40" s="136">
        <f t="shared" si="533"/>
        <v>17</v>
      </c>
      <c r="CQ40" s="241">
        <f t="shared" si="329"/>
        <v>6.7647058823529411</v>
      </c>
      <c r="CR40" s="137">
        <f t="shared" si="534"/>
        <v>2.6470588235294117</v>
      </c>
      <c r="CS40" s="140" t="str">
        <f t="shared" si="535"/>
        <v>2.65</v>
      </c>
      <c r="CT40" s="135" t="str">
        <f t="shared" si="536"/>
        <v>Lên lớp</v>
      </c>
      <c r="CU40" s="135" t="s">
        <v>648</v>
      </c>
      <c r="CV40" s="19">
        <v>6.7</v>
      </c>
      <c r="CW40" s="22">
        <v>3</v>
      </c>
      <c r="CX40" s="23"/>
      <c r="CY40" s="25">
        <f t="shared" si="537"/>
        <v>4.5</v>
      </c>
      <c r="CZ40" s="26">
        <f t="shared" si="538"/>
        <v>4.5</v>
      </c>
      <c r="DA40" s="26" t="str">
        <f t="shared" si="539"/>
        <v>4.5</v>
      </c>
      <c r="DB40" s="30" t="str">
        <f t="shared" si="540"/>
        <v>D</v>
      </c>
      <c r="DC40" s="56">
        <f t="shared" si="541"/>
        <v>1</v>
      </c>
      <c r="DD40" s="35" t="str">
        <f t="shared" si="542"/>
        <v>1.0</v>
      </c>
      <c r="DE40" s="53">
        <v>3</v>
      </c>
      <c r="DF40" s="63">
        <v>3</v>
      </c>
      <c r="DG40" s="19">
        <v>5.4</v>
      </c>
      <c r="DH40" s="22">
        <v>5</v>
      </c>
      <c r="DI40" s="23"/>
      <c r="DJ40" s="25">
        <f t="shared" si="543"/>
        <v>5.2</v>
      </c>
      <c r="DK40" s="26">
        <f t="shared" si="544"/>
        <v>5.2</v>
      </c>
      <c r="DL40" s="26" t="str">
        <f t="shared" si="545"/>
        <v>5.2</v>
      </c>
      <c r="DM40" s="30" t="str">
        <f t="shared" si="546"/>
        <v>D+</v>
      </c>
      <c r="DN40" s="56">
        <f t="shared" si="547"/>
        <v>1.5</v>
      </c>
      <c r="DO40" s="35" t="str">
        <f t="shared" si="548"/>
        <v>1.5</v>
      </c>
      <c r="DP40" s="53">
        <v>3</v>
      </c>
      <c r="DQ40" s="63">
        <v>3</v>
      </c>
      <c r="DR40" s="19">
        <v>8.6999999999999993</v>
      </c>
      <c r="DS40" s="22">
        <v>8</v>
      </c>
      <c r="DT40" s="23"/>
      <c r="DU40" s="25">
        <f t="shared" si="608"/>
        <v>8.3000000000000007</v>
      </c>
      <c r="DV40" s="26">
        <f t="shared" si="549"/>
        <v>8.3000000000000007</v>
      </c>
      <c r="DW40" s="26" t="str">
        <f t="shared" si="550"/>
        <v>8.3</v>
      </c>
      <c r="DX40" s="30" t="str">
        <f t="shared" si="551"/>
        <v>B+</v>
      </c>
      <c r="DY40" s="28">
        <f t="shared" si="552"/>
        <v>3.5</v>
      </c>
      <c r="DZ40" s="35" t="str">
        <f t="shared" si="553"/>
        <v>3.5</v>
      </c>
      <c r="EA40" s="53">
        <v>3</v>
      </c>
      <c r="EB40" s="63">
        <v>3</v>
      </c>
      <c r="EC40" s="19">
        <v>8.6999999999999993</v>
      </c>
      <c r="ED40" s="22">
        <v>3</v>
      </c>
      <c r="EE40" s="187">
        <v>9</v>
      </c>
      <c r="EF40" s="25">
        <f t="shared" si="609"/>
        <v>5.3</v>
      </c>
      <c r="EG40" s="26">
        <f t="shared" si="554"/>
        <v>8.9</v>
      </c>
      <c r="EH40" s="26" t="str">
        <f t="shared" si="555"/>
        <v>8.9</v>
      </c>
      <c r="EI40" s="30" t="str">
        <f t="shared" si="556"/>
        <v>A</v>
      </c>
      <c r="EJ40" s="28">
        <f t="shared" si="557"/>
        <v>4</v>
      </c>
      <c r="EK40" s="35" t="str">
        <f t="shared" si="558"/>
        <v>4.0</v>
      </c>
      <c r="EL40" s="53">
        <v>2</v>
      </c>
      <c r="EM40" s="63">
        <v>2</v>
      </c>
      <c r="EN40" s="19">
        <v>5.3</v>
      </c>
      <c r="EO40" s="22">
        <v>5</v>
      </c>
      <c r="EP40" s="23"/>
      <c r="EQ40" s="25">
        <f t="shared" si="610"/>
        <v>5.0999999999999996</v>
      </c>
      <c r="ER40" s="26">
        <f t="shared" si="559"/>
        <v>5.0999999999999996</v>
      </c>
      <c r="ES40" s="26" t="str">
        <f t="shared" si="560"/>
        <v>5.1</v>
      </c>
      <c r="ET40" s="30" t="str">
        <f t="shared" si="561"/>
        <v>D+</v>
      </c>
      <c r="EU40" s="28">
        <f t="shared" si="562"/>
        <v>1.5</v>
      </c>
      <c r="EV40" s="35" t="str">
        <f t="shared" si="563"/>
        <v>1.5</v>
      </c>
      <c r="EW40" s="53">
        <v>2</v>
      </c>
      <c r="EX40" s="63">
        <v>2</v>
      </c>
      <c r="EY40" s="19">
        <v>7.5</v>
      </c>
      <c r="EZ40" s="22">
        <v>5</v>
      </c>
      <c r="FA40" s="23"/>
      <c r="FB40" s="25">
        <f t="shared" si="611"/>
        <v>6</v>
      </c>
      <c r="FC40" s="26">
        <f t="shared" si="564"/>
        <v>6</v>
      </c>
      <c r="FD40" s="26" t="str">
        <f t="shared" si="565"/>
        <v>6.0</v>
      </c>
      <c r="FE40" s="30" t="str">
        <f t="shared" si="566"/>
        <v>C</v>
      </c>
      <c r="FF40" s="28">
        <f t="shared" si="567"/>
        <v>2</v>
      </c>
      <c r="FG40" s="35" t="str">
        <f t="shared" si="568"/>
        <v>2.0</v>
      </c>
      <c r="FH40" s="53">
        <v>3</v>
      </c>
      <c r="FI40" s="63">
        <v>3</v>
      </c>
      <c r="FJ40" s="19">
        <v>8.6999999999999993</v>
      </c>
      <c r="FK40" s="22">
        <v>9</v>
      </c>
      <c r="FL40" s="23"/>
      <c r="FM40" s="25">
        <f t="shared" si="569"/>
        <v>8.9</v>
      </c>
      <c r="FN40" s="26">
        <f t="shared" si="570"/>
        <v>8.9</v>
      </c>
      <c r="FO40" s="26" t="str">
        <f t="shared" si="571"/>
        <v>8.9</v>
      </c>
      <c r="FP40" s="30" t="str">
        <f t="shared" si="572"/>
        <v>A</v>
      </c>
      <c r="FQ40" s="28">
        <f t="shared" si="573"/>
        <v>4</v>
      </c>
      <c r="FR40" s="35" t="str">
        <f t="shared" si="574"/>
        <v>4.0</v>
      </c>
      <c r="FS40" s="53">
        <v>2</v>
      </c>
      <c r="FT40" s="63">
        <v>2</v>
      </c>
      <c r="FU40" s="19">
        <v>7.7</v>
      </c>
      <c r="FV40" s="22">
        <v>6</v>
      </c>
      <c r="FW40" s="23"/>
      <c r="FX40" s="25">
        <f t="shared" si="575"/>
        <v>6.7</v>
      </c>
      <c r="FY40" s="26">
        <f t="shared" si="576"/>
        <v>6.7</v>
      </c>
      <c r="FZ40" s="26" t="str">
        <f t="shared" si="577"/>
        <v>6.7</v>
      </c>
      <c r="GA40" s="30" t="str">
        <f t="shared" si="578"/>
        <v>C+</v>
      </c>
      <c r="GB40" s="28">
        <f t="shared" si="579"/>
        <v>2.5</v>
      </c>
      <c r="GC40" s="35" t="str">
        <f t="shared" si="580"/>
        <v>2.5</v>
      </c>
      <c r="GD40" s="53">
        <v>2</v>
      </c>
      <c r="GE40" s="63">
        <v>2</v>
      </c>
      <c r="GF40" s="181">
        <f t="shared" si="581"/>
        <v>20</v>
      </c>
      <c r="GG40" s="217">
        <f t="shared" si="382"/>
        <v>6.56</v>
      </c>
      <c r="GH40" s="182">
        <f t="shared" si="582"/>
        <v>2.4</v>
      </c>
      <c r="GI40" s="183" t="str">
        <f t="shared" si="583"/>
        <v>2.40</v>
      </c>
      <c r="GJ40" s="135" t="str">
        <f t="shared" si="584"/>
        <v>Lên lớp</v>
      </c>
      <c r="GK40" s="136">
        <f t="shared" si="585"/>
        <v>20</v>
      </c>
      <c r="GL40" s="239">
        <f t="shared" si="387"/>
        <v>6.56</v>
      </c>
      <c r="GM40" s="137">
        <f t="shared" si="586"/>
        <v>2.4</v>
      </c>
      <c r="GN40" s="192">
        <f t="shared" si="587"/>
        <v>37</v>
      </c>
      <c r="GO40" s="193">
        <f t="shared" si="588"/>
        <v>37</v>
      </c>
      <c r="GP40" s="183">
        <f t="shared" si="391"/>
        <v>6.654054054054054</v>
      </c>
      <c r="GQ40" s="182">
        <f t="shared" si="589"/>
        <v>2.5135135135135136</v>
      </c>
      <c r="GR40" s="183" t="str">
        <f t="shared" si="590"/>
        <v>2.51</v>
      </c>
      <c r="GS40" s="135" t="str">
        <f t="shared" si="591"/>
        <v>Lên lớp</v>
      </c>
      <c r="GT40" s="135" t="s">
        <v>648</v>
      </c>
      <c r="GU40" s="19">
        <v>9</v>
      </c>
      <c r="GV40" s="22">
        <v>9</v>
      </c>
      <c r="GW40" s="23"/>
      <c r="GX40" s="25">
        <f t="shared" si="592"/>
        <v>9</v>
      </c>
      <c r="GY40" s="26">
        <f t="shared" si="396"/>
        <v>9</v>
      </c>
      <c r="GZ40" s="26" t="str">
        <f t="shared" si="593"/>
        <v>9.0</v>
      </c>
      <c r="HA40" s="30" t="str">
        <f t="shared" si="398"/>
        <v>A</v>
      </c>
      <c r="HB40" s="28">
        <f t="shared" si="399"/>
        <v>4</v>
      </c>
      <c r="HC40" s="35" t="str">
        <f t="shared" si="400"/>
        <v>4.0</v>
      </c>
      <c r="HD40" s="53">
        <v>3</v>
      </c>
      <c r="HE40" s="63">
        <v>3</v>
      </c>
      <c r="HF40" s="19">
        <v>8.1999999999999993</v>
      </c>
      <c r="HG40" s="22">
        <v>7</v>
      </c>
      <c r="HH40" s="23"/>
      <c r="HI40" s="25">
        <f t="shared" si="401"/>
        <v>7.5</v>
      </c>
      <c r="HJ40" s="26">
        <f t="shared" si="402"/>
        <v>7.5</v>
      </c>
      <c r="HK40" s="26" t="str">
        <f t="shared" si="403"/>
        <v>7.5</v>
      </c>
      <c r="HL40" s="30" t="str">
        <f t="shared" si="404"/>
        <v>B</v>
      </c>
      <c r="HM40" s="28">
        <f t="shared" si="405"/>
        <v>3</v>
      </c>
      <c r="HN40" s="35" t="str">
        <f t="shared" si="406"/>
        <v>3.0</v>
      </c>
      <c r="HO40" s="53">
        <v>2</v>
      </c>
      <c r="HP40" s="63">
        <v>2</v>
      </c>
      <c r="HQ40" s="19">
        <v>7.9</v>
      </c>
      <c r="HR40" s="22">
        <v>7</v>
      </c>
      <c r="HS40" s="23"/>
      <c r="HT40" s="25">
        <f t="shared" si="407"/>
        <v>7.4</v>
      </c>
      <c r="HU40" s="147">
        <f t="shared" si="408"/>
        <v>7.4</v>
      </c>
      <c r="HV40" s="26" t="str">
        <f t="shared" si="409"/>
        <v>7.4</v>
      </c>
      <c r="HW40" s="218" t="str">
        <f t="shared" si="410"/>
        <v>B</v>
      </c>
      <c r="HX40" s="149">
        <f t="shared" si="411"/>
        <v>3</v>
      </c>
      <c r="HY40" s="40" t="str">
        <f t="shared" si="412"/>
        <v>3.0</v>
      </c>
      <c r="HZ40" s="53">
        <v>3</v>
      </c>
      <c r="IA40" s="63">
        <v>3</v>
      </c>
      <c r="IB40" s="19">
        <v>8.3000000000000007</v>
      </c>
      <c r="IC40" s="22">
        <v>6</v>
      </c>
      <c r="ID40" s="23"/>
      <c r="IE40" s="25">
        <f t="shared" si="413"/>
        <v>6.9</v>
      </c>
      <c r="IF40" s="147">
        <f t="shared" si="414"/>
        <v>6.9</v>
      </c>
      <c r="IG40" s="26" t="str">
        <f t="shared" si="415"/>
        <v>6.9</v>
      </c>
      <c r="IH40" s="218" t="str">
        <f t="shared" si="416"/>
        <v>C+</v>
      </c>
      <c r="II40" s="149">
        <f t="shared" si="417"/>
        <v>2.5</v>
      </c>
      <c r="IJ40" s="40" t="str">
        <f t="shared" si="418"/>
        <v>2.5</v>
      </c>
      <c r="IK40" s="53">
        <v>1</v>
      </c>
      <c r="IL40" s="63">
        <v>1</v>
      </c>
      <c r="IM40" s="19">
        <v>7.4</v>
      </c>
      <c r="IN40" s="22">
        <v>8</v>
      </c>
      <c r="IO40" s="23"/>
      <c r="IP40" s="25">
        <f t="shared" si="419"/>
        <v>7.8</v>
      </c>
      <c r="IQ40" s="26">
        <f t="shared" si="420"/>
        <v>7.8</v>
      </c>
      <c r="IR40" s="26" t="str">
        <f t="shared" si="421"/>
        <v>7.8</v>
      </c>
      <c r="IS40" s="30" t="str">
        <f t="shared" si="594"/>
        <v>B</v>
      </c>
      <c r="IT40" s="28">
        <f t="shared" si="423"/>
        <v>3</v>
      </c>
      <c r="IU40" s="35" t="str">
        <f t="shared" si="424"/>
        <v>3.0</v>
      </c>
      <c r="IV40" s="53">
        <v>2</v>
      </c>
      <c r="IW40" s="63">
        <v>2</v>
      </c>
      <c r="IX40" s="19">
        <v>8.4</v>
      </c>
      <c r="IY40" s="22">
        <v>8</v>
      </c>
      <c r="IZ40" s="23"/>
      <c r="JA40" s="25">
        <f t="shared" si="425"/>
        <v>8.1999999999999993</v>
      </c>
      <c r="JB40" s="26">
        <f t="shared" si="426"/>
        <v>8.1999999999999993</v>
      </c>
      <c r="JC40" s="26" t="str">
        <f t="shared" si="427"/>
        <v>8.2</v>
      </c>
      <c r="JD40" s="30" t="str">
        <f t="shared" si="428"/>
        <v>B+</v>
      </c>
      <c r="JE40" s="28">
        <f t="shared" si="429"/>
        <v>3.5</v>
      </c>
      <c r="JF40" s="35" t="str">
        <f t="shared" si="430"/>
        <v>3.5</v>
      </c>
      <c r="JG40" s="53">
        <v>2</v>
      </c>
      <c r="JH40" s="63">
        <v>2</v>
      </c>
      <c r="JI40" s="19">
        <v>6</v>
      </c>
      <c r="JJ40" s="22">
        <v>7</v>
      </c>
      <c r="JK40" s="23"/>
      <c r="JL40" s="25">
        <f t="shared" si="595"/>
        <v>6.6</v>
      </c>
      <c r="JM40" s="26">
        <f t="shared" si="596"/>
        <v>6.6</v>
      </c>
      <c r="JN40" s="26" t="str">
        <f t="shared" si="597"/>
        <v>6.6</v>
      </c>
      <c r="JO40" s="30" t="str">
        <f t="shared" si="598"/>
        <v>C+</v>
      </c>
      <c r="JP40" s="28">
        <f t="shared" si="599"/>
        <v>2.5</v>
      </c>
      <c r="JQ40" s="35" t="str">
        <f t="shared" si="600"/>
        <v>2.5</v>
      </c>
      <c r="JR40" s="53">
        <v>2</v>
      </c>
      <c r="JS40" s="63">
        <v>2</v>
      </c>
      <c r="JT40" s="19">
        <v>5.8</v>
      </c>
      <c r="JU40" s="22">
        <v>5</v>
      </c>
      <c r="JV40" s="23"/>
      <c r="JW40" s="25">
        <f t="shared" si="437"/>
        <v>5.3</v>
      </c>
      <c r="JX40" s="26">
        <f t="shared" si="438"/>
        <v>5.3</v>
      </c>
      <c r="JY40" s="26" t="str">
        <f t="shared" si="439"/>
        <v>5.3</v>
      </c>
      <c r="JZ40" s="30" t="str">
        <f t="shared" si="601"/>
        <v>D+</v>
      </c>
      <c r="KA40" s="28">
        <f t="shared" si="441"/>
        <v>1.5</v>
      </c>
      <c r="KB40" s="35" t="str">
        <f t="shared" si="442"/>
        <v>1.5</v>
      </c>
      <c r="KC40" s="53">
        <v>1</v>
      </c>
      <c r="KD40" s="63">
        <v>1</v>
      </c>
      <c r="KE40" s="19">
        <v>8</v>
      </c>
      <c r="KF40" s="22">
        <v>8</v>
      </c>
      <c r="KG40" s="23"/>
      <c r="KH40" s="25">
        <f t="shared" si="602"/>
        <v>8</v>
      </c>
      <c r="KI40" s="26">
        <f t="shared" si="603"/>
        <v>8</v>
      </c>
      <c r="KJ40" s="26" t="str">
        <f t="shared" si="604"/>
        <v>8.0</v>
      </c>
      <c r="KK40" s="30" t="str">
        <f t="shared" si="605"/>
        <v>B+</v>
      </c>
      <c r="KL40" s="28">
        <f t="shared" si="606"/>
        <v>3.5</v>
      </c>
      <c r="KM40" s="35" t="str">
        <f t="shared" si="607"/>
        <v>3.5</v>
      </c>
      <c r="KN40" s="53">
        <v>2</v>
      </c>
      <c r="KO40" s="63">
        <v>2</v>
      </c>
      <c r="KP40" s="181">
        <f t="shared" si="449"/>
        <v>18</v>
      </c>
      <c r="KQ40" s="217">
        <f t="shared" si="450"/>
        <v>7.6444444444444439</v>
      </c>
      <c r="KR40" s="182">
        <f t="shared" si="451"/>
        <v>3.1111111111111112</v>
      </c>
      <c r="KS40" s="183" t="str">
        <f t="shared" si="452"/>
        <v>3.11</v>
      </c>
      <c r="KT40" s="135" t="str">
        <f t="shared" si="453"/>
        <v>Lên lớp</v>
      </c>
      <c r="KU40" s="136">
        <f t="shared" si="454"/>
        <v>18</v>
      </c>
      <c r="KV40" s="217">
        <f t="shared" si="455"/>
        <v>7.6444444444444439</v>
      </c>
      <c r="KW40" s="236">
        <f t="shared" si="456"/>
        <v>3.1111111111111112</v>
      </c>
      <c r="KX40" s="192">
        <f t="shared" si="457"/>
        <v>55</v>
      </c>
      <c r="KY40" s="193">
        <f t="shared" si="458"/>
        <v>55</v>
      </c>
      <c r="KZ40" s="183">
        <f t="shared" si="459"/>
        <v>6.9781818181818176</v>
      </c>
      <c r="LA40" s="182">
        <f t="shared" si="460"/>
        <v>2.709090909090909</v>
      </c>
      <c r="LB40" s="183" t="str">
        <f t="shared" si="461"/>
        <v>2.71</v>
      </c>
      <c r="LC40" s="135" t="str">
        <f t="shared" si="462"/>
        <v>Lên lớp</v>
      </c>
      <c r="LD40" s="135" t="s">
        <v>648</v>
      </c>
      <c r="LE40" s="19">
        <v>7.9</v>
      </c>
      <c r="LF40" s="22">
        <v>8</v>
      </c>
      <c r="LG40" s="23"/>
      <c r="LH40" s="25">
        <f t="shared" si="463"/>
        <v>8</v>
      </c>
      <c r="LI40" s="147">
        <f t="shared" si="464"/>
        <v>8</v>
      </c>
      <c r="LJ40" s="26" t="str">
        <f t="shared" si="465"/>
        <v>8.0</v>
      </c>
      <c r="LK40" s="148" t="str">
        <f t="shared" si="466"/>
        <v>B+</v>
      </c>
      <c r="LL40" s="149">
        <f t="shared" si="467"/>
        <v>3.5</v>
      </c>
      <c r="LM40" s="40" t="str">
        <f t="shared" si="468"/>
        <v>3.5</v>
      </c>
      <c r="LN40" s="53">
        <v>2</v>
      </c>
      <c r="LO40" s="63">
        <v>2</v>
      </c>
      <c r="LP40" s="19">
        <v>5.8</v>
      </c>
      <c r="LQ40" s="22">
        <v>7</v>
      </c>
      <c r="LR40" s="23"/>
      <c r="LS40" s="25">
        <f t="shared" si="469"/>
        <v>6.5</v>
      </c>
      <c r="LT40" s="147">
        <f t="shared" si="470"/>
        <v>6.5</v>
      </c>
      <c r="LU40" s="26" t="str">
        <f t="shared" si="471"/>
        <v>6.5</v>
      </c>
      <c r="LV40" s="148" t="str">
        <f t="shared" si="472"/>
        <v>C+</v>
      </c>
      <c r="LW40" s="149">
        <f t="shared" si="473"/>
        <v>2.5</v>
      </c>
      <c r="LX40" s="40" t="str">
        <f t="shared" si="474"/>
        <v>2.5</v>
      </c>
      <c r="LY40" s="53">
        <v>1</v>
      </c>
      <c r="LZ40" s="63">
        <v>1</v>
      </c>
      <c r="MA40" s="43">
        <v>0</v>
      </c>
      <c r="MB40" s="22"/>
      <c r="MC40" s="23"/>
      <c r="MD40" s="25">
        <f t="shared" si="475"/>
        <v>0</v>
      </c>
      <c r="ME40" s="147">
        <f t="shared" si="476"/>
        <v>0</v>
      </c>
      <c r="MF40" s="26" t="str">
        <f t="shared" si="477"/>
        <v>0.0</v>
      </c>
      <c r="MG40" s="148" t="str">
        <f t="shared" si="478"/>
        <v>F</v>
      </c>
      <c r="MH40" s="149">
        <f t="shared" si="479"/>
        <v>0</v>
      </c>
      <c r="MI40" s="40" t="str">
        <f t="shared" si="480"/>
        <v>0.0</v>
      </c>
      <c r="MJ40" s="53">
        <v>3</v>
      </c>
      <c r="MK40" s="63"/>
      <c r="ML40" s="43">
        <v>4</v>
      </c>
      <c r="MM40" s="22"/>
      <c r="MN40" s="23"/>
      <c r="MO40" s="25">
        <f t="shared" si="481"/>
        <v>1.6</v>
      </c>
      <c r="MP40" s="147">
        <f t="shared" si="482"/>
        <v>1.6</v>
      </c>
      <c r="MQ40" s="26" t="str">
        <f t="shared" si="483"/>
        <v>1.6</v>
      </c>
      <c r="MR40" s="148" t="str">
        <f t="shared" si="484"/>
        <v>F</v>
      </c>
      <c r="MS40" s="149">
        <f t="shared" si="485"/>
        <v>0</v>
      </c>
      <c r="MT40" s="40" t="str">
        <f t="shared" si="486"/>
        <v>0.0</v>
      </c>
      <c r="MU40" s="53">
        <v>2</v>
      </c>
      <c r="MV40" s="63"/>
      <c r="MW40" s="43">
        <v>2.8</v>
      </c>
      <c r="MX40" s="22"/>
      <c r="MY40" s="23"/>
      <c r="MZ40" s="25">
        <f t="shared" si="487"/>
        <v>1.1000000000000001</v>
      </c>
      <c r="NA40" s="147">
        <f t="shared" si="488"/>
        <v>1.1000000000000001</v>
      </c>
      <c r="NB40" s="26" t="str">
        <f t="shared" si="489"/>
        <v>1.1</v>
      </c>
      <c r="NC40" s="148" t="str">
        <f t="shared" si="490"/>
        <v>F</v>
      </c>
      <c r="ND40" s="149">
        <f t="shared" si="491"/>
        <v>0</v>
      </c>
      <c r="NE40" s="40" t="str">
        <f t="shared" si="492"/>
        <v>0.0</v>
      </c>
      <c r="NF40" s="53">
        <v>4</v>
      </c>
      <c r="NG40" s="63"/>
      <c r="NH40" s="264">
        <f t="shared" si="19"/>
        <v>12</v>
      </c>
      <c r="NI40" s="217">
        <f t="shared" si="20"/>
        <v>2.5083333333333333</v>
      </c>
      <c r="NJ40" s="182">
        <f t="shared" si="21"/>
        <v>0.79166666666666663</v>
      </c>
      <c r="NK40" s="183" t="str">
        <f t="shared" si="22"/>
        <v>0.79</v>
      </c>
      <c r="NL40" s="135" t="str">
        <f t="shared" si="23"/>
        <v>Cảnh báo KQHT</v>
      </c>
      <c r="NM40" s="136">
        <f t="shared" si="24"/>
        <v>3</v>
      </c>
      <c r="NN40" s="217">
        <f t="shared" si="25"/>
        <v>7.5</v>
      </c>
      <c r="NO40" s="236">
        <f t="shared" si="26"/>
        <v>3.1666666666666665</v>
      </c>
      <c r="NP40" s="192">
        <f t="shared" si="27"/>
        <v>67</v>
      </c>
      <c r="NQ40" s="193">
        <f t="shared" si="28"/>
        <v>58</v>
      </c>
      <c r="NR40" s="183">
        <f t="shared" si="29"/>
        <v>7.0051724137931028</v>
      </c>
      <c r="NS40" s="182">
        <f t="shared" si="30"/>
        <v>2.7327586206896552</v>
      </c>
      <c r="NT40" s="183" t="str">
        <f t="shared" si="31"/>
        <v>2.73</v>
      </c>
      <c r="NU40" s="135" t="str">
        <f t="shared" si="32"/>
        <v>Lên lớp</v>
      </c>
      <c r="NV40" s="215" t="s">
        <v>644</v>
      </c>
      <c r="NW40" s="57"/>
      <c r="NX40" s="51"/>
      <c r="NY40" s="23"/>
      <c r="NZ40" s="25">
        <f t="shared" si="273"/>
        <v>0</v>
      </c>
      <c r="OA40" s="26">
        <f t="shared" si="274"/>
        <v>0</v>
      </c>
      <c r="OB40" s="26" t="str">
        <f t="shared" si="275"/>
        <v>0.0</v>
      </c>
      <c r="OC40" s="30" t="str">
        <f t="shared" si="276"/>
        <v>F</v>
      </c>
      <c r="OD40" s="28">
        <f t="shared" si="277"/>
        <v>0</v>
      </c>
      <c r="OE40" s="35" t="str">
        <f t="shared" si="278"/>
        <v>0.0</v>
      </c>
      <c r="OF40" s="53"/>
      <c r="OG40" s="70"/>
      <c r="OH40" s="43">
        <v>0</v>
      </c>
      <c r="OI40" s="22"/>
      <c r="OJ40" s="23"/>
      <c r="OK40" s="25">
        <f t="shared" si="263"/>
        <v>0</v>
      </c>
      <c r="OL40" s="26">
        <f t="shared" si="264"/>
        <v>0</v>
      </c>
      <c r="OM40" s="26" t="str">
        <f t="shared" si="265"/>
        <v>0.0</v>
      </c>
      <c r="ON40" s="30" t="str">
        <f t="shared" si="266"/>
        <v>F</v>
      </c>
      <c r="OO40" s="28">
        <f t="shared" si="267"/>
        <v>0</v>
      </c>
      <c r="OP40" s="35" t="str">
        <f t="shared" si="268"/>
        <v>0.0</v>
      </c>
      <c r="OQ40" s="53">
        <v>6</v>
      </c>
      <c r="OR40" s="63"/>
      <c r="OS40" s="258"/>
      <c r="OT40" s="25"/>
      <c r="OU40" s="25"/>
      <c r="OV40" s="129">
        <f t="shared" si="269"/>
        <v>0</v>
      </c>
      <c r="OW40" s="26" t="str">
        <f t="shared" si="34"/>
        <v>0.0</v>
      </c>
      <c r="OX40" s="30" t="str">
        <f t="shared" si="270"/>
        <v>F</v>
      </c>
      <c r="OY40" s="28">
        <f t="shared" si="271"/>
        <v>0</v>
      </c>
      <c r="OZ40" s="35" t="str">
        <f t="shared" si="272"/>
        <v>0.0</v>
      </c>
      <c r="PA40" s="260"/>
      <c r="PB40" s="261"/>
      <c r="PC40" s="262">
        <f t="shared" si="232"/>
        <v>6</v>
      </c>
      <c r="PD40" s="217">
        <f t="shared" si="35"/>
        <v>0</v>
      </c>
      <c r="PE40" s="182">
        <f t="shared" si="36"/>
        <v>0</v>
      </c>
      <c r="PF40" s="183" t="str">
        <f t="shared" si="37"/>
        <v>0.00</v>
      </c>
      <c r="PG40" s="135" t="str">
        <f t="shared" si="38"/>
        <v>Cảnh báo KQHT</v>
      </c>
    </row>
    <row r="41" spans="1:423" ht="18">
      <c r="A41" s="10">
        <v>5</v>
      </c>
      <c r="B41" s="10">
        <v>40</v>
      </c>
      <c r="C41" s="90" t="s">
        <v>351</v>
      </c>
      <c r="D41" s="91" t="s">
        <v>368</v>
      </c>
      <c r="E41" s="93" t="s">
        <v>369</v>
      </c>
      <c r="F41" s="307" t="s">
        <v>149</v>
      </c>
      <c r="G41" s="42"/>
      <c r="H41" s="106" t="s">
        <v>510</v>
      </c>
      <c r="I41" s="42" t="s">
        <v>18</v>
      </c>
      <c r="J41" s="98" t="s">
        <v>569</v>
      </c>
      <c r="K41" s="12">
        <v>5.3</v>
      </c>
      <c r="L41" s="26" t="str">
        <f t="shared" si="279"/>
        <v>5.3</v>
      </c>
      <c r="M41" s="30" t="str">
        <f t="shared" si="493"/>
        <v>D+</v>
      </c>
      <c r="N41" s="37">
        <f t="shared" si="494"/>
        <v>1.5</v>
      </c>
      <c r="O41" s="35" t="str">
        <f t="shared" si="495"/>
        <v>1.5</v>
      </c>
      <c r="P41" s="11">
        <v>2</v>
      </c>
      <c r="Q41" s="14">
        <v>6.7</v>
      </c>
      <c r="R41" s="26" t="str">
        <f t="shared" si="283"/>
        <v>6.7</v>
      </c>
      <c r="S41" s="30" t="str">
        <f t="shared" si="496"/>
        <v>C+</v>
      </c>
      <c r="T41" s="37">
        <f t="shared" si="497"/>
        <v>2.5</v>
      </c>
      <c r="U41" s="35" t="str">
        <f t="shared" si="498"/>
        <v>2.5</v>
      </c>
      <c r="V41" s="11">
        <v>3</v>
      </c>
      <c r="W41" s="19">
        <v>7.2</v>
      </c>
      <c r="X41" s="22">
        <v>6</v>
      </c>
      <c r="Y41" s="23"/>
      <c r="Z41" s="25">
        <f t="shared" si="499"/>
        <v>6.5</v>
      </c>
      <c r="AA41" s="26">
        <f t="shared" si="500"/>
        <v>6.5</v>
      </c>
      <c r="AB41" s="26" t="str">
        <f t="shared" si="289"/>
        <v>6.5</v>
      </c>
      <c r="AC41" s="30" t="str">
        <f t="shared" si="501"/>
        <v>C+</v>
      </c>
      <c r="AD41" s="28">
        <f t="shared" si="502"/>
        <v>2.5</v>
      </c>
      <c r="AE41" s="35" t="str">
        <f t="shared" si="503"/>
        <v>2.5</v>
      </c>
      <c r="AF41" s="53">
        <v>4</v>
      </c>
      <c r="AG41" s="63">
        <v>4</v>
      </c>
      <c r="AH41" s="19">
        <v>8</v>
      </c>
      <c r="AI41" s="22">
        <v>9</v>
      </c>
      <c r="AJ41" s="23"/>
      <c r="AK41" s="25">
        <f t="shared" si="504"/>
        <v>8.6</v>
      </c>
      <c r="AL41" s="26">
        <f t="shared" si="505"/>
        <v>8.6</v>
      </c>
      <c r="AM41" s="26" t="str">
        <f t="shared" si="295"/>
        <v>8.6</v>
      </c>
      <c r="AN41" s="30" t="str">
        <f t="shared" si="506"/>
        <v>A</v>
      </c>
      <c r="AO41" s="28">
        <f t="shared" si="507"/>
        <v>4</v>
      </c>
      <c r="AP41" s="35" t="str">
        <f t="shared" si="508"/>
        <v>4.0</v>
      </c>
      <c r="AQ41" s="66">
        <v>2</v>
      </c>
      <c r="AR41" s="68">
        <v>2</v>
      </c>
      <c r="AS41" s="19">
        <v>6.2</v>
      </c>
      <c r="AT41" s="22">
        <v>6</v>
      </c>
      <c r="AU41" s="23"/>
      <c r="AV41" s="25">
        <f t="shared" si="509"/>
        <v>6.1</v>
      </c>
      <c r="AW41" s="26">
        <f t="shared" si="510"/>
        <v>6.1</v>
      </c>
      <c r="AX41" s="26" t="str">
        <f t="shared" si="301"/>
        <v>6.1</v>
      </c>
      <c r="AY41" s="30" t="str">
        <f t="shared" si="511"/>
        <v>C</v>
      </c>
      <c r="AZ41" s="28">
        <f t="shared" si="512"/>
        <v>2</v>
      </c>
      <c r="BA41" s="35" t="str">
        <f t="shared" si="513"/>
        <v>2.0</v>
      </c>
      <c r="BB41" s="53">
        <v>3</v>
      </c>
      <c r="BC41" s="63">
        <v>3</v>
      </c>
      <c r="BD41" s="19">
        <v>5.6</v>
      </c>
      <c r="BE41" s="22">
        <v>4</v>
      </c>
      <c r="BF41" s="23"/>
      <c r="BG41" s="25">
        <f t="shared" si="514"/>
        <v>4.5999999999999996</v>
      </c>
      <c r="BH41" s="26">
        <f t="shared" si="515"/>
        <v>4.5999999999999996</v>
      </c>
      <c r="BI41" s="26" t="str">
        <f t="shared" si="307"/>
        <v>4.6</v>
      </c>
      <c r="BJ41" s="30" t="str">
        <f t="shared" si="516"/>
        <v>D</v>
      </c>
      <c r="BK41" s="28">
        <f t="shared" si="517"/>
        <v>1</v>
      </c>
      <c r="BL41" s="35" t="str">
        <f t="shared" si="518"/>
        <v>1.0</v>
      </c>
      <c r="BM41" s="53">
        <v>3</v>
      </c>
      <c r="BN41" s="63">
        <v>3</v>
      </c>
      <c r="BO41" s="19">
        <v>6.4</v>
      </c>
      <c r="BP41" s="22">
        <v>7</v>
      </c>
      <c r="BQ41" s="23"/>
      <c r="BR41" s="25">
        <f t="shared" si="519"/>
        <v>6.8</v>
      </c>
      <c r="BS41" s="26">
        <f t="shared" si="520"/>
        <v>6.8</v>
      </c>
      <c r="BT41" s="26" t="str">
        <f t="shared" si="313"/>
        <v>6.8</v>
      </c>
      <c r="BU41" s="30" t="str">
        <f t="shared" si="521"/>
        <v>C+</v>
      </c>
      <c r="BV41" s="56">
        <f t="shared" si="522"/>
        <v>2.5</v>
      </c>
      <c r="BW41" s="35" t="str">
        <f t="shared" si="523"/>
        <v>2.5</v>
      </c>
      <c r="BX41" s="53">
        <v>2</v>
      </c>
      <c r="BY41" s="70">
        <v>2</v>
      </c>
      <c r="BZ41" s="19">
        <v>6.7</v>
      </c>
      <c r="CA41" s="22">
        <v>7</v>
      </c>
      <c r="CB41" s="23"/>
      <c r="CC41" s="25">
        <f t="shared" si="524"/>
        <v>6.9</v>
      </c>
      <c r="CD41" s="26">
        <f t="shared" si="525"/>
        <v>6.9</v>
      </c>
      <c r="CE41" s="26" t="str">
        <f t="shared" si="319"/>
        <v>6.9</v>
      </c>
      <c r="CF41" s="30" t="str">
        <f t="shared" si="526"/>
        <v>C+</v>
      </c>
      <c r="CG41" s="28">
        <f t="shared" si="527"/>
        <v>2.5</v>
      </c>
      <c r="CH41" s="35" t="str">
        <f t="shared" si="528"/>
        <v>2.5</v>
      </c>
      <c r="CI41" s="53">
        <v>3</v>
      </c>
      <c r="CJ41" s="63">
        <v>3</v>
      </c>
      <c r="CK41" s="115">
        <f t="shared" si="529"/>
        <v>17</v>
      </c>
      <c r="CL41" s="238">
        <f t="shared" si="324"/>
        <v>6.4470588235294111</v>
      </c>
      <c r="CM41" s="116">
        <f t="shared" si="530"/>
        <v>2.3235294117647061</v>
      </c>
      <c r="CN41" s="117" t="str">
        <f t="shared" si="531"/>
        <v>2.32</v>
      </c>
      <c r="CO41" s="135" t="str">
        <f t="shared" si="532"/>
        <v>Lên lớp</v>
      </c>
      <c r="CP41" s="136">
        <f t="shared" si="533"/>
        <v>17</v>
      </c>
      <c r="CQ41" s="241">
        <f t="shared" si="329"/>
        <v>6.4470588235294111</v>
      </c>
      <c r="CR41" s="137">
        <f t="shared" si="534"/>
        <v>2.3235294117647061</v>
      </c>
      <c r="CS41" s="140" t="str">
        <f t="shared" si="535"/>
        <v>2.32</v>
      </c>
      <c r="CT41" s="135" t="str">
        <f t="shared" si="536"/>
        <v>Lên lớp</v>
      </c>
      <c r="CU41" s="135" t="s">
        <v>648</v>
      </c>
      <c r="CV41" s="19">
        <v>5</v>
      </c>
      <c r="CW41" s="22">
        <v>4</v>
      </c>
      <c r="CX41" s="23"/>
      <c r="CY41" s="25">
        <f t="shared" si="537"/>
        <v>4.4000000000000004</v>
      </c>
      <c r="CZ41" s="26">
        <f t="shared" si="538"/>
        <v>4.4000000000000004</v>
      </c>
      <c r="DA41" s="26" t="str">
        <f t="shared" si="539"/>
        <v>4.4</v>
      </c>
      <c r="DB41" s="30" t="str">
        <f t="shared" si="540"/>
        <v>D</v>
      </c>
      <c r="DC41" s="56">
        <f t="shared" si="541"/>
        <v>1</v>
      </c>
      <c r="DD41" s="35" t="str">
        <f t="shared" si="542"/>
        <v>1.0</v>
      </c>
      <c r="DE41" s="53">
        <v>3</v>
      </c>
      <c r="DF41" s="63">
        <v>3</v>
      </c>
      <c r="DG41" s="19">
        <v>5.6</v>
      </c>
      <c r="DH41" s="22">
        <v>5</v>
      </c>
      <c r="DI41" s="23"/>
      <c r="DJ41" s="25">
        <f t="shared" si="543"/>
        <v>5.2</v>
      </c>
      <c r="DK41" s="26">
        <f t="shared" si="544"/>
        <v>5.2</v>
      </c>
      <c r="DL41" s="26" t="str">
        <f t="shared" si="545"/>
        <v>5.2</v>
      </c>
      <c r="DM41" s="30" t="str">
        <f t="shared" si="546"/>
        <v>D+</v>
      </c>
      <c r="DN41" s="56">
        <f t="shared" si="547"/>
        <v>1.5</v>
      </c>
      <c r="DO41" s="35" t="str">
        <f t="shared" si="548"/>
        <v>1.5</v>
      </c>
      <c r="DP41" s="53">
        <v>3</v>
      </c>
      <c r="DQ41" s="63">
        <v>3</v>
      </c>
      <c r="DR41" s="19">
        <v>6.4</v>
      </c>
      <c r="DS41" s="22">
        <v>6</v>
      </c>
      <c r="DT41" s="23"/>
      <c r="DU41" s="25">
        <f t="shared" si="608"/>
        <v>6.2</v>
      </c>
      <c r="DV41" s="26">
        <f t="shared" si="549"/>
        <v>6.2</v>
      </c>
      <c r="DW41" s="26" t="str">
        <f t="shared" si="550"/>
        <v>6.2</v>
      </c>
      <c r="DX41" s="30" t="str">
        <f t="shared" si="551"/>
        <v>C</v>
      </c>
      <c r="DY41" s="28">
        <f t="shared" si="552"/>
        <v>2</v>
      </c>
      <c r="DZ41" s="35" t="str">
        <f t="shared" si="553"/>
        <v>2.0</v>
      </c>
      <c r="EA41" s="53">
        <v>3</v>
      </c>
      <c r="EB41" s="63">
        <v>3</v>
      </c>
      <c r="EC41" s="19">
        <v>8</v>
      </c>
      <c r="ED41" s="22">
        <v>7</v>
      </c>
      <c r="EE41" s="23"/>
      <c r="EF41" s="25">
        <f t="shared" si="609"/>
        <v>7.4</v>
      </c>
      <c r="EG41" s="26">
        <f t="shared" si="554"/>
        <v>7.4</v>
      </c>
      <c r="EH41" s="26" t="str">
        <f t="shared" si="555"/>
        <v>7.4</v>
      </c>
      <c r="EI41" s="30" t="str">
        <f t="shared" si="556"/>
        <v>B</v>
      </c>
      <c r="EJ41" s="28">
        <f t="shared" si="557"/>
        <v>3</v>
      </c>
      <c r="EK41" s="35" t="str">
        <f t="shared" si="558"/>
        <v>3.0</v>
      </c>
      <c r="EL41" s="53">
        <v>2</v>
      </c>
      <c r="EM41" s="63">
        <v>2</v>
      </c>
      <c r="EN41" s="19">
        <v>6.4</v>
      </c>
      <c r="EO41" s="22">
        <v>7</v>
      </c>
      <c r="EP41" s="23"/>
      <c r="EQ41" s="25">
        <f t="shared" si="610"/>
        <v>6.8</v>
      </c>
      <c r="ER41" s="26">
        <f t="shared" si="559"/>
        <v>6.8</v>
      </c>
      <c r="ES41" s="26" t="str">
        <f t="shared" si="560"/>
        <v>6.8</v>
      </c>
      <c r="ET41" s="30" t="str">
        <f t="shared" si="561"/>
        <v>C+</v>
      </c>
      <c r="EU41" s="28">
        <f t="shared" si="562"/>
        <v>2.5</v>
      </c>
      <c r="EV41" s="35" t="str">
        <f t="shared" si="563"/>
        <v>2.5</v>
      </c>
      <c r="EW41" s="53">
        <v>2</v>
      </c>
      <c r="EX41" s="63">
        <v>2</v>
      </c>
      <c r="EY41" s="19">
        <v>7.6</v>
      </c>
      <c r="EZ41" s="22">
        <v>6</v>
      </c>
      <c r="FA41" s="23"/>
      <c r="FB41" s="25">
        <f t="shared" si="611"/>
        <v>6.6</v>
      </c>
      <c r="FC41" s="26">
        <f t="shared" si="564"/>
        <v>6.6</v>
      </c>
      <c r="FD41" s="26" t="str">
        <f t="shared" si="565"/>
        <v>6.6</v>
      </c>
      <c r="FE41" s="30" t="str">
        <f t="shared" si="566"/>
        <v>C+</v>
      </c>
      <c r="FF41" s="28">
        <f t="shared" si="567"/>
        <v>2.5</v>
      </c>
      <c r="FG41" s="35" t="str">
        <f t="shared" si="568"/>
        <v>2.5</v>
      </c>
      <c r="FH41" s="53">
        <v>3</v>
      </c>
      <c r="FI41" s="63">
        <v>3</v>
      </c>
      <c r="FJ41" s="19">
        <v>8.6999999999999993</v>
      </c>
      <c r="FK41" s="22">
        <v>9</v>
      </c>
      <c r="FL41" s="23"/>
      <c r="FM41" s="25">
        <f t="shared" si="569"/>
        <v>8.9</v>
      </c>
      <c r="FN41" s="26">
        <f t="shared" si="570"/>
        <v>8.9</v>
      </c>
      <c r="FO41" s="26" t="str">
        <f t="shared" si="571"/>
        <v>8.9</v>
      </c>
      <c r="FP41" s="30" t="str">
        <f t="shared" si="572"/>
        <v>A</v>
      </c>
      <c r="FQ41" s="28">
        <f t="shared" si="573"/>
        <v>4</v>
      </c>
      <c r="FR41" s="35" t="str">
        <f t="shared" si="574"/>
        <v>4.0</v>
      </c>
      <c r="FS41" s="53">
        <v>2</v>
      </c>
      <c r="FT41" s="63">
        <v>2</v>
      </c>
      <c r="FU41" s="19">
        <v>8</v>
      </c>
      <c r="FV41" s="22">
        <v>7</v>
      </c>
      <c r="FW41" s="23"/>
      <c r="FX41" s="25">
        <f t="shared" si="575"/>
        <v>7.4</v>
      </c>
      <c r="FY41" s="26">
        <f t="shared" si="576"/>
        <v>7.4</v>
      </c>
      <c r="FZ41" s="26" t="str">
        <f t="shared" si="577"/>
        <v>7.4</v>
      </c>
      <c r="GA41" s="30" t="str">
        <f t="shared" si="578"/>
        <v>B</v>
      </c>
      <c r="GB41" s="28">
        <f t="shared" si="579"/>
        <v>3</v>
      </c>
      <c r="GC41" s="35" t="str">
        <f t="shared" si="580"/>
        <v>3.0</v>
      </c>
      <c r="GD41" s="53">
        <v>2</v>
      </c>
      <c r="GE41" s="63">
        <v>2</v>
      </c>
      <c r="GF41" s="181">
        <f t="shared" si="581"/>
        <v>20</v>
      </c>
      <c r="GG41" s="217">
        <f t="shared" si="382"/>
        <v>6.4099999999999993</v>
      </c>
      <c r="GH41" s="182">
        <f t="shared" si="582"/>
        <v>2.2999999999999998</v>
      </c>
      <c r="GI41" s="183" t="str">
        <f t="shared" si="583"/>
        <v>2.30</v>
      </c>
      <c r="GJ41" s="135" t="str">
        <f t="shared" si="584"/>
        <v>Lên lớp</v>
      </c>
      <c r="GK41" s="136">
        <f t="shared" si="585"/>
        <v>20</v>
      </c>
      <c r="GL41" s="239">
        <f t="shared" si="387"/>
        <v>6.4099999999999993</v>
      </c>
      <c r="GM41" s="137">
        <f t="shared" si="586"/>
        <v>2.2999999999999998</v>
      </c>
      <c r="GN41" s="192">
        <f t="shared" si="587"/>
        <v>37</v>
      </c>
      <c r="GO41" s="193">
        <f t="shared" si="588"/>
        <v>37</v>
      </c>
      <c r="GP41" s="183">
        <f t="shared" si="391"/>
        <v>6.4270270270270267</v>
      </c>
      <c r="GQ41" s="182">
        <f t="shared" si="589"/>
        <v>2.310810810810811</v>
      </c>
      <c r="GR41" s="183" t="str">
        <f t="shared" si="590"/>
        <v>2.31</v>
      </c>
      <c r="GS41" s="135" t="str">
        <f t="shared" si="591"/>
        <v>Lên lớp</v>
      </c>
      <c r="GT41" s="135" t="s">
        <v>648</v>
      </c>
      <c r="GU41" s="19">
        <v>8.6999999999999993</v>
      </c>
      <c r="GV41" s="22">
        <v>8</v>
      </c>
      <c r="GW41" s="23"/>
      <c r="GX41" s="25">
        <f t="shared" si="592"/>
        <v>8.3000000000000007</v>
      </c>
      <c r="GY41" s="26">
        <f t="shared" si="396"/>
        <v>8.3000000000000007</v>
      </c>
      <c r="GZ41" s="26" t="str">
        <f t="shared" si="593"/>
        <v>8.3</v>
      </c>
      <c r="HA41" s="30" t="str">
        <f t="shared" si="398"/>
        <v>B+</v>
      </c>
      <c r="HB41" s="28">
        <f t="shared" si="399"/>
        <v>3.5</v>
      </c>
      <c r="HC41" s="35" t="str">
        <f t="shared" si="400"/>
        <v>3.5</v>
      </c>
      <c r="HD41" s="53">
        <v>3</v>
      </c>
      <c r="HE41" s="63">
        <v>3</v>
      </c>
      <c r="HF41" s="19">
        <v>6.6</v>
      </c>
      <c r="HG41" s="22">
        <v>7</v>
      </c>
      <c r="HH41" s="23"/>
      <c r="HI41" s="25">
        <f t="shared" si="401"/>
        <v>6.8</v>
      </c>
      <c r="HJ41" s="26">
        <f t="shared" si="402"/>
        <v>6.8</v>
      </c>
      <c r="HK41" s="26" t="str">
        <f t="shared" si="403"/>
        <v>6.8</v>
      </c>
      <c r="HL41" s="30" t="str">
        <f t="shared" si="404"/>
        <v>C+</v>
      </c>
      <c r="HM41" s="28">
        <f t="shared" si="405"/>
        <v>2.5</v>
      </c>
      <c r="HN41" s="35" t="str">
        <f t="shared" si="406"/>
        <v>2.5</v>
      </c>
      <c r="HO41" s="53">
        <v>2</v>
      </c>
      <c r="HP41" s="63">
        <v>2</v>
      </c>
      <c r="HQ41" s="19">
        <v>6.3</v>
      </c>
      <c r="HR41" s="22">
        <v>2</v>
      </c>
      <c r="HS41" s="23">
        <v>5</v>
      </c>
      <c r="HT41" s="25">
        <f t="shared" si="407"/>
        <v>3.7</v>
      </c>
      <c r="HU41" s="147">
        <f t="shared" si="408"/>
        <v>5.5</v>
      </c>
      <c r="HV41" s="26" t="str">
        <f t="shared" si="409"/>
        <v>5.5</v>
      </c>
      <c r="HW41" s="218" t="str">
        <f t="shared" si="410"/>
        <v>C</v>
      </c>
      <c r="HX41" s="149">
        <f t="shared" si="411"/>
        <v>2</v>
      </c>
      <c r="HY41" s="40" t="str">
        <f t="shared" si="412"/>
        <v>2.0</v>
      </c>
      <c r="HZ41" s="53">
        <v>3</v>
      </c>
      <c r="IA41" s="63">
        <v>3</v>
      </c>
      <c r="IB41" s="19">
        <v>7</v>
      </c>
      <c r="IC41" s="22">
        <v>4</v>
      </c>
      <c r="ID41" s="23"/>
      <c r="IE41" s="25">
        <f t="shared" si="413"/>
        <v>5.2</v>
      </c>
      <c r="IF41" s="147">
        <f t="shared" si="414"/>
        <v>5.2</v>
      </c>
      <c r="IG41" s="26" t="str">
        <f t="shared" si="415"/>
        <v>5.2</v>
      </c>
      <c r="IH41" s="218" t="str">
        <f t="shared" si="416"/>
        <v>D+</v>
      </c>
      <c r="II41" s="149">
        <f t="shared" si="417"/>
        <v>1.5</v>
      </c>
      <c r="IJ41" s="40" t="str">
        <f t="shared" si="418"/>
        <v>1.5</v>
      </c>
      <c r="IK41" s="53">
        <v>1</v>
      </c>
      <c r="IL41" s="63">
        <v>1</v>
      </c>
      <c r="IM41" s="19">
        <v>6.6</v>
      </c>
      <c r="IN41" s="22">
        <v>8</v>
      </c>
      <c r="IO41" s="23"/>
      <c r="IP41" s="25">
        <f t="shared" si="419"/>
        <v>7.4</v>
      </c>
      <c r="IQ41" s="26">
        <f t="shared" si="420"/>
        <v>7.4</v>
      </c>
      <c r="IR41" s="26" t="str">
        <f t="shared" si="421"/>
        <v>7.4</v>
      </c>
      <c r="IS41" s="30" t="str">
        <f t="shared" si="594"/>
        <v>B</v>
      </c>
      <c r="IT41" s="28">
        <f t="shared" si="423"/>
        <v>3</v>
      </c>
      <c r="IU41" s="35" t="str">
        <f t="shared" si="424"/>
        <v>3.0</v>
      </c>
      <c r="IV41" s="53">
        <v>2</v>
      </c>
      <c r="IW41" s="63">
        <v>2</v>
      </c>
      <c r="IX41" s="19">
        <v>7.2</v>
      </c>
      <c r="IY41" s="22">
        <v>9</v>
      </c>
      <c r="IZ41" s="23"/>
      <c r="JA41" s="25">
        <f t="shared" si="425"/>
        <v>8.3000000000000007</v>
      </c>
      <c r="JB41" s="26">
        <f t="shared" si="426"/>
        <v>8.3000000000000007</v>
      </c>
      <c r="JC41" s="26" t="str">
        <f t="shared" si="427"/>
        <v>8.3</v>
      </c>
      <c r="JD41" s="30" t="str">
        <f t="shared" si="428"/>
        <v>B+</v>
      </c>
      <c r="JE41" s="28">
        <f t="shared" si="429"/>
        <v>3.5</v>
      </c>
      <c r="JF41" s="35" t="str">
        <f t="shared" si="430"/>
        <v>3.5</v>
      </c>
      <c r="JG41" s="53">
        <v>2</v>
      </c>
      <c r="JH41" s="63">
        <v>2</v>
      </c>
      <c r="JI41" s="19">
        <v>6.8</v>
      </c>
      <c r="JJ41" s="22">
        <v>8</v>
      </c>
      <c r="JK41" s="23"/>
      <c r="JL41" s="25">
        <f t="shared" si="595"/>
        <v>7.5</v>
      </c>
      <c r="JM41" s="26">
        <f t="shared" si="596"/>
        <v>7.5</v>
      </c>
      <c r="JN41" s="26" t="str">
        <f t="shared" si="597"/>
        <v>7.5</v>
      </c>
      <c r="JO41" s="30" t="str">
        <f t="shared" si="598"/>
        <v>B</v>
      </c>
      <c r="JP41" s="28">
        <f t="shared" si="599"/>
        <v>3</v>
      </c>
      <c r="JQ41" s="35" t="str">
        <f t="shared" si="600"/>
        <v>3.0</v>
      </c>
      <c r="JR41" s="53">
        <v>2</v>
      </c>
      <c r="JS41" s="63">
        <v>2</v>
      </c>
      <c r="JT41" s="19">
        <v>5</v>
      </c>
      <c r="JU41" s="22">
        <v>5</v>
      </c>
      <c r="JV41" s="23"/>
      <c r="JW41" s="25">
        <f t="shared" si="437"/>
        <v>5</v>
      </c>
      <c r="JX41" s="26">
        <f t="shared" si="438"/>
        <v>5</v>
      </c>
      <c r="JY41" s="26" t="str">
        <f t="shared" si="439"/>
        <v>5.0</v>
      </c>
      <c r="JZ41" s="30" t="str">
        <f t="shared" si="601"/>
        <v>D+</v>
      </c>
      <c r="KA41" s="28">
        <f t="shared" si="441"/>
        <v>1.5</v>
      </c>
      <c r="KB41" s="35" t="str">
        <f t="shared" si="442"/>
        <v>1.5</v>
      </c>
      <c r="KC41" s="53">
        <v>1</v>
      </c>
      <c r="KD41" s="63">
        <v>1</v>
      </c>
      <c r="KE41" s="19">
        <v>7.7</v>
      </c>
      <c r="KF41" s="22">
        <v>8</v>
      </c>
      <c r="KG41" s="23"/>
      <c r="KH41" s="25">
        <f t="shared" si="602"/>
        <v>7.9</v>
      </c>
      <c r="KI41" s="26">
        <f t="shared" si="603"/>
        <v>7.9</v>
      </c>
      <c r="KJ41" s="26" t="str">
        <f t="shared" si="604"/>
        <v>7.9</v>
      </c>
      <c r="KK41" s="30" t="str">
        <f t="shared" si="605"/>
        <v>B</v>
      </c>
      <c r="KL41" s="28">
        <f t="shared" si="606"/>
        <v>3</v>
      </c>
      <c r="KM41" s="35" t="str">
        <f t="shared" si="607"/>
        <v>3.0</v>
      </c>
      <c r="KN41" s="53">
        <v>2</v>
      </c>
      <c r="KO41" s="63">
        <v>2</v>
      </c>
      <c r="KP41" s="181">
        <f t="shared" si="449"/>
        <v>18</v>
      </c>
      <c r="KQ41" s="217">
        <f t="shared" si="450"/>
        <v>7.0777777777777775</v>
      </c>
      <c r="KR41" s="182">
        <f t="shared" si="451"/>
        <v>2.75</v>
      </c>
      <c r="KS41" s="183" t="str">
        <f t="shared" si="452"/>
        <v>2.75</v>
      </c>
      <c r="KT41" s="135" t="str">
        <f t="shared" si="453"/>
        <v>Lên lớp</v>
      </c>
      <c r="KU41" s="136">
        <f t="shared" si="454"/>
        <v>18</v>
      </c>
      <c r="KV41" s="217">
        <f t="shared" si="455"/>
        <v>7.0777777777777775</v>
      </c>
      <c r="KW41" s="236">
        <f t="shared" si="456"/>
        <v>2.75</v>
      </c>
      <c r="KX41" s="192">
        <f t="shared" si="457"/>
        <v>55</v>
      </c>
      <c r="KY41" s="193">
        <f t="shared" si="458"/>
        <v>55</v>
      </c>
      <c r="KZ41" s="183">
        <f t="shared" si="459"/>
        <v>6.64</v>
      </c>
      <c r="LA41" s="182">
        <f t="shared" si="460"/>
        <v>2.4545454545454546</v>
      </c>
      <c r="LB41" s="183" t="str">
        <f t="shared" si="461"/>
        <v>2.45</v>
      </c>
      <c r="LC41" s="135" t="str">
        <f t="shared" si="462"/>
        <v>Lên lớp</v>
      </c>
      <c r="LD41" s="135" t="s">
        <v>648</v>
      </c>
      <c r="LE41" s="43">
        <v>0.2</v>
      </c>
      <c r="LF41" s="22"/>
      <c r="LG41" s="23"/>
      <c r="LH41" s="25">
        <f t="shared" si="463"/>
        <v>0.1</v>
      </c>
      <c r="LI41" s="147">
        <f t="shared" si="464"/>
        <v>0.1</v>
      </c>
      <c r="LJ41" s="26" t="str">
        <f t="shared" si="465"/>
        <v>0.1</v>
      </c>
      <c r="LK41" s="148" t="str">
        <f t="shared" si="466"/>
        <v>F</v>
      </c>
      <c r="LL41" s="149">
        <f t="shared" si="467"/>
        <v>0</v>
      </c>
      <c r="LM41" s="40" t="str">
        <f t="shared" si="468"/>
        <v>0.0</v>
      </c>
      <c r="LN41" s="53">
        <v>2</v>
      </c>
      <c r="LO41" s="63"/>
      <c r="LP41" s="19">
        <v>6</v>
      </c>
      <c r="LQ41" s="112"/>
      <c r="LR41" s="249"/>
      <c r="LS41" s="25">
        <f t="shared" si="469"/>
        <v>2.4</v>
      </c>
      <c r="LT41" s="147">
        <f t="shared" si="470"/>
        <v>2.4</v>
      </c>
      <c r="LU41" s="26" t="str">
        <f t="shared" si="471"/>
        <v>2.4</v>
      </c>
      <c r="LV41" s="148" t="str">
        <f t="shared" si="472"/>
        <v>F</v>
      </c>
      <c r="LW41" s="149">
        <f t="shared" si="473"/>
        <v>0</v>
      </c>
      <c r="LX41" s="40" t="str">
        <f t="shared" si="474"/>
        <v>0.0</v>
      </c>
      <c r="LY41" s="53">
        <v>1</v>
      </c>
      <c r="LZ41" s="63"/>
      <c r="MA41" s="43">
        <v>0</v>
      </c>
      <c r="MB41" s="22"/>
      <c r="MC41" s="23"/>
      <c r="MD41" s="25">
        <f t="shared" si="475"/>
        <v>0</v>
      </c>
      <c r="ME41" s="147">
        <f t="shared" si="476"/>
        <v>0</v>
      </c>
      <c r="MF41" s="26" t="str">
        <f t="shared" si="477"/>
        <v>0.0</v>
      </c>
      <c r="MG41" s="148" t="str">
        <f t="shared" si="478"/>
        <v>F</v>
      </c>
      <c r="MH41" s="149">
        <f t="shared" si="479"/>
        <v>0</v>
      </c>
      <c r="MI41" s="40" t="str">
        <f t="shared" si="480"/>
        <v>0.0</v>
      </c>
      <c r="MJ41" s="53">
        <v>3</v>
      </c>
      <c r="MK41" s="63"/>
      <c r="ML41" s="19">
        <v>7</v>
      </c>
      <c r="MM41" s="112"/>
      <c r="MN41" s="249"/>
      <c r="MO41" s="25">
        <f t="shared" si="481"/>
        <v>2.8</v>
      </c>
      <c r="MP41" s="147">
        <f t="shared" si="482"/>
        <v>2.8</v>
      </c>
      <c r="MQ41" s="26" t="str">
        <f t="shared" si="483"/>
        <v>2.8</v>
      </c>
      <c r="MR41" s="148" t="str">
        <f t="shared" si="484"/>
        <v>F</v>
      </c>
      <c r="MS41" s="149">
        <f t="shared" si="485"/>
        <v>0</v>
      </c>
      <c r="MT41" s="40" t="str">
        <f t="shared" si="486"/>
        <v>0.0</v>
      </c>
      <c r="MU41" s="53">
        <v>2</v>
      </c>
      <c r="MV41" s="63"/>
      <c r="MW41" s="43">
        <v>4.4000000000000004</v>
      </c>
      <c r="MX41" s="22"/>
      <c r="MY41" s="23"/>
      <c r="MZ41" s="25">
        <f t="shared" si="487"/>
        <v>1.8</v>
      </c>
      <c r="NA41" s="147">
        <f t="shared" si="488"/>
        <v>1.8</v>
      </c>
      <c r="NB41" s="26" t="str">
        <f t="shared" si="489"/>
        <v>1.8</v>
      </c>
      <c r="NC41" s="148" t="str">
        <f t="shared" si="490"/>
        <v>F</v>
      </c>
      <c r="ND41" s="149">
        <f t="shared" si="491"/>
        <v>0</v>
      </c>
      <c r="NE41" s="40" t="str">
        <f t="shared" si="492"/>
        <v>0.0</v>
      </c>
      <c r="NF41" s="53">
        <v>4</v>
      </c>
      <c r="NG41" s="63"/>
      <c r="NH41" s="264">
        <f t="shared" si="19"/>
        <v>12</v>
      </c>
      <c r="NI41" s="217">
        <f t="shared" si="20"/>
        <v>1.2833333333333332</v>
      </c>
      <c r="NJ41" s="182">
        <f t="shared" si="21"/>
        <v>0</v>
      </c>
      <c r="NK41" s="183" t="str">
        <f t="shared" si="22"/>
        <v>0.00</v>
      </c>
      <c r="NL41" s="135" t="str">
        <f t="shared" si="23"/>
        <v>Cảnh báo KQHT</v>
      </c>
      <c r="NM41" s="136">
        <f t="shared" si="24"/>
        <v>0</v>
      </c>
      <c r="NN41" s="217" t="e">
        <f t="shared" si="25"/>
        <v>#DIV/0!</v>
      </c>
      <c r="NO41" s="236" t="e">
        <f t="shared" si="26"/>
        <v>#DIV/0!</v>
      </c>
      <c r="NP41" s="192">
        <f t="shared" si="27"/>
        <v>67</v>
      </c>
      <c r="NQ41" s="193">
        <f t="shared" si="28"/>
        <v>55</v>
      </c>
      <c r="NR41" s="183" t="e">
        <f t="shared" si="29"/>
        <v>#DIV/0!</v>
      </c>
      <c r="NS41" s="182" t="e">
        <f t="shared" si="30"/>
        <v>#DIV/0!</v>
      </c>
      <c r="NT41" s="183" t="e">
        <f t="shared" si="31"/>
        <v>#DIV/0!</v>
      </c>
      <c r="NU41" s="135" t="e">
        <f t="shared" si="32"/>
        <v>#DIV/0!</v>
      </c>
      <c r="NV41" s="215" t="s">
        <v>644</v>
      </c>
      <c r="NW41" s="57"/>
      <c r="NX41" s="51"/>
      <c r="NY41" s="23"/>
      <c r="NZ41" s="25">
        <f t="shared" si="273"/>
        <v>0</v>
      </c>
      <c r="OA41" s="26">
        <f t="shared" si="274"/>
        <v>0</v>
      </c>
      <c r="OB41" s="26" t="str">
        <f t="shared" si="275"/>
        <v>0.0</v>
      </c>
      <c r="OC41" s="30" t="str">
        <f t="shared" si="276"/>
        <v>F</v>
      </c>
      <c r="OD41" s="28">
        <f t="shared" si="277"/>
        <v>0</v>
      </c>
      <c r="OE41" s="35" t="str">
        <f t="shared" si="278"/>
        <v>0.0</v>
      </c>
      <c r="OF41" s="53"/>
      <c r="OG41" s="70"/>
      <c r="OH41" s="19"/>
      <c r="OI41" s="22"/>
      <c r="OJ41" s="23"/>
      <c r="OK41" s="25">
        <f t="shared" si="263"/>
        <v>0</v>
      </c>
      <c r="OL41" s="26">
        <f t="shared" si="264"/>
        <v>0</v>
      </c>
      <c r="OM41" s="26" t="str">
        <f t="shared" si="265"/>
        <v>0.0</v>
      </c>
      <c r="ON41" s="30" t="str">
        <f t="shared" si="266"/>
        <v>F</v>
      </c>
      <c r="OO41" s="28">
        <f t="shared" si="267"/>
        <v>0</v>
      </c>
      <c r="OP41" s="35" t="str">
        <f t="shared" si="268"/>
        <v>0.0</v>
      </c>
      <c r="OQ41" s="53"/>
      <c r="OR41" s="63"/>
      <c r="OS41" s="258"/>
      <c r="OT41" s="25"/>
      <c r="OU41" s="25"/>
      <c r="OV41" s="129">
        <f t="shared" si="269"/>
        <v>0</v>
      </c>
      <c r="OW41" s="26" t="str">
        <f t="shared" si="34"/>
        <v>0.0</v>
      </c>
      <c r="OX41" s="30" t="str">
        <f t="shared" si="270"/>
        <v>F</v>
      </c>
      <c r="OY41" s="28">
        <f t="shared" si="271"/>
        <v>0</v>
      </c>
      <c r="OZ41" s="35" t="str">
        <f t="shared" si="272"/>
        <v>0.0</v>
      </c>
      <c r="PA41" s="260"/>
      <c r="PB41" s="261"/>
      <c r="PC41" s="262">
        <f t="shared" si="232"/>
        <v>0</v>
      </c>
      <c r="PD41" s="217" t="e">
        <f t="shared" si="35"/>
        <v>#DIV/0!</v>
      </c>
      <c r="PE41" s="182" t="e">
        <f t="shared" si="36"/>
        <v>#DIV/0!</v>
      </c>
      <c r="PF41" s="183" t="e">
        <f t="shared" si="37"/>
        <v>#DIV/0!</v>
      </c>
      <c r="PG41" s="135" t="e">
        <f t="shared" si="38"/>
        <v>#DIV/0!</v>
      </c>
    </row>
    <row r="42" spans="1:423" ht="18">
      <c r="A42" s="10">
        <v>6</v>
      </c>
      <c r="B42" s="10">
        <v>41</v>
      </c>
      <c r="C42" s="90" t="s">
        <v>351</v>
      </c>
      <c r="D42" s="91" t="s">
        <v>372</v>
      </c>
      <c r="E42" s="93" t="s">
        <v>373</v>
      </c>
      <c r="F42" s="307" t="s">
        <v>374</v>
      </c>
      <c r="G42" s="42"/>
      <c r="H42" s="106" t="s">
        <v>528</v>
      </c>
      <c r="I42" s="42" t="s">
        <v>18</v>
      </c>
      <c r="J42" s="98" t="s">
        <v>590</v>
      </c>
      <c r="K42" s="12">
        <v>5.3</v>
      </c>
      <c r="L42" s="26" t="str">
        <f t="shared" si="279"/>
        <v>5.3</v>
      </c>
      <c r="M42" s="30" t="str">
        <f t="shared" si="493"/>
        <v>D+</v>
      </c>
      <c r="N42" s="37">
        <f t="shared" si="494"/>
        <v>1.5</v>
      </c>
      <c r="O42" s="35" t="str">
        <f t="shared" si="495"/>
        <v>1.5</v>
      </c>
      <c r="P42" s="11">
        <v>2</v>
      </c>
      <c r="Q42" s="14">
        <v>8.1999999999999993</v>
      </c>
      <c r="R42" s="26" t="str">
        <f t="shared" si="283"/>
        <v>8.2</v>
      </c>
      <c r="S42" s="30" t="str">
        <f t="shared" si="496"/>
        <v>B+</v>
      </c>
      <c r="T42" s="37">
        <f t="shared" si="497"/>
        <v>3.5</v>
      </c>
      <c r="U42" s="35" t="str">
        <f t="shared" si="498"/>
        <v>3.5</v>
      </c>
      <c r="V42" s="11">
        <v>3</v>
      </c>
      <c r="W42" s="19">
        <v>7.7</v>
      </c>
      <c r="X42" s="22">
        <v>5</v>
      </c>
      <c r="Y42" s="23"/>
      <c r="Z42" s="25">
        <f t="shared" si="499"/>
        <v>6.1</v>
      </c>
      <c r="AA42" s="26">
        <f t="shared" si="500"/>
        <v>6.1</v>
      </c>
      <c r="AB42" s="26" t="str">
        <f t="shared" si="289"/>
        <v>6.1</v>
      </c>
      <c r="AC42" s="30" t="str">
        <f t="shared" si="501"/>
        <v>C</v>
      </c>
      <c r="AD42" s="28">
        <f t="shared" si="502"/>
        <v>2</v>
      </c>
      <c r="AE42" s="35" t="str">
        <f t="shared" si="503"/>
        <v>2.0</v>
      </c>
      <c r="AF42" s="53">
        <v>4</v>
      </c>
      <c r="AG42" s="63">
        <v>4</v>
      </c>
      <c r="AH42" s="19">
        <v>8</v>
      </c>
      <c r="AI42" s="22">
        <v>8</v>
      </c>
      <c r="AJ42" s="23"/>
      <c r="AK42" s="25">
        <f t="shared" si="504"/>
        <v>8</v>
      </c>
      <c r="AL42" s="26">
        <f t="shared" si="505"/>
        <v>8</v>
      </c>
      <c r="AM42" s="26" t="str">
        <f t="shared" si="295"/>
        <v>8.0</v>
      </c>
      <c r="AN42" s="30" t="str">
        <f t="shared" si="506"/>
        <v>B+</v>
      </c>
      <c r="AO42" s="28">
        <f t="shared" si="507"/>
        <v>3.5</v>
      </c>
      <c r="AP42" s="35" t="str">
        <f t="shared" si="508"/>
        <v>3.5</v>
      </c>
      <c r="AQ42" s="66">
        <v>2</v>
      </c>
      <c r="AR42" s="68">
        <v>2</v>
      </c>
      <c r="AS42" s="19">
        <v>6.3</v>
      </c>
      <c r="AT42" s="22">
        <v>4</v>
      </c>
      <c r="AU42" s="23"/>
      <c r="AV42" s="25">
        <f t="shared" si="509"/>
        <v>4.9000000000000004</v>
      </c>
      <c r="AW42" s="26">
        <f t="shared" si="510"/>
        <v>4.9000000000000004</v>
      </c>
      <c r="AX42" s="26" t="str">
        <f t="shared" si="301"/>
        <v>4.9</v>
      </c>
      <c r="AY42" s="30" t="str">
        <f t="shared" si="511"/>
        <v>D</v>
      </c>
      <c r="AZ42" s="28">
        <f t="shared" si="512"/>
        <v>1</v>
      </c>
      <c r="BA42" s="35" t="str">
        <f t="shared" si="513"/>
        <v>1.0</v>
      </c>
      <c r="BB42" s="53">
        <v>3</v>
      </c>
      <c r="BC42" s="63">
        <v>3</v>
      </c>
      <c r="BD42" s="19">
        <v>5</v>
      </c>
      <c r="BE42" s="22">
        <v>4</v>
      </c>
      <c r="BF42" s="23"/>
      <c r="BG42" s="25">
        <f t="shared" si="514"/>
        <v>4.4000000000000004</v>
      </c>
      <c r="BH42" s="26">
        <f t="shared" si="515"/>
        <v>4.4000000000000004</v>
      </c>
      <c r="BI42" s="26" t="str">
        <f t="shared" si="307"/>
        <v>4.4</v>
      </c>
      <c r="BJ42" s="30" t="str">
        <f t="shared" si="516"/>
        <v>D</v>
      </c>
      <c r="BK42" s="28">
        <f t="shared" si="517"/>
        <v>1</v>
      </c>
      <c r="BL42" s="35" t="str">
        <f t="shared" si="518"/>
        <v>1.0</v>
      </c>
      <c r="BM42" s="53">
        <v>3</v>
      </c>
      <c r="BN42" s="63">
        <v>3</v>
      </c>
      <c r="BO42" s="19">
        <v>6.5</v>
      </c>
      <c r="BP42" s="22">
        <v>7</v>
      </c>
      <c r="BQ42" s="23"/>
      <c r="BR42" s="25">
        <f t="shared" si="519"/>
        <v>6.8</v>
      </c>
      <c r="BS42" s="26">
        <f t="shared" si="520"/>
        <v>6.8</v>
      </c>
      <c r="BT42" s="26" t="str">
        <f t="shared" si="313"/>
        <v>6.8</v>
      </c>
      <c r="BU42" s="30" t="str">
        <f t="shared" si="521"/>
        <v>C+</v>
      </c>
      <c r="BV42" s="56">
        <f t="shared" si="522"/>
        <v>2.5</v>
      </c>
      <c r="BW42" s="35" t="str">
        <f t="shared" si="523"/>
        <v>2.5</v>
      </c>
      <c r="BX42" s="53">
        <v>2</v>
      </c>
      <c r="BY42" s="70">
        <v>2</v>
      </c>
      <c r="BZ42" s="19">
        <v>7.2</v>
      </c>
      <c r="CA42" s="22">
        <v>6</v>
      </c>
      <c r="CB42" s="23"/>
      <c r="CC42" s="25">
        <f t="shared" si="524"/>
        <v>6.5</v>
      </c>
      <c r="CD42" s="26">
        <f t="shared" si="525"/>
        <v>6.5</v>
      </c>
      <c r="CE42" s="26" t="str">
        <f t="shared" si="319"/>
        <v>6.5</v>
      </c>
      <c r="CF42" s="30" t="str">
        <f t="shared" si="526"/>
        <v>C+</v>
      </c>
      <c r="CG42" s="28">
        <f t="shared" si="527"/>
        <v>2.5</v>
      </c>
      <c r="CH42" s="35" t="str">
        <f t="shared" si="528"/>
        <v>2.5</v>
      </c>
      <c r="CI42" s="53">
        <v>3</v>
      </c>
      <c r="CJ42" s="63">
        <v>3</v>
      </c>
      <c r="CK42" s="115">
        <f t="shared" si="529"/>
        <v>17</v>
      </c>
      <c r="CL42" s="238">
        <f t="shared" si="324"/>
        <v>5.9647058823529404</v>
      </c>
      <c r="CM42" s="116">
        <f t="shared" si="530"/>
        <v>1.9705882352941178</v>
      </c>
      <c r="CN42" s="117" t="str">
        <f t="shared" si="531"/>
        <v>1.97</v>
      </c>
      <c r="CO42" s="135" t="str">
        <f t="shared" si="532"/>
        <v>Lên lớp</v>
      </c>
      <c r="CP42" s="136">
        <f t="shared" si="533"/>
        <v>17</v>
      </c>
      <c r="CQ42" s="241">
        <f t="shared" si="329"/>
        <v>5.9647058823529404</v>
      </c>
      <c r="CR42" s="137">
        <f t="shared" si="534"/>
        <v>1.9705882352941178</v>
      </c>
      <c r="CS42" s="140" t="str">
        <f t="shared" si="535"/>
        <v>1.97</v>
      </c>
      <c r="CT42" s="135" t="str">
        <f t="shared" si="536"/>
        <v>Lên lớp</v>
      </c>
      <c r="CU42" s="135" t="s">
        <v>648</v>
      </c>
      <c r="CV42" s="19">
        <v>5.4</v>
      </c>
      <c r="CW42" s="22">
        <v>4</v>
      </c>
      <c r="CX42" s="23"/>
      <c r="CY42" s="25">
        <f t="shared" si="537"/>
        <v>4.5999999999999996</v>
      </c>
      <c r="CZ42" s="26">
        <f t="shared" si="538"/>
        <v>4.5999999999999996</v>
      </c>
      <c r="DA42" s="26" t="str">
        <f t="shared" si="539"/>
        <v>4.6</v>
      </c>
      <c r="DB42" s="30" t="str">
        <f t="shared" si="540"/>
        <v>D</v>
      </c>
      <c r="DC42" s="56">
        <f t="shared" si="541"/>
        <v>1</v>
      </c>
      <c r="DD42" s="35" t="str">
        <f t="shared" si="542"/>
        <v>1.0</v>
      </c>
      <c r="DE42" s="53">
        <v>3</v>
      </c>
      <c r="DF42" s="63">
        <v>3</v>
      </c>
      <c r="DG42" s="19">
        <v>7</v>
      </c>
      <c r="DH42" s="22">
        <v>4</v>
      </c>
      <c r="DI42" s="23"/>
      <c r="DJ42" s="25">
        <f t="shared" si="543"/>
        <v>5.2</v>
      </c>
      <c r="DK42" s="26">
        <f t="shared" si="544"/>
        <v>5.2</v>
      </c>
      <c r="DL42" s="26" t="str">
        <f t="shared" si="545"/>
        <v>5.2</v>
      </c>
      <c r="DM42" s="30" t="str">
        <f t="shared" si="546"/>
        <v>D+</v>
      </c>
      <c r="DN42" s="56">
        <f t="shared" si="547"/>
        <v>1.5</v>
      </c>
      <c r="DO42" s="35" t="str">
        <f t="shared" si="548"/>
        <v>1.5</v>
      </c>
      <c r="DP42" s="53">
        <v>3</v>
      </c>
      <c r="DQ42" s="63">
        <v>3</v>
      </c>
      <c r="DR42" s="19">
        <v>7.3</v>
      </c>
      <c r="DS42" s="22">
        <v>6</v>
      </c>
      <c r="DT42" s="23"/>
      <c r="DU42" s="25">
        <f t="shared" si="608"/>
        <v>6.5</v>
      </c>
      <c r="DV42" s="26">
        <f t="shared" si="549"/>
        <v>6.5</v>
      </c>
      <c r="DW42" s="26" t="str">
        <f t="shared" si="550"/>
        <v>6.5</v>
      </c>
      <c r="DX42" s="30" t="str">
        <f t="shared" si="551"/>
        <v>C+</v>
      </c>
      <c r="DY42" s="28">
        <f t="shared" si="552"/>
        <v>2.5</v>
      </c>
      <c r="DZ42" s="35" t="str">
        <f t="shared" si="553"/>
        <v>2.5</v>
      </c>
      <c r="EA42" s="53">
        <v>3</v>
      </c>
      <c r="EB42" s="63">
        <v>3</v>
      </c>
      <c r="EC42" s="19">
        <v>5.7</v>
      </c>
      <c r="ED42" s="22">
        <v>2</v>
      </c>
      <c r="EE42" s="23">
        <v>5</v>
      </c>
      <c r="EF42" s="25">
        <f t="shared" si="609"/>
        <v>3.5</v>
      </c>
      <c r="EG42" s="26">
        <f t="shared" si="554"/>
        <v>5.3</v>
      </c>
      <c r="EH42" s="26" t="str">
        <f t="shared" si="555"/>
        <v>5.3</v>
      </c>
      <c r="EI42" s="30" t="str">
        <f t="shared" si="556"/>
        <v>D+</v>
      </c>
      <c r="EJ42" s="28">
        <f t="shared" si="557"/>
        <v>1.5</v>
      </c>
      <c r="EK42" s="35" t="str">
        <f t="shared" si="558"/>
        <v>1.5</v>
      </c>
      <c r="EL42" s="53">
        <v>2</v>
      </c>
      <c r="EM42" s="63">
        <v>2</v>
      </c>
      <c r="EN42" s="19">
        <v>6.7</v>
      </c>
      <c r="EO42" s="22">
        <v>8</v>
      </c>
      <c r="EP42" s="23"/>
      <c r="EQ42" s="25">
        <f t="shared" si="610"/>
        <v>7.5</v>
      </c>
      <c r="ER42" s="26">
        <f t="shared" si="559"/>
        <v>7.5</v>
      </c>
      <c r="ES42" s="26" t="str">
        <f t="shared" si="560"/>
        <v>7.5</v>
      </c>
      <c r="ET42" s="30" t="str">
        <f t="shared" si="561"/>
        <v>B</v>
      </c>
      <c r="EU42" s="28">
        <f t="shared" si="562"/>
        <v>3</v>
      </c>
      <c r="EV42" s="35" t="str">
        <f t="shared" si="563"/>
        <v>3.0</v>
      </c>
      <c r="EW42" s="53">
        <v>2</v>
      </c>
      <c r="EX42" s="63">
        <v>2</v>
      </c>
      <c r="EY42" s="19">
        <v>7</v>
      </c>
      <c r="EZ42" s="22">
        <v>3</v>
      </c>
      <c r="FA42" s="23"/>
      <c r="FB42" s="25">
        <f t="shared" si="611"/>
        <v>4.5999999999999996</v>
      </c>
      <c r="FC42" s="26">
        <f t="shared" si="564"/>
        <v>4.5999999999999996</v>
      </c>
      <c r="FD42" s="26" t="str">
        <f t="shared" si="565"/>
        <v>4.6</v>
      </c>
      <c r="FE42" s="30" t="str">
        <f t="shared" si="566"/>
        <v>D</v>
      </c>
      <c r="FF42" s="28">
        <f t="shared" si="567"/>
        <v>1</v>
      </c>
      <c r="FG42" s="35" t="str">
        <f t="shared" si="568"/>
        <v>1.0</v>
      </c>
      <c r="FH42" s="53">
        <v>3</v>
      </c>
      <c r="FI42" s="63">
        <v>3</v>
      </c>
      <c r="FJ42" s="19">
        <v>8</v>
      </c>
      <c r="FK42" s="22">
        <v>7</v>
      </c>
      <c r="FL42" s="23"/>
      <c r="FM42" s="25">
        <f t="shared" si="569"/>
        <v>7.4</v>
      </c>
      <c r="FN42" s="26">
        <f t="shared" si="570"/>
        <v>7.4</v>
      </c>
      <c r="FO42" s="26" t="str">
        <f t="shared" si="571"/>
        <v>7.4</v>
      </c>
      <c r="FP42" s="30" t="str">
        <f t="shared" si="572"/>
        <v>B</v>
      </c>
      <c r="FQ42" s="28">
        <f t="shared" si="573"/>
        <v>3</v>
      </c>
      <c r="FR42" s="35" t="str">
        <f t="shared" si="574"/>
        <v>3.0</v>
      </c>
      <c r="FS42" s="53">
        <v>2</v>
      </c>
      <c r="FT42" s="63">
        <v>2</v>
      </c>
      <c r="FU42" s="19">
        <v>6</v>
      </c>
      <c r="FV42" s="22">
        <v>6</v>
      </c>
      <c r="FW42" s="23"/>
      <c r="FX42" s="25">
        <f t="shared" si="575"/>
        <v>6</v>
      </c>
      <c r="FY42" s="26">
        <f t="shared" si="576"/>
        <v>6</v>
      </c>
      <c r="FZ42" s="26" t="str">
        <f t="shared" si="577"/>
        <v>6.0</v>
      </c>
      <c r="GA42" s="30" t="str">
        <f t="shared" si="578"/>
        <v>C</v>
      </c>
      <c r="GB42" s="28">
        <f t="shared" si="579"/>
        <v>2</v>
      </c>
      <c r="GC42" s="35" t="str">
        <f t="shared" si="580"/>
        <v>2.0</v>
      </c>
      <c r="GD42" s="53">
        <v>2</v>
      </c>
      <c r="GE42" s="63">
        <v>2</v>
      </c>
      <c r="GF42" s="181">
        <f t="shared" si="581"/>
        <v>20</v>
      </c>
      <c r="GG42" s="217">
        <f t="shared" si="382"/>
        <v>5.7549999999999999</v>
      </c>
      <c r="GH42" s="182">
        <f t="shared" si="582"/>
        <v>1.85</v>
      </c>
      <c r="GI42" s="183" t="str">
        <f t="shared" si="583"/>
        <v>1.85</v>
      </c>
      <c r="GJ42" s="135" t="str">
        <f t="shared" si="584"/>
        <v>Lên lớp</v>
      </c>
      <c r="GK42" s="136">
        <f t="shared" si="585"/>
        <v>20</v>
      </c>
      <c r="GL42" s="239">
        <f t="shared" si="387"/>
        <v>5.7549999999999999</v>
      </c>
      <c r="GM42" s="137">
        <f t="shared" si="586"/>
        <v>1.85</v>
      </c>
      <c r="GN42" s="192">
        <f t="shared" si="587"/>
        <v>37</v>
      </c>
      <c r="GO42" s="193">
        <f t="shared" si="588"/>
        <v>37</v>
      </c>
      <c r="GP42" s="183">
        <f t="shared" si="391"/>
        <v>5.8513513513513518</v>
      </c>
      <c r="GQ42" s="182">
        <f t="shared" si="589"/>
        <v>1.9054054054054055</v>
      </c>
      <c r="GR42" s="183" t="str">
        <f t="shared" si="590"/>
        <v>1.91</v>
      </c>
      <c r="GS42" s="135" t="str">
        <f t="shared" si="591"/>
        <v>Lên lớp</v>
      </c>
      <c r="GT42" s="135" t="s">
        <v>648</v>
      </c>
      <c r="GU42" s="19">
        <v>5.9</v>
      </c>
      <c r="GV42" s="22">
        <v>6</v>
      </c>
      <c r="GW42" s="23"/>
      <c r="GX42" s="25">
        <f t="shared" si="592"/>
        <v>6</v>
      </c>
      <c r="GY42" s="26">
        <f t="shared" si="396"/>
        <v>6</v>
      </c>
      <c r="GZ42" s="26" t="str">
        <f t="shared" si="593"/>
        <v>6.0</v>
      </c>
      <c r="HA42" s="30" t="str">
        <f t="shared" si="398"/>
        <v>C</v>
      </c>
      <c r="HB42" s="28">
        <f t="shared" si="399"/>
        <v>2</v>
      </c>
      <c r="HC42" s="35" t="str">
        <f t="shared" si="400"/>
        <v>2.0</v>
      </c>
      <c r="HD42" s="53">
        <v>3</v>
      </c>
      <c r="HE42" s="63">
        <v>3</v>
      </c>
      <c r="HF42" s="19">
        <v>8.6</v>
      </c>
      <c r="HG42" s="22">
        <v>7</v>
      </c>
      <c r="HH42" s="23"/>
      <c r="HI42" s="25">
        <f t="shared" si="401"/>
        <v>7.6</v>
      </c>
      <c r="HJ42" s="26">
        <f t="shared" si="402"/>
        <v>7.6</v>
      </c>
      <c r="HK42" s="26" t="str">
        <f t="shared" si="403"/>
        <v>7.6</v>
      </c>
      <c r="HL42" s="30" t="str">
        <f t="shared" si="404"/>
        <v>B</v>
      </c>
      <c r="HM42" s="28">
        <f t="shared" si="405"/>
        <v>3</v>
      </c>
      <c r="HN42" s="35" t="str">
        <f t="shared" si="406"/>
        <v>3.0</v>
      </c>
      <c r="HO42" s="53">
        <v>2</v>
      </c>
      <c r="HP42" s="63">
        <v>2</v>
      </c>
      <c r="HQ42" s="19">
        <v>7</v>
      </c>
      <c r="HR42" s="22">
        <v>4</v>
      </c>
      <c r="HS42" s="23"/>
      <c r="HT42" s="25">
        <f t="shared" si="407"/>
        <v>5.2</v>
      </c>
      <c r="HU42" s="147">
        <f t="shared" si="408"/>
        <v>5.2</v>
      </c>
      <c r="HV42" s="26" t="str">
        <f t="shared" si="409"/>
        <v>5.2</v>
      </c>
      <c r="HW42" s="218" t="str">
        <f t="shared" si="410"/>
        <v>D+</v>
      </c>
      <c r="HX42" s="149">
        <f t="shared" si="411"/>
        <v>1.5</v>
      </c>
      <c r="HY42" s="40" t="str">
        <f t="shared" si="412"/>
        <v>1.5</v>
      </c>
      <c r="HZ42" s="53">
        <v>3</v>
      </c>
      <c r="IA42" s="63">
        <v>3</v>
      </c>
      <c r="IB42" s="19">
        <v>7</v>
      </c>
      <c r="IC42" s="22">
        <v>5</v>
      </c>
      <c r="ID42" s="23"/>
      <c r="IE42" s="25">
        <f t="shared" si="413"/>
        <v>5.8</v>
      </c>
      <c r="IF42" s="147">
        <f t="shared" si="414"/>
        <v>5.8</v>
      </c>
      <c r="IG42" s="26" t="str">
        <f t="shared" si="415"/>
        <v>5.8</v>
      </c>
      <c r="IH42" s="218" t="str">
        <f t="shared" si="416"/>
        <v>C</v>
      </c>
      <c r="II42" s="149">
        <f t="shared" si="417"/>
        <v>2</v>
      </c>
      <c r="IJ42" s="40" t="str">
        <f t="shared" si="418"/>
        <v>2.0</v>
      </c>
      <c r="IK42" s="53">
        <v>1</v>
      </c>
      <c r="IL42" s="63">
        <v>1</v>
      </c>
      <c r="IM42" s="19">
        <v>5.4</v>
      </c>
      <c r="IN42" s="22">
        <v>5</v>
      </c>
      <c r="IO42" s="23"/>
      <c r="IP42" s="25">
        <f t="shared" si="419"/>
        <v>5.2</v>
      </c>
      <c r="IQ42" s="26">
        <f t="shared" si="420"/>
        <v>5.2</v>
      </c>
      <c r="IR42" s="26" t="str">
        <f t="shared" si="421"/>
        <v>5.2</v>
      </c>
      <c r="IS42" s="30" t="str">
        <f t="shared" si="594"/>
        <v>D+</v>
      </c>
      <c r="IT42" s="28">
        <f t="shared" si="423"/>
        <v>1.5</v>
      </c>
      <c r="IU42" s="35" t="str">
        <f t="shared" si="424"/>
        <v>1.5</v>
      </c>
      <c r="IV42" s="53">
        <v>2</v>
      </c>
      <c r="IW42" s="63">
        <v>2</v>
      </c>
      <c r="IX42" s="19">
        <v>6.8</v>
      </c>
      <c r="IY42" s="22">
        <v>8</v>
      </c>
      <c r="IZ42" s="23"/>
      <c r="JA42" s="25">
        <f t="shared" si="425"/>
        <v>7.5</v>
      </c>
      <c r="JB42" s="26">
        <f t="shared" si="426"/>
        <v>7.5</v>
      </c>
      <c r="JC42" s="26" t="str">
        <f t="shared" si="427"/>
        <v>7.5</v>
      </c>
      <c r="JD42" s="30" t="str">
        <f t="shared" si="428"/>
        <v>B</v>
      </c>
      <c r="JE42" s="28">
        <f t="shared" si="429"/>
        <v>3</v>
      </c>
      <c r="JF42" s="35" t="str">
        <f t="shared" si="430"/>
        <v>3.0</v>
      </c>
      <c r="JG42" s="53">
        <v>2</v>
      </c>
      <c r="JH42" s="63">
        <v>2</v>
      </c>
      <c r="JI42" s="19">
        <v>6</v>
      </c>
      <c r="JJ42" s="22">
        <v>7</v>
      </c>
      <c r="JK42" s="23"/>
      <c r="JL42" s="25">
        <f t="shared" si="595"/>
        <v>6.6</v>
      </c>
      <c r="JM42" s="26">
        <f t="shared" si="596"/>
        <v>6.6</v>
      </c>
      <c r="JN42" s="26" t="str">
        <f t="shared" si="597"/>
        <v>6.6</v>
      </c>
      <c r="JO42" s="30" t="str">
        <f t="shared" si="598"/>
        <v>C+</v>
      </c>
      <c r="JP42" s="28">
        <f t="shared" si="599"/>
        <v>2.5</v>
      </c>
      <c r="JQ42" s="35" t="str">
        <f t="shared" si="600"/>
        <v>2.5</v>
      </c>
      <c r="JR42" s="53">
        <v>2</v>
      </c>
      <c r="JS42" s="63">
        <v>2</v>
      </c>
      <c r="JT42" s="19">
        <v>5.4</v>
      </c>
      <c r="JU42" s="22">
        <v>3</v>
      </c>
      <c r="JV42" s="23"/>
      <c r="JW42" s="25">
        <f t="shared" si="437"/>
        <v>4</v>
      </c>
      <c r="JX42" s="26">
        <f t="shared" si="438"/>
        <v>4</v>
      </c>
      <c r="JY42" s="26" t="str">
        <f t="shared" si="439"/>
        <v>4.0</v>
      </c>
      <c r="JZ42" s="30" t="str">
        <f t="shared" si="601"/>
        <v>D</v>
      </c>
      <c r="KA42" s="28">
        <f t="shared" si="441"/>
        <v>1</v>
      </c>
      <c r="KB42" s="35" t="str">
        <f t="shared" si="442"/>
        <v>1.0</v>
      </c>
      <c r="KC42" s="53">
        <v>1</v>
      </c>
      <c r="KD42" s="63">
        <v>1</v>
      </c>
      <c r="KE42" s="19">
        <v>6</v>
      </c>
      <c r="KF42" s="22">
        <v>5</v>
      </c>
      <c r="KG42" s="23"/>
      <c r="KH42" s="25">
        <f t="shared" si="602"/>
        <v>5.4</v>
      </c>
      <c r="KI42" s="26">
        <f t="shared" si="603"/>
        <v>5.4</v>
      </c>
      <c r="KJ42" s="26" t="str">
        <f t="shared" si="604"/>
        <v>5.4</v>
      </c>
      <c r="KK42" s="30" t="str">
        <f t="shared" si="605"/>
        <v>D+</v>
      </c>
      <c r="KL42" s="28">
        <f t="shared" si="606"/>
        <v>1.5</v>
      </c>
      <c r="KM42" s="35" t="str">
        <f t="shared" si="607"/>
        <v>1.5</v>
      </c>
      <c r="KN42" s="53">
        <v>2</v>
      </c>
      <c r="KO42" s="63">
        <v>2</v>
      </c>
      <c r="KP42" s="181">
        <f t="shared" si="449"/>
        <v>18</v>
      </c>
      <c r="KQ42" s="217">
        <f t="shared" si="450"/>
        <v>6</v>
      </c>
      <c r="KR42" s="182">
        <f t="shared" si="451"/>
        <v>2.0277777777777777</v>
      </c>
      <c r="KS42" s="183" t="str">
        <f t="shared" si="452"/>
        <v>2.03</v>
      </c>
      <c r="KT42" s="135" t="str">
        <f t="shared" si="453"/>
        <v>Lên lớp</v>
      </c>
      <c r="KU42" s="136">
        <f t="shared" si="454"/>
        <v>18</v>
      </c>
      <c r="KV42" s="217">
        <f t="shared" si="455"/>
        <v>6</v>
      </c>
      <c r="KW42" s="236">
        <f t="shared" si="456"/>
        <v>2.0277777777777777</v>
      </c>
      <c r="KX42" s="192">
        <f t="shared" si="457"/>
        <v>55</v>
      </c>
      <c r="KY42" s="193">
        <f t="shared" si="458"/>
        <v>55</v>
      </c>
      <c r="KZ42" s="183">
        <f t="shared" si="459"/>
        <v>5.9</v>
      </c>
      <c r="LA42" s="182">
        <f t="shared" si="460"/>
        <v>1.9454545454545455</v>
      </c>
      <c r="LB42" s="183" t="str">
        <f t="shared" si="461"/>
        <v>1.95</v>
      </c>
      <c r="LC42" s="135" t="str">
        <f t="shared" si="462"/>
        <v>Lên lớp</v>
      </c>
      <c r="LD42" s="135" t="s">
        <v>648</v>
      </c>
      <c r="LE42" s="19">
        <v>6.3</v>
      </c>
      <c r="LF42" s="22">
        <v>6</v>
      </c>
      <c r="LG42" s="23"/>
      <c r="LH42" s="25">
        <f t="shared" si="463"/>
        <v>6.1</v>
      </c>
      <c r="LI42" s="147">
        <f t="shared" si="464"/>
        <v>6.1</v>
      </c>
      <c r="LJ42" s="26" t="str">
        <f t="shared" si="465"/>
        <v>6.1</v>
      </c>
      <c r="LK42" s="148" t="str">
        <f t="shared" si="466"/>
        <v>C</v>
      </c>
      <c r="LL42" s="149">
        <f t="shared" si="467"/>
        <v>2</v>
      </c>
      <c r="LM42" s="40" t="str">
        <f t="shared" si="468"/>
        <v>2.0</v>
      </c>
      <c r="LN42" s="53">
        <v>2</v>
      </c>
      <c r="LO42" s="63">
        <v>2</v>
      </c>
      <c r="LP42" s="19">
        <v>7</v>
      </c>
      <c r="LQ42" s="22">
        <v>6</v>
      </c>
      <c r="LR42" s="23"/>
      <c r="LS42" s="25">
        <f t="shared" si="469"/>
        <v>6.4</v>
      </c>
      <c r="LT42" s="147">
        <f t="shared" si="470"/>
        <v>6.4</v>
      </c>
      <c r="LU42" s="26" t="str">
        <f t="shared" si="471"/>
        <v>6.4</v>
      </c>
      <c r="LV42" s="148" t="str">
        <f t="shared" si="472"/>
        <v>C</v>
      </c>
      <c r="LW42" s="149">
        <f t="shared" si="473"/>
        <v>2</v>
      </c>
      <c r="LX42" s="40" t="str">
        <f t="shared" si="474"/>
        <v>2.0</v>
      </c>
      <c r="LY42" s="53">
        <v>1</v>
      </c>
      <c r="LZ42" s="63">
        <v>1</v>
      </c>
      <c r="MA42" s="185">
        <v>8.6</v>
      </c>
      <c r="MB42" s="121">
        <v>9</v>
      </c>
      <c r="MC42" s="122"/>
      <c r="MD42" s="129">
        <f t="shared" si="475"/>
        <v>8.8000000000000007</v>
      </c>
      <c r="ME42" s="130">
        <f t="shared" si="476"/>
        <v>8.8000000000000007</v>
      </c>
      <c r="MF42" s="130" t="str">
        <f t="shared" si="477"/>
        <v>8.8</v>
      </c>
      <c r="MG42" s="125" t="str">
        <f t="shared" si="478"/>
        <v>A</v>
      </c>
      <c r="MH42" s="126">
        <f t="shared" si="479"/>
        <v>4</v>
      </c>
      <c r="MI42" s="127" t="str">
        <f t="shared" si="480"/>
        <v>4.0</v>
      </c>
      <c r="MJ42" s="144">
        <v>3</v>
      </c>
      <c r="MK42" s="145">
        <v>3</v>
      </c>
      <c r="ML42" s="19">
        <v>6</v>
      </c>
      <c r="MM42" s="22">
        <v>6</v>
      </c>
      <c r="MN42" s="23"/>
      <c r="MO42" s="25">
        <f t="shared" si="481"/>
        <v>6</v>
      </c>
      <c r="MP42" s="147">
        <f t="shared" si="482"/>
        <v>6</v>
      </c>
      <c r="MQ42" s="26" t="str">
        <f t="shared" si="483"/>
        <v>6.0</v>
      </c>
      <c r="MR42" s="148" t="str">
        <f t="shared" si="484"/>
        <v>C</v>
      </c>
      <c r="MS42" s="149">
        <f t="shared" si="485"/>
        <v>2</v>
      </c>
      <c r="MT42" s="40" t="str">
        <f t="shared" si="486"/>
        <v>2.0</v>
      </c>
      <c r="MU42" s="53">
        <v>2</v>
      </c>
      <c r="MV42" s="63">
        <v>2</v>
      </c>
      <c r="MW42" s="19">
        <v>6.8</v>
      </c>
      <c r="MX42" s="22">
        <v>7</v>
      </c>
      <c r="MY42" s="23"/>
      <c r="MZ42" s="25">
        <f t="shared" si="487"/>
        <v>6.9</v>
      </c>
      <c r="NA42" s="147">
        <f t="shared" si="488"/>
        <v>6.9</v>
      </c>
      <c r="NB42" s="26" t="str">
        <f t="shared" si="489"/>
        <v>6.9</v>
      </c>
      <c r="NC42" s="148" t="str">
        <f t="shared" si="490"/>
        <v>C+</v>
      </c>
      <c r="ND42" s="149">
        <f t="shared" si="491"/>
        <v>2.5</v>
      </c>
      <c r="NE42" s="40" t="str">
        <f t="shared" si="492"/>
        <v>2.5</v>
      </c>
      <c r="NF42" s="53">
        <v>4</v>
      </c>
      <c r="NG42" s="63">
        <v>4</v>
      </c>
      <c r="NH42" s="264">
        <f t="shared" si="19"/>
        <v>12</v>
      </c>
      <c r="NI42" s="217">
        <f t="shared" si="20"/>
        <v>7.05</v>
      </c>
      <c r="NJ42" s="182">
        <f t="shared" si="21"/>
        <v>2.6666666666666665</v>
      </c>
      <c r="NK42" s="183" t="str">
        <f t="shared" si="22"/>
        <v>2.67</v>
      </c>
      <c r="NL42" s="135" t="str">
        <f t="shared" si="23"/>
        <v>Lên lớp</v>
      </c>
      <c r="NM42" s="136">
        <f t="shared" si="24"/>
        <v>12</v>
      </c>
      <c r="NN42" s="217">
        <f t="shared" si="25"/>
        <v>7.05</v>
      </c>
      <c r="NO42" s="236">
        <f t="shared" si="26"/>
        <v>2.6666666666666665</v>
      </c>
      <c r="NP42" s="192">
        <f t="shared" si="27"/>
        <v>67</v>
      </c>
      <c r="NQ42" s="193">
        <f t="shared" si="28"/>
        <v>67</v>
      </c>
      <c r="NR42" s="183">
        <f t="shared" si="29"/>
        <v>6.1059701492537313</v>
      </c>
      <c r="NS42" s="182">
        <f t="shared" si="30"/>
        <v>2.0746268656716418</v>
      </c>
      <c r="NT42" s="183" t="str">
        <f t="shared" si="31"/>
        <v>2.07</v>
      </c>
      <c r="NU42" s="135" t="str">
        <f t="shared" si="32"/>
        <v>Lên lớp</v>
      </c>
      <c r="NV42" s="135" t="s">
        <v>648</v>
      </c>
      <c r="NW42" s="57">
        <v>8.5</v>
      </c>
      <c r="NX42" s="51">
        <v>8</v>
      </c>
      <c r="NY42" s="23"/>
      <c r="NZ42" s="25">
        <f t="shared" si="273"/>
        <v>8.1999999999999993</v>
      </c>
      <c r="OA42" s="26">
        <f t="shared" si="274"/>
        <v>8.1999999999999993</v>
      </c>
      <c r="OB42" s="26" t="str">
        <f t="shared" si="275"/>
        <v>8.2</v>
      </c>
      <c r="OC42" s="30" t="str">
        <f t="shared" si="276"/>
        <v>B+</v>
      </c>
      <c r="OD42" s="28">
        <f t="shared" si="277"/>
        <v>3.5</v>
      </c>
      <c r="OE42" s="35" t="str">
        <f t="shared" si="278"/>
        <v>3.5</v>
      </c>
      <c r="OF42" s="53">
        <v>6</v>
      </c>
      <c r="OG42" s="70">
        <v>6</v>
      </c>
      <c r="OH42" s="19">
        <v>7.3</v>
      </c>
      <c r="OI42" s="22">
        <v>7</v>
      </c>
      <c r="OJ42" s="23"/>
      <c r="OK42" s="25">
        <f t="shared" si="263"/>
        <v>7.1</v>
      </c>
      <c r="OL42" s="26">
        <f t="shared" si="264"/>
        <v>7.1</v>
      </c>
      <c r="OM42" s="26" t="str">
        <f t="shared" si="265"/>
        <v>7.1</v>
      </c>
      <c r="ON42" s="30" t="str">
        <f t="shared" si="266"/>
        <v>B</v>
      </c>
      <c r="OO42" s="28">
        <f t="shared" si="267"/>
        <v>3</v>
      </c>
      <c r="OP42" s="35" t="str">
        <f t="shared" si="268"/>
        <v>3.0</v>
      </c>
      <c r="OQ42" s="53">
        <v>6</v>
      </c>
      <c r="OR42" s="63">
        <v>6</v>
      </c>
      <c r="OS42" s="258"/>
      <c r="OT42" s="25"/>
      <c r="OU42" s="25"/>
      <c r="OV42" s="129">
        <f t="shared" si="269"/>
        <v>0</v>
      </c>
      <c r="OW42" s="26" t="str">
        <f t="shared" si="34"/>
        <v>0.0</v>
      </c>
      <c r="OX42" s="30" t="str">
        <f t="shared" si="270"/>
        <v>F</v>
      </c>
      <c r="OY42" s="28">
        <f t="shared" si="271"/>
        <v>0</v>
      </c>
      <c r="OZ42" s="35" t="str">
        <f t="shared" si="272"/>
        <v>0.0</v>
      </c>
      <c r="PA42" s="260"/>
      <c r="PB42" s="261"/>
      <c r="PC42" s="262">
        <f t="shared" si="232"/>
        <v>12</v>
      </c>
      <c r="PD42" s="217">
        <f t="shared" si="35"/>
        <v>7.6499999999999986</v>
      </c>
      <c r="PE42" s="182">
        <f t="shared" si="36"/>
        <v>3.25</v>
      </c>
      <c r="PF42" s="183" t="str">
        <f t="shared" si="37"/>
        <v>3.25</v>
      </c>
      <c r="PG42" s="135" t="str">
        <f t="shared" si="38"/>
        <v>Lên lớp</v>
      </c>
    </row>
    <row r="43" spans="1:423" ht="18">
      <c r="A43" s="10">
        <v>7</v>
      </c>
      <c r="B43" s="10">
        <v>42</v>
      </c>
      <c r="C43" s="90" t="s">
        <v>351</v>
      </c>
      <c r="D43" s="91" t="s">
        <v>377</v>
      </c>
      <c r="E43" s="93" t="s">
        <v>378</v>
      </c>
      <c r="F43" s="131" t="s">
        <v>379</v>
      </c>
      <c r="G43" s="42"/>
      <c r="H43" s="106" t="s">
        <v>546</v>
      </c>
      <c r="I43" s="42" t="s">
        <v>18</v>
      </c>
      <c r="J43" s="98" t="s">
        <v>584</v>
      </c>
      <c r="K43" s="12">
        <v>5.3</v>
      </c>
      <c r="L43" s="26" t="str">
        <f t="shared" si="279"/>
        <v>5.3</v>
      </c>
      <c r="M43" s="30" t="str">
        <f t="shared" si="493"/>
        <v>D+</v>
      </c>
      <c r="N43" s="37">
        <f t="shared" si="494"/>
        <v>1.5</v>
      </c>
      <c r="O43" s="35" t="str">
        <f t="shared" si="495"/>
        <v>1.5</v>
      </c>
      <c r="P43" s="11">
        <v>2</v>
      </c>
      <c r="Q43" s="14">
        <v>7.7</v>
      </c>
      <c r="R43" s="26" t="str">
        <f t="shared" si="283"/>
        <v>7.7</v>
      </c>
      <c r="S43" s="30" t="str">
        <f t="shared" si="496"/>
        <v>B</v>
      </c>
      <c r="T43" s="37">
        <f t="shared" si="497"/>
        <v>3</v>
      </c>
      <c r="U43" s="35" t="str">
        <f t="shared" si="498"/>
        <v>3.0</v>
      </c>
      <c r="V43" s="11">
        <v>3</v>
      </c>
      <c r="W43" s="19">
        <v>7.3</v>
      </c>
      <c r="X43" s="22">
        <v>1</v>
      </c>
      <c r="Y43" s="23">
        <v>8</v>
      </c>
      <c r="Z43" s="25">
        <f t="shared" si="499"/>
        <v>3.5</v>
      </c>
      <c r="AA43" s="26">
        <f t="shared" si="500"/>
        <v>7.7</v>
      </c>
      <c r="AB43" s="26" t="str">
        <f t="shared" si="289"/>
        <v>7.7</v>
      </c>
      <c r="AC43" s="30" t="str">
        <f t="shared" si="501"/>
        <v>B</v>
      </c>
      <c r="AD43" s="28">
        <f t="shared" si="502"/>
        <v>3</v>
      </c>
      <c r="AE43" s="35" t="str">
        <f t="shared" si="503"/>
        <v>3.0</v>
      </c>
      <c r="AF43" s="53">
        <v>4</v>
      </c>
      <c r="AG43" s="63">
        <v>4</v>
      </c>
      <c r="AH43" s="19">
        <v>7.3</v>
      </c>
      <c r="AI43" s="22">
        <v>8</v>
      </c>
      <c r="AJ43" s="23"/>
      <c r="AK43" s="25">
        <f t="shared" si="504"/>
        <v>7.7</v>
      </c>
      <c r="AL43" s="26">
        <f t="shared" si="505"/>
        <v>7.7</v>
      </c>
      <c r="AM43" s="26" t="str">
        <f t="shared" si="295"/>
        <v>7.7</v>
      </c>
      <c r="AN43" s="30" t="str">
        <f t="shared" si="506"/>
        <v>B</v>
      </c>
      <c r="AO43" s="28">
        <f t="shared" si="507"/>
        <v>3</v>
      </c>
      <c r="AP43" s="35" t="str">
        <f t="shared" si="508"/>
        <v>3.0</v>
      </c>
      <c r="AQ43" s="66">
        <v>2</v>
      </c>
      <c r="AR43" s="68">
        <v>2</v>
      </c>
      <c r="AS43" s="19">
        <v>5.6</v>
      </c>
      <c r="AT43" s="22">
        <v>3</v>
      </c>
      <c r="AU43" s="23"/>
      <c r="AV43" s="25">
        <f t="shared" si="509"/>
        <v>4</v>
      </c>
      <c r="AW43" s="26">
        <f t="shared" si="510"/>
        <v>4</v>
      </c>
      <c r="AX43" s="26" t="str">
        <f t="shared" si="301"/>
        <v>4.0</v>
      </c>
      <c r="AY43" s="30" t="str">
        <f t="shared" si="511"/>
        <v>D</v>
      </c>
      <c r="AZ43" s="28">
        <f t="shared" si="512"/>
        <v>1</v>
      </c>
      <c r="BA43" s="35" t="str">
        <f t="shared" si="513"/>
        <v>1.0</v>
      </c>
      <c r="BB43" s="53">
        <v>3</v>
      </c>
      <c r="BC43" s="63">
        <v>3</v>
      </c>
      <c r="BD43" s="19">
        <v>7.6</v>
      </c>
      <c r="BE43" s="22">
        <v>4</v>
      </c>
      <c r="BF43" s="23"/>
      <c r="BG43" s="25">
        <f t="shared" si="514"/>
        <v>5.4</v>
      </c>
      <c r="BH43" s="26">
        <f t="shared" si="515"/>
        <v>5.4</v>
      </c>
      <c r="BI43" s="26" t="str">
        <f t="shared" si="307"/>
        <v>5.4</v>
      </c>
      <c r="BJ43" s="30" t="str">
        <f t="shared" si="516"/>
        <v>D+</v>
      </c>
      <c r="BK43" s="28">
        <f t="shared" si="517"/>
        <v>1.5</v>
      </c>
      <c r="BL43" s="35" t="str">
        <f t="shared" si="518"/>
        <v>1.5</v>
      </c>
      <c r="BM43" s="53">
        <v>3</v>
      </c>
      <c r="BN43" s="63">
        <v>3</v>
      </c>
      <c r="BO43" s="19">
        <v>6.9</v>
      </c>
      <c r="BP43" s="22">
        <v>7</v>
      </c>
      <c r="BQ43" s="23"/>
      <c r="BR43" s="25">
        <f t="shared" si="519"/>
        <v>7</v>
      </c>
      <c r="BS43" s="26">
        <f t="shared" si="520"/>
        <v>7</v>
      </c>
      <c r="BT43" s="26" t="str">
        <f t="shared" si="313"/>
        <v>7.0</v>
      </c>
      <c r="BU43" s="30" t="str">
        <f t="shared" si="521"/>
        <v>B</v>
      </c>
      <c r="BV43" s="56">
        <f t="shared" si="522"/>
        <v>3</v>
      </c>
      <c r="BW43" s="35" t="str">
        <f t="shared" si="523"/>
        <v>3.0</v>
      </c>
      <c r="BX43" s="53">
        <v>2</v>
      </c>
      <c r="BY43" s="70">
        <v>2</v>
      </c>
      <c r="BZ43" s="19">
        <v>8</v>
      </c>
      <c r="CA43" s="22">
        <v>5</v>
      </c>
      <c r="CB43" s="23"/>
      <c r="CC43" s="25">
        <f t="shared" si="524"/>
        <v>6.2</v>
      </c>
      <c r="CD43" s="26">
        <f t="shared" si="525"/>
        <v>6.2</v>
      </c>
      <c r="CE43" s="26" t="str">
        <f t="shared" si="319"/>
        <v>6.2</v>
      </c>
      <c r="CF43" s="30" t="str">
        <f t="shared" si="526"/>
        <v>C</v>
      </c>
      <c r="CG43" s="28">
        <f t="shared" si="527"/>
        <v>2</v>
      </c>
      <c r="CH43" s="35" t="str">
        <f t="shared" si="528"/>
        <v>2.0</v>
      </c>
      <c r="CI43" s="53">
        <v>3</v>
      </c>
      <c r="CJ43" s="63">
        <v>3</v>
      </c>
      <c r="CK43" s="115">
        <f t="shared" si="529"/>
        <v>17</v>
      </c>
      <c r="CL43" s="238">
        <f t="shared" si="324"/>
        <v>6.2941176470588234</v>
      </c>
      <c r="CM43" s="116">
        <f t="shared" si="530"/>
        <v>2.2058823529411766</v>
      </c>
      <c r="CN43" s="117" t="str">
        <f t="shared" si="531"/>
        <v>2.21</v>
      </c>
      <c r="CO43" s="135" t="str">
        <f t="shared" si="532"/>
        <v>Lên lớp</v>
      </c>
      <c r="CP43" s="136">
        <f t="shared" si="533"/>
        <v>17</v>
      </c>
      <c r="CQ43" s="241">
        <f t="shared" si="329"/>
        <v>6.2941176470588234</v>
      </c>
      <c r="CR43" s="137">
        <f t="shared" si="534"/>
        <v>2.2058823529411766</v>
      </c>
      <c r="CS43" s="140" t="str">
        <f t="shared" si="535"/>
        <v>2.21</v>
      </c>
      <c r="CT43" s="135" t="str">
        <f t="shared" si="536"/>
        <v>Lên lớp</v>
      </c>
      <c r="CU43" s="135" t="s">
        <v>648</v>
      </c>
      <c r="CV43" s="19">
        <v>6.9</v>
      </c>
      <c r="CW43" s="22">
        <v>3</v>
      </c>
      <c r="CX43" s="23"/>
      <c r="CY43" s="25">
        <f t="shared" si="537"/>
        <v>4.5999999999999996</v>
      </c>
      <c r="CZ43" s="26">
        <f t="shared" si="538"/>
        <v>4.5999999999999996</v>
      </c>
      <c r="DA43" s="26" t="str">
        <f t="shared" si="539"/>
        <v>4.6</v>
      </c>
      <c r="DB43" s="30" t="str">
        <f t="shared" si="540"/>
        <v>D</v>
      </c>
      <c r="DC43" s="56">
        <f t="shared" si="541"/>
        <v>1</v>
      </c>
      <c r="DD43" s="35" t="str">
        <f t="shared" si="542"/>
        <v>1.0</v>
      </c>
      <c r="DE43" s="53">
        <v>3</v>
      </c>
      <c r="DF43" s="63">
        <v>3</v>
      </c>
      <c r="DG43" s="19">
        <v>7.7</v>
      </c>
      <c r="DH43" s="22">
        <v>5</v>
      </c>
      <c r="DI43" s="23"/>
      <c r="DJ43" s="25">
        <f t="shared" si="543"/>
        <v>6.1</v>
      </c>
      <c r="DK43" s="26">
        <f t="shared" si="544"/>
        <v>6.1</v>
      </c>
      <c r="DL43" s="26" t="str">
        <f t="shared" si="545"/>
        <v>6.1</v>
      </c>
      <c r="DM43" s="30" t="str">
        <f t="shared" si="546"/>
        <v>C</v>
      </c>
      <c r="DN43" s="56">
        <f t="shared" si="547"/>
        <v>2</v>
      </c>
      <c r="DO43" s="35" t="str">
        <f t="shared" si="548"/>
        <v>2.0</v>
      </c>
      <c r="DP43" s="53">
        <v>3</v>
      </c>
      <c r="DQ43" s="63">
        <v>3</v>
      </c>
      <c r="DR43" s="19">
        <v>8.1</v>
      </c>
      <c r="DS43" s="22">
        <v>8</v>
      </c>
      <c r="DT43" s="23"/>
      <c r="DU43" s="25">
        <f t="shared" si="608"/>
        <v>8</v>
      </c>
      <c r="DV43" s="26">
        <f t="shared" si="549"/>
        <v>8</v>
      </c>
      <c r="DW43" s="26" t="str">
        <f t="shared" si="550"/>
        <v>8.0</v>
      </c>
      <c r="DX43" s="30" t="str">
        <f t="shared" si="551"/>
        <v>B+</v>
      </c>
      <c r="DY43" s="28">
        <f t="shared" si="552"/>
        <v>3.5</v>
      </c>
      <c r="DZ43" s="35" t="str">
        <f t="shared" si="553"/>
        <v>3.5</v>
      </c>
      <c r="EA43" s="53">
        <v>3</v>
      </c>
      <c r="EB43" s="63">
        <v>3</v>
      </c>
      <c r="EC43" s="19">
        <v>5</v>
      </c>
      <c r="ED43" s="22">
        <v>5</v>
      </c>
      <c r="EE43" s="23"/>
      <c r="EF43" s="25">
        <f t="shared" si="609"/>
        <v>5</v>
      </c>
      <c r="EG43" s="26">
        <f t="shared" si="554"/>
        <v>5</v>
      </c>
      <c r="EH43" s="26" t="str">
        <f t="shared" si="555"/>
        <v>5.0</v>
      </c>
      <c r="EI43" s="30" t="str">
        <f t="shared" si="556"/>
        <v>D+</v>
      </c>
      <c r="EJ43" s="28">
        <f t="shared" si="557"/>
        <v>1.5</v>
      </c>
      <c r="EK43" s="35" t="str">
        <f t="shared" si="558"/>
        <v>1.5</v>
      </c>
      <c r="EL43" s="53">
        <v>2</v>
      </c>
      <c r="EM43" s="63">
        <v>2</v>
      </c>
      <c r="EN43" s="19">
        <v>7</v>
      </c>
      <c r="EO43" s="22">
        <v>7</v>
      </c>
      <c r="EP43" s="23"/>
      <c r="EQ43" s="25">
        <f t="shared" si="610"/>
        <v>7</v>
      </c>
      <c r="ER43" s="26">
        <f t="shared" si="559"/>
        <v>7</v>
      </c>
      <c r="ES43" s="26" t="str">
        <f t="shared" si="560"/>
        <v>7.0</v>
      </c>
      <c r="ET43" s="30" t="str">
        <f t="shared" si="561"/>
        <v>B</v>
      </c>
      <c r="EU43" s="28">
        <f t="shared" si="562"/>
        <v>3</v>
      </c>
      <c r="EV43" s="35" t="str">
        <f t="shared" si="563"/>
        <v>3.0</v>
      </c>
      <c r="EW43" s="53">
        <v>2</v>
      </c>
      <c r="EX43" s="63">
        <v>2</v>
      </c>
      <c r="EY43" s="19">
        <v>8</v>
      </c>
      <c r="EZ43" s="22">
        <v>7</v>
      </c>
      <c r="FA43" s="23"/>
      <c r="FB43" s="25">
        <f t="shared" si="611"/>
        <v>7.4</v>
      </c>
      <c r="FC43" s="26">
        <f t="shared" si="564"/>
        <v>7.4</v>
      </c>
      <c r="FD43" s="26" t="str">
        <f t="shared" si="565"/>
        <v>7.4</v>
      </c>
      <c r="FE43" s="30" t="str">
        <f t="shared" si="566"/>
        <v>B</v>
      </c>
      <c r="FF43" s="28">
        <f t="shared" si="567"/>
        <v>3</v>
      </c>
      <c r="FG43" s="35" t="str">
        <f t="shared" si="568"/>
        <v>3.0</v>
      </c>
      <c r="FH43" s="53">
        <v>3</v>
      </c>
      <c r="FI43" s="63">
        <v>3</v>
      </c>
      <c r="FJ43" s="19">
        <v>8</v>
      </c>
      <c r="FK43" s="22">
        <v>6</v>
      </c>
      <c r="FL43" s="23"/>
      <c r="FM43" s="25">
        <f t="shared" si="569"/>
        <v>6.8</v>
      </c>
      <c r="FN43" s="26">
        <f t="shared" si="570"/>
        <v>6.8</v>
      </c>
      <c r="FO43" s="26" t="str">
        <f t="shared" si="571"/>
        <v>6.8</v>
      </c>
      <c r="FP43" s="30" t="str">
        <f t="shared" si="572"/>
        <v>C+</v>
      </c>
      <c r="FQ43" s="28">
        <f t="shared" si="573"/>
        <v>2.5</v>
      </c>
      <c r="FR43" s="35" t="str">
        <f t="shared" si="574"/>
        <v>2.5</v>
      </c>
      <c r="FS43" s="53">
        <v>2</v>
      </c>
      <c r="FT43" s="63">
        <v>2</v>
      </c>
      <c r="FU43" s="19">
        <v>6</v>
      </c>
      <c r="FV43" s="22">
        <v>2</v>
      </c>
      <c r="FW43" s="23">
        <v>5</v>
      </c>
      <c r="FX43" s="25">
        <f t="shared" si="575"/>
        <v>3.6</v>
      </c>
      <c r="FY43" s="26">
        <f t="shared" si="576"/>
        <v>5.4</v>
      </c>
      <c r="FZ43" s="26" t="str">
        <f t="shared" si="577"/>
        <v>5.4</v>
      </c>
      <c r="GA43" s="30" t="str">
        <f t="shared" si="578"/>
        <v>D+</v>
      </c>
      <c r="GB43" s="28">
        <f t="shared" si="579"/>
        <v>1.5</v>
      </c>
      <c r="GC43" s="35" t="str">
        <f t="shared" si="580"/>
        <v>1.5</v>
      </c>
      <c r="GD43" s="53">
        <v>2</v>
      </c>
      <c r="GE43" s="63">
        <v>2</v>
      </c>
      <c r="GF43" s="181">
        <f t="shared" si="581"/>
        <v>20</v>
      </c>
      <c r="GG43" s="217">
        <f t="shared" si="382"/>
        <v>6.3349999999999991</v>
      </c>
      <c r="GH43" s="182">
        <f t="shared" si="582"/>
        <v>2.2749999999999999</v>
      </c>
      <c r="GI43" s="183" t="str">
        <f t="shared" si="583"/>
        <v>2.28</v>
      </c>
      <c r="GJ43" s="135" t="str">
        <f t="shared" si="584"/>
        <v>Lên lớp</v>
      </c>
      <c r="GK43" s="136">
        <f t="shared" si="585"/>
        <v>20</v>
      </c>
      <c r="GL43" s="239">
        <f t="shared" si="387"/>
        <v>6.3349999999999991</v>
      </c>
      <c r="GM43" s="137">
        <f t="shared" si="586"/>
        <v>2.2749999999999999</v>
      </c>
      <c r="GN43" s="192">
        <f t="shared" si="587"/>
        <v>37</v>
      </c>
      <c r="GO43" s="193">
        <f t="shared" si="588"/>
        <v>37</v>
      </c>
      <c r="GP43" s="183">
        <f t="shared" si="391"/>
        <v>6.3162162162162163</v>
      </c>
      <c r="GQ43" s="182">
        <f t="shared" si="589"/>
        <v>2.2432432432432434</v>
      </c>
      <c r="GR43" s="183" t="str">
        <f t="shared" si="590"/>
        <v>2.24</v>
      </c>
      <c r="GS43" s="135" t="str">
        <f t="shared" si="591"/>
        <v>Lên lớp</v>
      </c>
      <c r="GT43" s="135" t="s">
        <v>648</v>
      </c>
      <c r="GU43" s="19">
        <v>7.3</v>
      </c>
      <c r="GV43" s="22">
        <v>7</v>
      </c>
      <c r="GW43" s="23"/>
      <c r="GX43" s="25">
        <f t="shared" si="592"/>
        <v>7.1</v>
      </c>
      <c r="GY43" s="26">
        <f t="shared" si="396"/>
        <v>7.1</v>
      </c>
      <c r="GZ43" s="26" t="str">
        <f t="shared" si="593"/>
        <v>7.1</v>
      </c>
      <c r="HA43" s="30" t="str">
        <f t="shared" si="398"/>
        <v>B</v>
      </c>
      <c r="HB43" s="28">
        <f t="shared" si="399"/>
        <v>3</v>
      </c>
      <c r="HC43" s="35" t="str">
        <f t="shared" si="400"/>
        <v>3.0</v>
      </c>
      <c r="HD43" s="53">
        <v>3</v>
      </c>
      <c r="HE43" s="63">
        <v>3</v>
      </c>
      <c r="HF43" s="19">
        <v>6.6</v>
      </c>
      <c r="HG43" s="22">
        <v>5</v>
      </c>
      <c r="HH43" s="23"/>
      <c r="HI43" s="25">
        <f t="shared" si="401"/>
        <v>5.6</v>
      </c>
      <c r="HJ43" s="26">
        <f t="shared" si="402"/>
        <v>5.6</v>
      </c>
      <c r="HK43" s="26" t="str">
        <f t="shared" si="403"/>
        <v>5.6</v>
      </c>
      <c r="HL43" s="30" t="str">
        <f t="shared" si="404"/>
        <v>C</v>
      </c>
      <c r="HM43" s="28">
        <f t="shared" si="405"/>
        <v>2</v>
      </c>
      <c r="HN43" s="35" t="str">
        <f t="shared" si="406"/>
        <v>2.0</v>
      </c>
      <c r="HO43" s="53">
        <v>2</v>
      </c>
      <c r="HP43" s="63">
        <v>2</v>
      </c>
      <c r="HQ43" s="19">
        <v>7.4</v>
      </c>
      <c r="HR43" s="22">
        <v>5</v>
      </c>
      <c r="HS43" s="23"/>
      <c r="HT43" s="25">
        <f t="shared" si="407"/>
        <v>6</v>
      </c>
      <c r="HU43" s="147">
        <f t="shared" si="408"/>
        <v>6</v>
      </c>
      <c r="HV43" s="26" t="str">
        <f t="shared" si="409"/>
        <v>6.0</v>
      </c>
      <c r="HW43" s="218" t="str">
        <f t="shared" si="410"/>
        <v>C</v>
      </c>
      <c r="HX43" s="149">
        <f t="shared" si="411"/>
        <v>2</v>
      </c>
      <c r="HY43" s="40" t="str">
        <f t="shared" si="412"/>
        <v>2.0</v>
      </c>
      <c r="HZ43" s="53">
        <v>3</v>
      </c>
      <c r="IA43" s="63">
        <v>3</v>
      </c>
      <c r="IB43" s="19">
        <v>7.3</v>
      </c>
      <c r="IC43" s="22">
        <v>5</v>
      </c>
      <c r="ID43" s="23"/>
      <c r="IE43" s="25">
        <f t="shared" si="413"/>
        <v>5.9</v>
      </c>
      <c r="IF43" s="147">
        <f t="shared" si="414"/>
        <v>5.9</v>
      </c>
      <c r="IG43" s="26" t="str">
        <f t="shared" si="415"/>
        <v>5.9</v>
      </c>
      <c r="IH43" s="218" t="str">
        <f t="shared" si="416"/>
        <v>C</v>
      </c>
      <c r="II43" s="149">
        <f t="shared" si="417"/>
        <v>2</v>
      </c>
      <c r="IJ43" s="40" t="str">
        <f t="shared" si="418"/>
        <v>2.0</v>
      </c>
      <c r="IK43" s="53">
        <v>1</v>
      </c>
      <c r="IL43" s="63">
        <v>1</v>
      </c>
      <c r="IM43" s="19">
        <v>7</v>
      </c>
      <c r="IN43" s="22">
        <v>8</v>
      </c>
      <c r="IO43" s="23"/>
      <c r="IP43" s="25">
        <f t="shared" si="419"/>
        <v>7.6</v>
      </c>
      <c r="IQ43" s="26">
        <f t="shared" si="420"/>
        <v>7.6</v>
      </c>
      <c r="IR43" s="26" t="str">
        <f t="shared" si="421"/>
        <v>7.6</v>
      </c>
      <c r="IS43" s="30" t="str">
        <f t="shared" si="594"/>
        <v>B</v>
      </c>
      <c r="IT43" s="28">
        <f t="shared" si="423"/>
        <v>3</v>
      </c>
      <c r="IU43" s="35" t="str">
        <f t="shared" si="424"/>
        <v>3.0</v>
      </c>
      <c r="IV43" s="53">
        <v>2</v>
      </c>
      <c r="IW43" s="63">
        <v>2</v>
      </c>
      <c r="IX43" s="19">
        <v>7.2</v>
      </c>
      <c r="IY43" s="22">
        <v>5</v>
      </c>
      <c r="IZ43" s="23"/>
      <c r="JA43" s="25">
        <f t="shared" si="425"/>
        <v>5.9</v>
      </c>
      <c r="JB43" s="26">
        <f t="shared" si="426"/>
        <v>5.9</v>
      </c>
      <c r="JC43" s="26" t="str">
        <f t="shared" si="427"/>
        <v>5.9</v>
      </c>
      <c r="JD43" s="30" t="str">
        <f t="shared" si="428"/>
        <v>C</v>
      </c>
      <c r="JE43" s="28">
        <f t="shared" si="429"/>
        <v>2</v>
      </c>
      <c r="JF43" s="35" t="str">
        <f t="shared" si="430"/>
        <v>2.0</v>
      </c>
      <c r="JG43" s="53">
        <v>2</v>
      </c>
      <c r="JH43" s="63">
        <v>2</v>
      </c>
      <c r="JI43" s="19">
        <v>6.2</v>
      </c>
      <c r="JJ43" s="22">
        <v>5</v>
      </c>
      <c r="JK43" s="23"/>
      <c r="JL43" s="25">
        <f t="shared" si="595"/>
        <v>5.5</v>
      </c>
      <c r="JM43" s="26">
        <f t="shared" si="596"/>
        <v>5.5</v>
      </c>
      <c r="JN43" s="26" t="str">
        <f t="shared" si="597"/>
        <v>5.5</v>
      </c>
      <c r="JO43" s="30" t="str">
        <f t="shared" si="598"/>
        <v>C</v>
      </c>
      <c r="JP43" s="28">
        <f t="shared" si="599"/>
        <v>2</v>
      </c>
      <c r="JQ43" s="35" t="str">
        <f t="shared" si="600"/>
        <v>2.0</v>
      </c>
      <c r="JR43" s="53">
        <v>2</v>
      </c>
      <c r="JS43" s="63">
        <v>2</v>
      </c>
      <c r="JT43" s="19">
        <v>5.4</v>
      </c>
      <c r="JU43" s="22">
        <v>4</v>
      </c>
      <c r="JV43" s="23"/>
      <c r="JW43" s="25">
        <f t="shared" si="437"/>
        <v>4.5999999999999996</v>
      </c>
      <c r="JX43" s="26">
        <f t="shared" si="438"/>
        <v>4.5999999999999996</v>
      </c>
      <c r="JY43" s="26" t="str">
        <f t="shared" si="439"/>
        <v>4.6</v>
      </c>
      <c r="JZ43" s="30" t="str">
        <f t="shared" si="601"/>
        <v>D</v>
      </c>
      <c r="KA43" s="28">
        <f t="shared" si="441"/>
        <v>1</v>
      </c>
      <c r="KB43" s="35" t="str">
        <f t="shared" si="442"/>
        <v>1.0</v>
      </c>
      <c r="KC43" s="53">
        <v>1</v>
      </c>
      <c r="KD43" s="63">
        <v>1</v>
      </c>
      <c r="KE43" s="19">
        <v>8</v>
      </c>
      <c r="KF43" s="22">
        <v>5</v>
      </c>
      <c r="KG43" s="23"/>
      <c r="KH43" s="25">
        <f t="shared" si="602"/>
        <v>6.2</v>
      </c>
      <c r="KI43" s="26">
        <f t="shared" si="603"/>
        <v>6.2</v>
      </c>
      <c r="KJ43" s="26" t="str">
        <f t="shared" si="604"/>
        <v>6.2</v>
      </c>
      <c r="KK43" s="30" t="str">
        <f t="shared" si="605"/>
        <v>C</v>
      </c>
      <c r="KL43" s="28">
        <f t="shared" si="606"/>
        <v>2</v>
      </c>
      <c r="KM43" s="35" t="str">
        <f t="shared" si="607"/>
        <v>2.0</v>
      </c>
      <c r="KN43" s="53">
        <v>2</v>
      </c>
      <c r="KO43" s="63">
        <v>2</v>
      </c>
      <c r="KP43" s="181">
        <f t="shared" si="449"/>
        <v>18</v>
      </c>
      <c r="KQ43" s="217">
        <f t="shared" si="450"/>
        <v>6.1888888888888882</v>
      </c>
      <c r="KR43" s="182">
        <f t="shared" si="451"/>
        <v>2.2222222222222223</v>
      </c>
      <c r="KS43" s="183" t="str">
        <f t="shared" si="452"/>
        <v>2.22</v>
      </c>
      <c r="KT43" s="135" t="str">
        <f t="shared" si="453"/>
        <v>Lên lớp</v>
      </c>
      <c r="KU43" s="136">
        <f t="shared" si="454"/>
        <v>18</v>
      </c>
      <c r="KV43" s="217">
        <f t="shared" si="455"/>
        <v>6.1888888888888882</v>
      </c>
      <c r="KW43" s="236">
        <f t="shared" si="456"/>
        <v>2.2222222222222223</v>
      </c>
      <c r="KX43" s="192">
        <f t="shared" si="457"/>
        <v>55</v>
      </c>
      <c r="KY43" s="193">
        <f t="shared" si="458"/>
        <v>55</v>
      </c>
      <c r="KZ43" s="183">
        <f t="shared" si="459"/>
        <v>6.2745454545454553</v>
      </c>
      <c r="LA43" s="182">
        <f t="shared" si="460"/>
        <v>2.2363636363636363</v>
      </c>
      <c r="LB43" s="183" t="str">
        <f t="shared" si="461"/>
        <v>2.24</v>
      </c>
      <c r="LC43" s="135" t="str">
        <f t="shared" si="462"/>
        <v>Lên lớp</v>
      </c>
      <c r="LD43" s="135" t="s">
        <v>648</v>
      </c>
      <c r="LE43" s="19">
        <v>7.5</v>
      </c>
      <c r="LF43" s="22">
        <v>7</v>
      </c>
      <c r="LG43" s="23"/>
      <c r="LH43" s="25">
        <f t="shared" si="463"/>
        <v>7.2</v>
      </c>
      <c r="LI43" s="147">
        <f t="shared" si="464"/>
        <v>7.2</v>
      </c>
      <c r="LJ43" s="26" t="str">
        <f t="shared" si="465"/>
        <v>7.2</v>
      </c>
      <c r="LK43" s="148" t="str">
        <f t="shared" si="466"/>
        <v>B</v>
      </c>
      <c r="LL43" s="149">
        <f t="shared" si="467"/>
        <v>3</v>
      </c>
      <c r="LM43" s="40" t="str">
        <f t="shared" si="468"/>
        <v>3.0</v>
      </c>
      <c r="LN43" s="53">
        <v>2</v>
      </c>
      <c r="LO43" s="63">
        <v>2</v>
      </c>
      <c r="LP43" s="19">
        <v>8</v>
      </c>
      <c r="LQ43" s="22">
        <v>6</v>
      </c>
      <c r="LR43" s="23"/>
      <c r="LS43" s="25">
        <f t="shared" si="469"/>
        <v>6.8</v>
      </c>
      <c r="LT43" s="147">
        <f t="shared" si="470"/>
        <v>6.8</v>
      </c>
      <c r="LU43" s="26" t="str">
        <f t="shared" si="471"/>
        <v>6.8</v>
      </c>
      <c r="LV43" s="148" t="str">
        <f t="shared" si="472"/>
        <v>C+</v>
      </c>
      <c r="LW43" s="149">
        <f t="shared" si="473"/>
        <v>2.5</v>
      </c>
      <c r="LX43" s="40" t="str">
        <f t="shared" si="474"/>
        <v>2.5</v>
      </c>
      <c r="LY43" s="53">
        <v>1</v>
      </c>
      <c r="LZ43" s="63">
        <v>1</v>
      </c>
      <c r="MA43" s="19">
        <v>6.8</v>
      </c>
      <c r="MB43" s="51">
        <v>6.5</v>
      </c>
      <c r="MC43" s="23"/>
      <c r="MD43" s="25">
        <f t="shared" si="475"/>
        <v>6.6</v>
      </c>
      <c r="ME43" s="147">
        <f t="shared" si="476"/>
        <v>6.6</v>
      </c>
      <c r="MF43" s="26" t="str">
        <f t="shared" si="477"/>
        <v>6.6</v>
      </c>
      <c r="MG43" s="148" t="str">
        <f t="shared" si="478"/>
        <v>C+</v>
      </c>
      <c r="MH43" s="149">
        <f t="shared" si="479"/>
        <v>2.5</v>
      </c>
      <c r="MI43" s="40" t="str">
        <f t="shared" si="480"/>
        <v>2.5</v>
      </c>
      <c r="MJ43" s="53">
        <v>3</v>
      </c>
      <c r="MK43" s="63">
        <v>3</v>
      </c>
      <c r="ML43" s="19">
        <v>7.7</v>
      </c>
      <c r="MM43" s="22">
        <v>6</v>
      </c>
      <c r="MN43" s="23"/>
      <c r="MO43" s="25">
        <f t="shared" si="481"/>
        <v>6.7</v>
      </c>
      <c r="MP43" s="147">
        <f t="shared" si="482"/>
        <v>6.7</v>
      </c>
      <c r="MQ43" s="26" t="str">
        <f t="shared" si="483"/>
        <v>6.7</v>
      </c>
      <c r="MR43" s="148" t="str">
        <f t="shared" si="484"/>
        <v>C+</v>
      </c>
      <c r="MS43" s="149">
        <f t="shared" si="485"/>
        <v>2.5</v>
      </c>
      <c r="MT43" s="40" t="str">
        <f t="shared" si="486"/>
        <v>2.5</v>
      </c>
      <c r="MU43" s="53">
        <v>2</v>
      </c>
      <c r="MV43" s="63">
        <v>2</v>
      </c>
      <c r="MW43" s="19">
        <v>7</v>
      </c>
      <c r="MX43" s="22">
        <v>2</v>
      </c>
      <c r="MY43" s="23"/>
      <c r="MZ43" s="25">
        <f t="shared" si="487"/>
        <v>4</v>
      </c>
      <c r="NA43" s="147">
        <f t="shared" si="488"/>
        <v>4</v>
      </c>
      <c r="NB43" s="26" t="str">
        <f t="shared" si="489"/>
        <v>4.0</v>
      </c>
      <c r="NC43" s="148" t="str">
        <f t="shared" si="490"/>
        <v>D</v>
      </c>
      <c r="ND43" s="149">
        <f t="shared" si="491"/>
        <v>1</v>
      </c>
      <c r="NE43" s="40" t="str">
        <f t="shared" si="492"/>
        <v>1.0</v>
      </c>
      <c r="NF43" s="53">
        <v>4</v>
      </c>
      <c r="NG43" s="63">
        <v>4</v>
      </c>
      <c r="NH43" s="264">
        <f t="shared" si="19"/>
        <v>12</v>
      </c>
      <c r="NI43" s="217">
        <f t="shared" si="20"/>
        <v>5.8666666666666671</v>
      </c>
      <c r="NJ43" s="182">
        <f t="shared" si="21"/>
        <v>2.0833333333333335</v>
      </c>
      <c r="NK43" s="183" t="str">
        <f t="shared" si="22"/>
        <v>2.08</v>
      </c>
      <c r="NL43" s="135" t="str">
        <f t="shared" si="23"/>
        <v>Lên lớp</v>
      </c>
      <c r="NM43" s="136">
        <f t="shared" si="24"/>
        <v>12</v>
      </c>
      <c r="NN43" s="217">
        <f t="shared" si="25"/>
        <v>5.8666666666666671</v>
      </c>
      <c r="NO43" s="236">
        <f t="shared" si="26"/>
        <v>2.0833333333333335</v>
      </c>
      <c r="NP43" s="192">
        <f t="shared" si="27"/>
        <v>67</v>
      </c>
      <c r="NQ43" s="193">
        <f t="shared" si="28"/>
        <v>67</v>
      </c>
      <c r="NR43" s="183">
        <f t="shared" si="29"/>
        <v>6.2014925373134329</v>
      </c>
      <c r="NS43" s="182">
        <f t="shared" si="30"/>
        <v>2.2089552238805972</v>
      </c>
      <c r="NT43" s="183" t="str">
        <f t="shared" si="31"/>
        <v>2.21</v>
      </c>
      <c r="NU43" s="135" t="str">
        <f t="shared" si="32"/>
        <v>Lên lớp</v>
      </c>
      <c r="NV43" s="135" t="s">
        <v>648</v>
      </c>
      <c r="NW43" s="57">
        <v>8</v>
      </c>
      <c r="NX43" s="51">
        <v>8</v>
      </c>
      <c r="NY43" s="23"/>
      <c r="NZ43" s="25">
        <f t="shared" si="273"/>
        <v>8</v>
      </c>
      <c r="OA43" s="26">
        <f t="shared" si="274"/>
        <v>8</v>
      </c>
      <c r="OB43" s="26" t="str">
        <f t="shared" si="275"/>
        <v>8.0</v>
      </c>
      <c r="OC43" s="30" t="str">
        <f t="shared" si="276"/>
        <v>B+</v>
      </c>
      <c r="OD43" s="28">
        <f t="shared" si="277"/>
        <v>3.5</v>
      </c>
      <c r="OE43" s="35" t="str">
        <f t="shared" si="278"/>
        <v>3.5</v>
      </c>
      <c r="OF43" s="53">
        <v>6</v>
      </c>
      <c r="OG43" s="70">
        <v>6</v>
      </c>
      <c r="OH43" s="19">
        <v>7.3</v>
      </c>
      <c r="OI43" s="22">
        <v>7</v>
      </c>
      <c r="OJ43" s="23"/>
      <c r="OK43" s="25">
        <f t="shared" si="263"/>
        <v>7.1</v>
      </c>
      <c r="OL43" s="26">
        <f t="shared" si="264"/>
        <v>7.1</v>
      </c>
      <c r="OM43" s="26" t="str">
        <f t="shared" si="265"/>
        <v>7.1</v>
      </c>
      <c r="ON43" s="30" t="str">
        <f t="shared" si="266"/>
        <v>B</v>
      </c>
      <c r="OO43" s="28">
        <f t="shared" si="267"/>
        <v>3</v>
      </c>
      <c r="OP43" s="35" t="str">
        <f t="shared" si="268"/>
        <v>3.0</v>
      </c>
      <c r="OQ43" s="53">
        <v>6</v>
      </c>
      <c r="OR43" s="63">
        <v>6</v>
      </c>
      <c r="OS43" s="258">
        <v>7</v>
      </c>
      <c r="OT43" s="25">
        <v>7.6</v>
      </c>
      <c r="OU43" s="25">
        <v>6.8</v>
      </c>
      <c r="OV43" s="129">
        <f t="shared" si="269"/>
        <v>7.1</v>
      </c>
      <c r="OW43" s="26" t="str">
        <f t="shared" si="34"/>
        <v>7.1</v>
      </c>
      <c r="OX43" s="30" t="str">
        <f t="shared" si="270"/>
        <v>B</v>
      </c>
      <c r="OY43" s="28">
        <f t="shared" si="271"/>
        <v>3</v>
      </c>
      <c r="OZ43" s="35" t="str">
        <f t="shared" si="272"/>
        <v>3.0</v>
      </c>
      <c r="PA43" s="260">
        <v>5</v>
      </c>
      <c r="PB43" s="261">
        <v>5</v>
      </c>
      <c r="PC43" s="262">
        <f t="shared" si="232"/>
        <v>17</v>
      </c>
      <c r="PD43" s="217">
        <f t="shared" si="35"/>
        <v>7.4176470588235288</v>
      </c>
      <c r="PE43" s="182">
        <f t="shared" si="36"/>
        <v>3.1764705882352939</v>
      </c>
      <c r="PF43" s="183" t="str">
        <f t="shared" si="37"/>
        <v>3.18</v>
      </c>
      <c r="PG43" s="135" t="str">
        <f t="shared" si="38"/>
        <v>Lên lớp</v>
      </c>
    </row>
    <row r="44" spans="1:423" ht="18">
      <c r="A44" s="10">
        <v>8</v>
      </c>
      <c r="B44" s="10">
        <v>43</v>
      </c>
      <c r="C44" s="90" t="s">
        <v>351</v>
      </c>
      <c r="D44" s="91" t="s">
        <v>380</v>
      </c>
      <c r="E44" s="93" t="s">
        <v>381</v>
      </c>
      <c r="F44" s="131" t="s">
        <v>333</v>
      </c>
      <c r="G44" s="42"/>
      <c r="H44" s="106" t="s">
        <v>547</v>
      </c>
      <c r="I44" s="42" t="s">
        <v>18</v>
      </c>
      <c r="J44" s="98" t="s">
        <v>584</v>
      </c>
      <c r="K44" s="12">
        <v>5.3</v>
      </c>
      <c r="L44" s="26" t="str">
        <f t="shared" si="279"/>
        <v>5.3</v>
      </c>
      <c r="M44" s="30" t="str">
        <f t="shared" si="493"/>
        <v>D+</v>
      </c>
      <c r="N44" s="37">
        <f t="shared" si="494"/>
        <v>1.5</v>
      </c>
      <c r="O44" s="35" t="str">
        <f t="shared" si="495"/>
        <v>1.5</v>
      </c>
      <c r="P44" s="11">
        <v>2</v>
      </c>
      <c r="Q44" s="14">
        <v>7.5</v>
      </c>
      <c r="R44" s="26" t="str">
        <f t="shared" si="283"/>
        <v>7.5</v>
      </c>
      <c r="S44" s="30" t="str">
        <f t="shared" si="496"/>
        <v>B</v>
      </c>
      <c r="T44" s="37">
        <f t="shared" si="497"/>
        <v>3</v>
      </c>
      <c r="U44" s="35" t="str">
        <f t="shared" si="498"/>
        <v>3.0</v>
      </c>
      <c r="V44" s="11">
        <v>3</v>
      </c>
      <c r="W44" s="19">
        <v>6.8</v>
      </c>
      <c r="X44" s="22">
        <v>6</v>
      </c>
      <c r="Y44" s="23"/>
      <c r="Z44" s="25">
        <f t="shared" si="499"/>
        <v>6.3</v>
      </c>
      <c r="AA44" s="26">
        <f t="shared" si="500"/>
        <v>6.3</v>
      </c>
      <c r="AB44" s="26" t="str">
        <f t="shared" si="289"/>
        <v>6.3</v>
      </c>
      <c r="AC44" s="30" t="str">
        <f t="shared" si="501"/>
        <v>C</v>
      </c>
      <c r="AD44" s="28">
        <f t="shared" si="502"/>
        <v>2</v>
      </c>
      <c r="AE44" s="35" t="str">
        <f t="shared" si="503"/>
        <v>2.0</v>
      </c>
      <c r="AF44" s="53">
        <v>4</v>
      </c>
      <c r="AG44" s="63">
        <v>4</v>
      </c>
      <c r="AH44" s="19">
        <v>7.3</v>
      </c>
      <c r="AI44" s="22">
        <v>8</v>
      </c>
      <c r="AJ44" s="23"/>
      <c r="AK44" s="25">
        <f t="shared" si="504"/>
        <v>7.7</v>
      </c>
      <c r="AL44" s="26">
        <f t="shared" si="505"/>
        <v>7.7</v>
      </c>
      <c r="AM44" s="26" t="str">
        <f t="shared" si="295"/>
        <v>7.7</v>
      </c>
      <c r="AN44" s="30" t="str">
        <f t="shared" si="506"/>
        <v>B</v>
      </c>
      <c r="AO44" s="28">
        <f t="shared" si="507"/>
        <v>3</v>
      </c>
      <c r="AP44" s="35" t="str">
        <f t="shared" si="508"/>
        <v>3.0</v>
      </c>
      <c r="AQ44" s="66">
        <v>2</v>
      </c>
      <c r="AR44" s="68">
        <v>2</v>
      </c>
      <c r="AS44" s="19">
        <v>5.8</v>
      </c>
      <c r="AT44" s="22">
        <v>4</v>
      </c>
      <c r="AU44" s="23"/>
      <c r="AV44" s="25">
        <f t="shared" si="509"/>
        <v>4.7</v>
      </c>
      <c r="AW44" s="26">
        <f t="shared" si="510"/>
        <v>4.7</v>
      </c>
      <c r="AX44" s="26" t="str">
        <f t="shared" si="301"/>
        <v>4.7</v>
      </c>
      <c r="AY44" s="30" t="str">
        <f t="shared" si="511"/>
        <v>D</v>
      </c>
      <c r="AZ44" s="28">
        <f t="shared" si="512"/>
        <v>1</v>
      </c>
      <c r="BA44" s="35" t="str">
        <f t="shared" si="513"/>
        <v>1.0</v>
      </c>
      <c r="BB44" s="53">
        <v>3</v>
      </c>
      <c r="BC44" s="63">
        <v>3</v>
      </c>
      <c r="BD44" s="19">
        <v>6.2</v>
      </c>
      <c r="BE44" s="22">
        <v>4</v>
      </c>
      <c r="BF44" s="23"/>
      <c r="BG44" s="25">
        <f t="shared" si="514"/>
        <v>4.9000000000000004</v>
      </c>
      <c r="BH44" s="26">
        <f t="shared" si="515"/>
        <v>4.9000000000000004</v>
      </c>
      <c r="BI44" s="26" t="str">
        <f t="shared" si="307"/>
        <v>4.9</v>
      </c>
      <c r="BJ44" s="30" t="str">
        <f t="shared" si="516"/>
        <v>D</v>
      </c>
      <c r="BK44" s="28">
        <f t="shared" si="517"/>
        <v>1</v>
      </c>
      <c r="BL44" s="35" t="str">
        <f t="shared" si="518"/>
        <v>1.0</v>
      </c>
      <c r="BM44" s="53">
        <v>3</v>
      </c>
      <c r="BN44" s="63">
        <v>3</v>
      </c>
      <c r="BO44" s="19">
        <v>6.7</v>
      </c>
      <c r="BP44" s="22">
        <v>5</v>
      </c>
      <c r="BQ44" s="23"/>
      <c r="BR44" s="25">
        <f t="shared" si="519"/>
        <v>5.7</v>
      </c>
      <c r="BS44" s="26">
        <f t="shared" si="520"/>
        <v>5.7</v>
      </c>
      <c r="BT44" s="26" t="str">
        <f t="shared" si="313"/>
        <v>5.7</v>
      </c>
      <c r="BU44" s="30" t="str">
        <f t="shared" si="521"/>
        <v>C</v>
      </c>
      <c r="BV44" s="56">
        <f t="shared" si="522"/>
        <v>2</v>
      </c>
      <c r="BW44" s="35" t="str">
        <f t="shared" si="523"/>
        <v>2.0</v>
      </c>
      <c r="BX44" s="53">
        <v>2</v>
      </c>
      <c r="BY44" s="70">
        <v>2</v>
      </c>
      <c r="BZ44" s="19">
        <v>7.7</v>
      </c>
      <c r="CA44" s="22">
        <v>6</v>
      </c>
      <c r="CB44" s="23"/>
      <c r="CC44" s="25">
        <f t="shared" si="524"/>
        <v>6.7</v>
      </c>
      <c r="CD44" s="26">
        <f t="shared" si="525"/>
        <v>6.7</v>
      </c>
      <c r="CE44" s="26" t="str">
        <f t="shared" si="319"/>
        <v>6.7</v>
      </c>
      <c r="CF44" s="30" t="str">
        <f t="shared" si="526"/>
        <v>C+</v>
      </c>
      <c r="CG44" s="28">
        <f t="shared" si="527"/>
        <v>2.5</v>
      </c>
      <c r="CH44" s="35" t="str">
        <f t="shared" si="528"/>
        <v>2.5</v>
      </c>
      <c r="CI44" s="53">
        <v>3</v>
      </c>
      <c r="CJ44" s="63">
        <v>3</v>
      </c>
      <c r="CK44" s="115">
        <f t="shared" si="529"/>
        <v>17</v>
      </c>
      <c r="CL44" s="238">
        <f t="shared" si="324"/>
        <v>5.9352941176470591</v>
      </c>
      <c r="CM44" s="116">
        <f t="shared" si="530"/>
        <v>1.8529411764705883</v>
      </c>
      <c r="CN44" s="117" t="str">
        <f t="shared" si="531"/>
        <v>1.85</v>
      </c>
      <c r="CO44" s="135" t="str">
        <f t="shared" si="532"/>
        <v>Lên lớp</v>
      </c>
      <c r="CP44" s="136">
        <f t="shared" si="533"/>
        <v>17</v>
      </c>
      <c r="CQ44" s="241">
        <f t="shared" si="329"/>
        <v>5.9352941176470591</v>
      </c>
      <c r="CR44" s="137">
        <f t="shared" si="534"/>
        <v>1.8529411764705883</v>
      </c>
      <c r="CS44" s="140" t="str">
        <f t="shared" si="535"/>
        <v>1.85</v>
      </c>
      <c r="CT44" s="135" t="str">
        <f t="shared" si="536"/>
        <v>Lên lớp</v>
      </c>
      <c r="CU44" s="135" t="s">
        <v>648</v>
      </c>
      <c r="CV44" s="19">
        <v>6.7</v>
      </c>
      <c r="CW44" s="22">
        <v>3</v>
      </c>
      <c r="CX44" s="23"/>
      <c r="CY44" s="25">
        <f t="shared" si="537"/>
        <v>4.5</v>
      </c>
      <c r="CZ44" s="26">
        <f t="shared" si="538"/>
        <v>4.5</v>
      </c>
      <c r="DA44" s="26" t="str">
        <f t="shared" si="539"/>
        <v>4.5</v>
      </c>
      <c r="DB44" s="30" t="str">
        <f t="shared" si="540"/>
        <v>D</v>
      </c>
      <c r="DC44" s="56">
        <f t="shared" si="541"/>
        <v>1</v>
      </c>
      <c r="DD44" s="35" t="str">
        <f t="shared" si="542"/>
        <v>1.0</v>
      </c>
      <c r="DE44" s="53">
        <v>3</v>
      </c>
      <c r="DF44" s="63">
        <v>3</v>
      </c>
      <c r="DG44" s="19">
        <v>8</v>
      </c>
      <c r="DH44" s="22">
        <v>6</v>
      </c>
      <c r="DI44" s="23"/>
      <c r="DJ44" s="25">
        <f t="shared" si="543"/>
        <v>6.8</v>
      </c>
      <c r="DK44" s="26">
        <f t="shared" si="544"/>
        <v>6.8</v>
      </c>
      <c r="DL44" s="26" t="str">
        <f t="shared" si="545"/>
        <v>6.8</v>
      </c>
      <c r="DM44" s="30" t="str">
        <f t="shared" si="546"/>
        <v>C+</v>
      </c>
      <c r="DN44" s="56">
        <f t="shared" si="547"/>
        <v>2.5</v>
      </c>
      <c r="DO44" s="35" t="str">
        <f t="shared" si="548"/>
        <v>2.5</v>
      </c>
      <c r="DP44" s="53">
        <v>3</v>
      </c>
      <c r="DQ44" s="63">
        <v>3</v>
      </c>
      <c r="DR44" s="19">
        <v>7</v>
      </c>
      <c r="DS44" s="22">
        <v>6</v>
      </c>
      <c r="DT44" s="23"/>
      <c r="DU44" s="25">
        <f t="shared" si="608"/>
        <v>6.4</v>
      </c>
      <c r="DV44" s="26">
        <f t="shared" si="549"/>
        <v>6.4</v>
      </c>
      <c r="DW44" s="26" t="str">
        <f t="shared" si="550"/>
        <v>6.4</v>
      </c>
      <c r="DX44" s="30" t="str">
        <f t="shared" si="551"/>
        <v>C</v>
      </c>
      <c r="DY44" s="28">
        <f t="shared" si="552"/>
        <v>2</v>
      </c>
      <c r="DZ44" s="35" t="str">
        <f t="shared" si="553"/>
        <v>2.0</v>
      </c>
      <c r="EA44" s="53">
        <v>3</v>
      </c>
      <c r="EB44" s="63">
        <v>3</v>
      </c>
      <c r="EC44" s="19">
        <v>9</v>
      </c>
      <c r="ED44" s="22">
        <v>6</v>
      </c>
      <c r="EE44" s="23"/>
      <c r="EF44" s="25">
        <f t="shared" si="609"/>
        <v>7.2</v>
      </c>
      <c r="EG44" s="26">
        <f t="shared" si="554"/>
        <v>7.2</v>
      </c>
      <c r="EH44" s="26" t="str">
        <f t="shared" si="555"/>
        <v>7.2</v>
      </c>
      <c r="EI44" s="30" t="str">
        <f t="shared" si="556"/>
        <v>B</v>
      </c>
      <c r="EJ44" s="28">
        <f t="shared" si="557"/>
        <v>3</v>
      </c>
      <c r="EK44" s="35" t="str">
        <f t="shared" si="558"/>
        <v>3.0</v>
      </c>
      <c r="EL44" s="53">
        <v>2</v>
      </c>
      <c r="EM44" s="63">
        <v>2</v>
      </c>
      <c r="EN44" s="19">
        <v>7</v>
      </c>
      <c r="EO44" s="22">
        <v>7</v>
      </c>
      <c r="EP44" s="23"/>
      <c r="EQ44" s="25">
        <f t="shared" si="610"/>
        <v>7</v>
      </c>
      <c r="ER44" s="26">
        <f t="shared" si="559"/>
        <v>7</v>
      </c>
      <c r="ES44" s="26" t="str">
        <f t="shared" si="560"/>
        <v>7.0</v>
      </c>
      <c r="ET44" s="30" t="str">
        <f t="shared" si="561"/>
        <v>B</v>
      </c>
      <c r="EU44" s="28">
        <f t="shared" si="562"/>
        <v>3</v>
      </c>
      <c r="EV44" s="35" t="str">
        <f t="shared" si="563"/>
        <v>3.0</v>
      </c>
      <c r="EW44" s="53">
        <v>2</v>
      </c>
      <c r="EX44" s="63">
        <v>2</v>
      </c>
      <c r="EY44" s="19">
        <v>7.1</v>
      </c>
      <c r="EZ44" s="22">
        <v>8</v>
      </c>
      <c r="FA44" s="23"/>
      <c r="FB44" s="25">
        <f t="shared" si="611"/>
        <v>7.6</v>
      </c>
      <c r="FC44" s="26">
        <f t="shared" si="564"/>
        <v>7.6</v>
      </c>
      <c r="FD44" s="26" t="str">
        <f t="shared" si="565"/>
        <v>7.6</v>
      </c>
      <c r="FE44" s="30" t="str">
        <f t="shared" si="566"/>
        <v>B</v>
      </c>
      <c r="FF44" s="28">
        <f t="shared" si="567"/>
        <v>3</v>
      </c>
      <c r="FG44" s="35" t="str">
        <f t="shared" si="568"/>
        <v>3.0</v>
      </c>
      <c r="FH44" s="53">
        <v>3</v>
      </c>
      <c r="FI44" s="63">
        <v>3</v>
      </c>
      <c r="FJ44" s="19">
        <v>8</v>
      </c>
      <c r="FK44" s="22">
        <v>8</v>
      </c>
      <c r="FL44" s="23"/>
      <c r="FM44" s="25">
        <f t="shared" si="569"/>
        <v>8</v>
      </c>
      <c r="FN44" s="26">
        <f t="shared" si="570"/>
        <v>8</v>
      </c>
      <c r="FO44" s="26" t="str">
        <f t="shared" si="571"/>
        <v>8.0</v>
      </c>
      <c r="FP44" s="30" t="str">
        <f t="shared" si="572"/>
        <v>B+</v>
      </c>
      <c r="FQ44" s="28">
        <f t="shared" si="573"/>
        <v>3.5</v>
      </c>
      <c r="FR44" s="35" t="str">
        <f t="shared" si="574"/>
        <v>3.5</v>
      </c>
      <c r="FS44" s="53">
        <v>2</v>
      </c>
      <c r="FT44" s="63">
        <v>2</v>
      </c>
      <c r="FU44" s="19">
        <v>7</v>
      </c>
      <c r="FV44" s="22">
        <v>2</v>
      </c>
      <c r="FW44" s="23"/>
      <c r="FX44" s="25">
        <f t="shared" si="575"/>
        <v>4</v>
      </c>
      <c r="FY44" s="26">
        <f t="shared" si="576"/>
        <v>4</v>
      </c>
      <c r="FZ44" s="26" t="str">
        <f t="shared" si="577"/>
        <v>4.0</v>
      </c>
      <c r="GA44" s="30" t="str">
        <f t="shared" si="578"/>
        <v>D</v>
      </c>
      <c r="GB44" s="28">
        <f t="shared" si="579"/>
        <v>1</v>
      </c>
      <c r="GC44" s="35" t="str">
        <f t="shared" si="580"/>
        <v>1.0</v>
      </c>
      <c r="GD44" s="53">
        <v>2</v>
      </c>
      <c r="GE44" s="63">
        <v>2</v>
      </c>
      <c r="GF44" s="181">
        <f t="shared" si="581"/>
        <v>20</v>
      </c>
      <c r="GG44" s="217">
        <f t="shared" si="382"/>
        <v>6.4150000000000009</v>
      </c>
      <c r="GH44" s="182">
        <f t="shared" si="582"/>
        <v>2.3250000000000002</v>
      </c>
      <c r="GI44" s="183" t="str">
        <f t="shared" si="583"/>
        <v>2.33</v>
      </c>
      <c r="GJ44" s="135" t="str">
        <f t="shared" si="584"/>
        <v>Lên lớp</v>
      </c>
      <c r="GK44" s="136">
        <f t="shared" si="585"/>
        <v>20</v>
      </c>
      <c r="GL44" s="239">
        <f t="shared" si="387"/>
        <v>6.4150000000000009</v>
      </c>
      <c r="GM44" s="137">
        <f t="shared" si="586"/>
        <v>2.3250000000000002</v>
      </c>
      <c r="GN44" s="192">
        <f t="shared" si="587"/>
        <v>37</v>
      </c>
      <c r="GO44" s="193">
        <f t="shared" si="588"/>
        <v>37</v>
      </c>
      <c r="GP44" s="183">
        <f t="shared" si="391"/>
        <v>6.1945945945945953</v>
      </c>
      <c r="GQ44" s="182">
        <f t="shared" si="589"/>
        <v>2.1081081081081079</v>
      </c>
      <c r="GR44" s="183" t="str">
        <f t="shared" si="590"/>
        <v>2.11</v>
      </c>
      <c r="GS44" s="135" t="str">
        <f t="shared" si="591"/>
        <v>Lên lớp</v>
      </c>
      <c r="GT44" s="135" t="s">
        <v>648</v>
      </c>
      <c r="GU44" s="19">
        <v>6.1</v>
      </c>
      <c r="GV44" s="22">
        <v>6</v>
      </c>
      <c r="GW44" s="23"/>
      <c r="GX44" s="25">
        <f t="shared" si="592"/>
        <v>6</v>
      </c>
      <c r="GY44" s="26">
        <f t="shared" si="396"/>
        <v>6</v>
      </c>
      <c r="GZ44" s="26" t="str">
        <f t="shared" si="593"/>
        <v>6.0</v>
      </c>
      <c r="HA44" s="30" t="str">
        <f t="shared" si="398"/>
        <v>C</v>
      </c>
      <c r="HB44" s="28">
        <f t="shared" si="399"/>
        <v>2</v>
      </c>
      <c r="HC44" s="35" t="str">
        <f t="shared" si="400"/>
        <v>2.0</v>
      </c>
      <c r="HD44" s="53">
        <v>3</v>
      </c>
      <c r="HE44" s="63">
        <v>3</v>
      </c>
      <c r="HF44" s="19">
        <v>6.6</v>
      </c>
      <c r="HG44" s="22">
        <v>7</v>
      </c>
      <c r="HH44" s="23"/>
      <c r="HI44" s="25">
        <f t="shared" si="401"/>
        <v>6.8</v>
      </c>
      <c r="HJ44" s="26">
        <f t="shared" si="402"/>
        <v>6.8</v>
      </c>
      <c r="HK44" s="26" t="str">
        <f t="shared" si="403"/>
        <v>6.8</v>
      </c>
      <c r="HL44" s="30" t="str">
        <f t="shared" si="404"/>
        <v>C+</v>
      </c>
      <c r="HM44" s="28">
        <f t="shared" si="405"/>
        <v>2.5</v>
      </c>
      <c r="HN44" s="35" t="str">
        <f t="shared" si="406"/>
        <v>2.5</v>
      </c>
      <c r="HO44" s="53">
        <v>2</v>
      </c>
      <c r="HP44" s="63">
        <v>2</v>
      </c>
      <c r="HQ44" s="19">
        <v>7.4</v>
      </c>
      <c r="HR44" s="22">
        <v>5</v>
      </c>
      <c r="HS44" s="23"/>
      <c r="HT44" s="25">
        <f t="shared" si="407"/>
        <v>6</v>
      </c>
      <c r="HU44" s="147">
        <f t="shared" si="408"/>
        <v>6</v>
      </c>
      <c r="HV44" s="26" t="str">
        <f t="shared" si="409"/>
        <v>6.0</v>
      </c>
      <c r="HW44" s="218" t="str">
        <f t="shared" si="410"/>
        <v>C</v>
      </c>
      <c r="HX44" s="149">
        <f t="shared" si="411"/>
        <v>2</v>
      </c>
      <c r="HY44" s="40" t="str">
        <f t="shared" si="412"/>
        <v>2.0</v>
      </c>
      <c r="HZ44" s="53">
        <v>3</v>
      </c>
      <c r="IA44" s="63">
        <v>3</v>
      </c>
      <c r="IB44" s="19">
        <v>7.3</v>
      </c>
      <c r="IC44" s="22">
        <v>5</v>
      </c>
      <c r="ID44" s="23"/>
      <c r="IE44" s="25">
        <f t="shared" si="413"/>
        <v>5.9</v>
      </c>
      <c r="IF44" s="147">
        <f t="shared" si="414"/>
        <v>5.9</v>
      </c>
      <c r="IG44" s="26" t="str">
        <f t="shared" si="415"/>
        <v>5.9</v>
      </c>
      <c r="IH44" s="218" t="str">
        <f t="shared" si="416"/>
        <v>C</v>
      </c>
      <c r="II44" s="149">
        <f t="shared" si="417"/>
        <v>2</v>
      </c>
      <c r="IJ44" s="40" t="str">
        <f t="shared" si="418"/>
        <v>2.0</v>
      </c>
      <c r="IK44" s="53">
        <v>1</v>
      </c>
      <c r="IL44" s="63">
        <v>1</v>
      </c>
      <c r="IM44" s="19">
        <v>7</v>
      </c>
      <c r="IN44" s="22">
        <v>7</v>
      </c>
      <c r="IO44" s="23"/>
      <c r="IP44" s="25">
        <f t="shared" si="419"/>
        <v>7</v>
      </c>
      <c r="IQ44" s="26">
        <f t="shared" si="420"/>
        <v>7</v>
      </c>
      <c r="IR44" s="26" t="str">
        <f t="shared" si="421"/>
        <v>7.0</v>
      </c>
      <c r="IS44" s="30" t="str">
        <f t="shared" si="594"/>
        <v>B</v>
      </c>
      <c r="IT44" s="28">
        <f t="shared" si="423"/>
        <v>3</v>
      </c>
      <c r="IU44" s="35" t="str">
        <f t="shared" si="424"/>
        <v>3.0</v>
      </c>
      <c r="IV44" s="53">
        <v>2</v>
      </c>
      <c r="IW44" s="63">
        <v>2</v>
      </c>
      <c r="IX44" s="19">
        <v>7.2</v>
      </c>
      <c r="IY44" s="22">
        <v>6</v>
      </c>
      <c r="IZ44" s="23"/>
      <c r="JA44" s="25">
        <f t="shared" si="425"/>
        <v>6.5</v>
      </c>
      <c r="JB44" s="26">
        <f t="shared" si="426"/>
        <v>6.5</v>
      </c>
      <c r="JC44" s="26" t="str">
        <f t="shared" si="427"/>
        <v>6.5</v>
      </c>
      <c r="JD44" s="30" t="str">
        <f t="shared" si="428"/>
        <v>C+</v>
      </c>
      <c r="JE44" s="28">
        <f t="shared" si="429"/>
        <v>2.5</v>
      </c>
      <c r="JF44" s="35" t="str">
        <f t="shared" si="430"/>
        <v>2.5</v>
      </c>
      <c r="JG44" s="53">
        <v>2</v>
      </c>
      <c r="JH44" s="63">
        <v>2</v>
      </c>
      <c r="JI44" s="19">
        <v>5.8</v>
      </c>
      <c r="JJ44" s="22">
        <v>4</v>
      </c>
      <c r="JK44" s="23"/>
      <c r="JL44" s="25">
        <f t="shared" si="595"/>
        <v>4.7</v>
      </c>
      <c r="JM44" s="26">
        <f t="shared" si="596"/>
        <v>4.7</v>
      </c>
      <c r="JN44" s="26" t="str">
        <f t="shared" si="597"/>
        <v>4.7</v>
      </c>
      <c r="JO44" s="30" t="str">
        <f t="shared" si="598"/>
        <v>D</v>
      </c>
      <c r="JP44" s="28">
        <f t="shared" si="599"/>
        <v>1</v>
      </c>
      <c r="JQ44" s="35" t="str">
        <f t="shared" si="600"/>
        <v>1.0</v>
      </c>
      <c r="JR44" s="53">
        <v>2</v>
      </c>
      <c r="JS44" s="63">
        <v>2</v>
      </c>
      <c r="JT44" s="19">
        <v>7</v>
      </c>
      <c r="JU44" s="22">
        <v>3</v>
      </c>
      <c r="JV44" s="23"/>
      <c r="JW44" s="25">
        <f t="shared" si="437"/>
        <v>4.5999999999999996</v>
      </c>
      <c r="JX44" s="26">
        <f t="shared" si="438"/>
        <v>4.5999999999999996</v>
      </c>
      <c r="JY44" s="26" t="str">
        <f t="shared" si="439"/>
        <v>4.6</v>
      </c>
      <c r="JZ44" s="30" t="str">
        <f t="shared" si="601"/>
        <v>D</v>
      </c>
      <c r="KA44" s="28">
        <f t="shared" si="441"/>
        <v>1</v>
      </c>
      <c r="KB44" s="35" t="str">
        <f t="shared" si="442"/>
        <v>1.0</v>
      </c>
      <c r="KC44" s="53">
        <v>1</v>
      </c>
      <c r="KD44" s="63">
        <v>1</v>
      </c>
      <c r="KE44" s="19">
        <v>8</v>
      </c>
      <c r="KF44" s="22">
        <v>4</v>
      </c>
      <c r="KG44" s="23"/>
      <c r="KH44" s="25">
        <f t="shared" si="602"/>
        <v>5.6</v>
      </c>
      <c r="KI44" s="26">
        <f t="shared" si="603"/>
        <v>5.6</v>
      </c>
      <c r="KJ44" s="26" t="str">
        <f t="shared" si="604"/>
        <v>5.6</v>
      </c>
      <c r="KK44" s="30" t="str">
        <f t="shared" si="605"/>
        <v>C</v>
      </c>
      <c r="KL44" s="28">
        <f t="shared" si="606"/>
        <v>2</v>
      </c>
      <c r="KM44" s="35" t="str">
        <f t="shared" si="607"/>
        <v>2.0</v>
      </c>
      <c r="KN44" s="53">
        <v>2</v>
      </c>
      <c r="KO44" s="63">
        <v>2</v>
      </c>
      <c r="KP44" s="181">
        <f t="shared" si="449"/>
        <v>18</v>
      </c>
      <c r="KQ44" s="217">
        <f t="shared" si="450"/>
        <v>5.9833333333333334</v>
      </c>
      <c r="KR44" s="182">
        <f t="shared" si="451"/>
        <v>2.0555555555555554</v>
      </c>
      <c r="KS44" s="183" t="str">
        <f t="shared" si="452"/>
        <v>2.06</v>
      </c>
      <c r="KT44" s="135" t="str">
        <f t="shared" si="453"/>
        <v>Lên lớp</v>
      </c>
      <c r="KU44" s="136">
        <f t="shared" si="454"/>
        <v>18</v>
      </c>
      <c r="KV44" s="217">
        <f t="shared" si="455"/>
        <v>5.9833333333333334</v>
      </c>
      <c r="KW44" s="236">
        <f t="shared" si="456"/>
        <v>2.0555555555555554</v>
      </c>
      <c r="KX44" s="192">
        <f t="shared" si="457"/>
        <v>55</v>
      </c>
      <c r="KY44" s="193">
        <f t="shared" si="458"/>
        <v>55</v>
      </c>
      <c r="KZ44" s="183">
        <f t="shared" si="459"/>
        <v>6.1254545454545459</v>
      </c>
      <c r="LA44" s="182">
        <f t="shared" si="460"/>
        <v>2.0909090909090908</v>
      </c>
      <c r="LB44" s="183" t="str">
        <f t="shared" si="461"/>
        <v>2.09</v>
      </c>
      <c r="LC44" s="135" t="str">
        <f t="shared" si="462"/>
        <v>Lên lớp</v>
      </c>
      <c r="LD44" s="135" t="s">
        <v>648</v>
      </c>
      <c r="LE44" s="19">
        <v>8</v>
      </c>
      <c r="LF44" s="22">
        <v>7</v>
      </c>
      <c r="LG44" s="23"/>
      <c r="LH44" s="25">
        <f t="shared" si="463"/>
        <v>7.4</v>
      </c>
      <c r="LI44" s="147">
        <f t="shared" si="464"/>
        <v>7.4</v>
      </c>
      <c r="LJ44" s="26" t="str">
        <f t="shared" si="465"/>
        <v>7.4</v>
      </c>
      <c r="LK44" s="148" t="str">
        <f t="shared" si="466"/>
        <v>B</v>
      </c>
      <c r="LL44" s="149">
        <f t="shared" si="467"/>
        <v>3</v>
      </c>
      <c r="LM44" s="40" t="str">
        <f t="shared" si="468"/>
        <v>3.0</v>
      </c>
      <c r="LN44" s="53">
        <v>2</v>
      </c>
      <c r="LO44" s="63">
        <v>2</v>
      </c>
      <c r="LP44" s="19">
        <v>6.8</v>
      </c>
      <c r="LQ44" s="22">
        <v>1</v>
      </c>
      <c r="LR44" s="23">
        <v>5</v>
      </c>
      <c r="LS44" s="25">
        <f t="shared" si="469"/>
        <v>3.3</v>
      </c>
      <c r="LT44" s="147">
        <f t="shared" si="470"/>
        <v>5.7</v>
      </c>
      <c r="LU44" s="26" t="str">
        <f t="shared" si="471"/>
        <v>5.7</v>
      </c>
      <c r="LV44" s="148" t="str">
        <f t="shared" si="472"/>
        <v>C</v>
      </c>
      <c r="LW44" s="149">
        <f t="shared" si="473"/>
        <v>2</v>
      </c>
      <c r="LX44" s="40" t="str">
        <f t="shared" si="474"/>
        <v>2.0</v>
      </c>
      <c r="LY44" s="53">
        <v>1</v>
      </c>
      <c r="LZ44" s="63">
        <v>1</v>
      </c>
      <c r="MA44" s="19">
        <v>6.1</v>
      </c>
      <c r="MB44" s="51">
        <v>5.5</v>
      </c>
      <c r="MC44" s="23"/>
      <c r="MD44" s="25">
        <f t="shared" si="475"/>
        <v>5.7</v>
      </c>
      <c r="ME44" s="147">
        <f t="shared" si="476"/>
        <v>5.7</v>
      </c>
      <c r="MF44" s="26" t="str">
        <f t="shared" si="477"/>
        <v>5.7</v>
      </c>
      <c r="MG44" s="148" t="str">
        <f t="shared" si="478"/>
        <v>C</v>
      </c>
      <c r="MH44" s="149">
        <f t="shared" si="479"/>
        <v>2</v>
      </c>
      <c r="MI44" s="40" t="str">
        <f t="shared" si="480"/>
        <v>2.0</v>
      </c>
      <c r="MJ44" s="53">
        <v>3</v>
      </c>
      <c r="MK44" s="63">
        <v>3</v>
      </c>
      <c r="ML44" s="19">
        <v>7</v>
      </c>
      <c r="MM44" s="22">
        <v>1</v>
      </c>
      <c r="MN44" s="23">
        <v>5</v>
      </c>
      <c r="MO44" s="25">
        <f t="shared" si="481"/>
        <v>3.4</v>
      </c>
      <c r="MP44" s="147">
        <f t="shared" si="482"/>
        <v>5.8</v>
      </c>
      <c r="MQ44" s="26" t="str">
        <f t="shared" si="483"/>
        <v>5.8</v>
      </c>
      <c r="MR44" s="148" t="str">
        <f t="shared" si="484"/>
        <v>C</v>
      </c>
      <c r="MS44" s="149">
        <f t="shared" si="485"/>
        <v>2</v>
      </c>
      <c r="MT44" s="40" t="str">
        <f t="shared" si="486"/>
        <v>2.0</v>
      </c>
      <c r="MU44" s="53">
        <v>2</v>
      </c>
      <c r="MV44" s="63">
        <v>2</v>
      </c>
      <c r="MW44" s="19">
        <v>6.6</v>
      </c>
      <c r="MX44" s="22">
        <v>2</v>
      </c>
      <c r="MY44" s="23">
        <v>5</v>
      </c>
      <c r="MZ44" s="25">
        <f t="shared" si="487"/>
        <v>3.8</v>
      </c>
      <c r="NA44" s="147">
        <f t="shared" si="488"/>
        <v>5.6</v>
      </c>
      <c r="NB44" s="26" t="str">
        <f t="shared" si="489"/>
        <v>5.6</v>
      </c>
      <c r="NC44" s="148" t="str">
        <f t="shared" si="490"/>
        <v>C</v>
      </c>
      <c r="ND44" s="149">
        <f t="shared" si="491"/>
        <v>2</v>
      </c>
      <c r="NE44" s="40" t="str">
        <f t="shared" si="492"/>
        <v>2.0</v>
      </c>
      <c r="NF44" s="53">
        <v>4</v>
      </c>
      <c r="NG44" s="63">
        <v>4</v>
      </c>
      <c r="NH44" s="264">
        <f t="shared" si="19"/>
        <v>12</v>
      </c>
      <c r="NI44" s="217">
        <f t="shared" si="20"/>
        <v>5.9666666666666659</v>
      </c>
      <c r="NJ44" s="182">
        <f t="shared" si="21"/>
        <v>2.1666666666666665</v>
      </c>
      <c r="NK44" s="183" t="str">
        <f t="shared" si="22"/>
        <v>2.17</v>
      </c>
      <c r="NL44" s="135" t="str">
        <f t="shared" si="23"/>
        <v>Lên lớp</v>
      </c>
      <c r="NM44" s="136">
        <f t="shared" si="24"/>
        <v>12</v>
      </c>
      <c r="NN44" s="217">
        <f t="shared" si="25"/>
        <v>5.9666666666666659</v>
      </c>
      <c r="NO44" s="236">
        <f t="shared" si="26"/>
        <v>2.1666666666666665</v>
      </c>
      <c r="NP44" s="192">
        <f t="shared" si="27"/>
        <v>67</v>
      </c>
      <c r="NQ44" s="193">
        <f t="shared" si="28"/>
        <v>67</v>
      </c>
      <c r="NR44" s="183">
        <f t="shared" si="29"/>
        <v>6.0970149253731343</v>
      </c>
      <c r="NS44" s="182">
        <f t="shared" si="30"/>
        <v>2.1044776119402986</v>
      </c>
      <c r="NT44" s="183" t="str">
        <f t="shared" si="31"/>
        <v>2.10</v>
      </c>
      <c r="NU44" s="135" t="str">
        <f t="shared" si="32"/>
        <v>Lên lớp</v>
      </c>
      <c r="NV44" s="135" t="s">
        <v>648</v>
      </c>
      <c r="NW44" s="57">
        <v>6</v>
      </c>
      <c r="NX44" s="51">
        <v>7</v>
      </c>
      <c r="NY44" s="23"/>
      <c r="NZ44" s="25">
        <f t="shared" si="273"/>
        <v>6.6</v>
      </c>
      <c r="OA44" s="26">
        <f t="shared" si="274"/>
        <v>6.6</v>
      </c>
      <c r="OB44" s="26" t="str">
        <f t="shared" si="275"/>
        <v>6.6</v>
      </c>
      <c r="OC44" s="30" t="str">
        <f t="shared" si="276"/>
        <v>C+</v>
      </c>
      <c r="OD44" s="28">
        <f t="shared" si="277"/>
        <v>2.5</v>
      </c>
      <c r="OE44" s="35" t="str">
        <f t="shared" si="278"/>
        <v>2.5</v>
      </c>
      <c r="OF44" s="53">
        <v>6</v>
      </c>
      <c r="OG44" s="70">
        <v>6</v>
      </c>
      <c r="OH44" s="19">
        <v>6.3</v>
      </c>
      <c r="OI44" s="22">
        <v>1</v>
      </c>
      <c r="OJ44" s="23">
        <v>6</v>
      </c>
      <c r="OK44" s="25">
        <f t="shared" si="263"/>
        <v>3.1</v>
      </c>
      <c r="OL44" s="26">
        <f t="shared" si="264"/>
        <v>6.1</v>
      </c>
      <c r="OM44" s="26" t="str">
        <f t="shared" si="265"/>
        <v>6.1</v>
      </c>
      <c r="ON44" s="30" t="str">
        <f t="shared" si="266"/>
        <v>C</v>
      </c>
      <c r="OO44" s="28">
        <f t="shared" si="267"/>
        <v>2</v>
      </c>
      <c r="OP44" s="35" t="str">
        <f t="shared" si="268"/>
        <v>2.0</v>
      </c>
      <c r="OQ44" s="53">
        <v>6</v>
      </c>
      <c r="OR44" s="63">
        <v>6</v>
      </c>
      <c r="OS44" s="258">
        <v>7.2</v>
      </c>
      <c r="OT44" s="25">
        <v>6.9</v>
      </c>
      <c r="OU44" s="25">
        <v>6.9</v>
      </c>
      <c r="OV44" s="129">
        <f t="shared" si="269"/>
        <v>7</v>
      </c>
      <c r="OW44" s="26" t="str">
        <f t="shared" si="34"/>
        <v>7.0</v>
      </c>
      <c r="OX44" s="30" t="str">
        <f t="shared" si="270"/>
        <v>B</v>
      </c>
      <c r="OY44" s="28">
        <f t="shared" si="271"/>
        <v>3</v>
      </c>
      <c r="OZ44" s="35" t="str">
        <f t="shared" si="272"/>
        <v>3.0</v>
      </c>
      <c r="PA44" s="260">
        <v>5</v>
      </c>
      <c r="PB44" s="261">
        <v>5</v>
      </c>
      <c r="PC44" s="262">
        <f t="shared" si="232"/>
        <v>17</v>
      </c>
      <c r="PD44" s="217">
        <f t="shared" si="35"/>
        <v>6.5411764705882343</v>
      </c>
      <c r="PE44" s="182">
        <f t="shared" si="36"/>
        <v>2.4705882352941178</v>
      </c>
      <c r="PF44" s="183" t="str">
        <f t="shared" si="37"/>
        <v>2.47</v>
      </c>
      <c r="PG44" s="135" t="str">
        <f t="shared" si="38"/>
        <v>Lên lớp</v>
      </c>
    </row>
    <row r="45" spans="1:423" ht="18">
      <c r="A45" s="10">
        <v>9</v>
      </c>
      <c r="B45" s="10">
        <v>44</v>
      </c>
      <c r="C45" s="90" t="s">
        <v>351</v>
      </c>
      <c r="D45" s="91" t="s">
        <v>392</v>
      </c>
      <c r="E45" s="93" t="s">
        <v>393</v>
      </c>
      <c r="F45" s="307" t="s">
        <v>182</v>
      </c>
      <c r="G45" s="42"/>
      <c r="H45" s="107" t="s">
        <v>553</v>
      </c>
      <c r="I45" s="42" t="s">
        <v>18</v>
      </c>
      <c r="J45" s="98" t="s">
        <v>568</v>
      </c>
      <c r="K45" s="12">
        <v>5.3</v>
      </c>
      <c r="L45" s="26" t="str">
        <f t="shared" si="279"/>
        <v>5.3</v>
      </c>
      <c r="M45" s="30" t="str">
        <f t="shared" si="493"/>
        <v>D+</v>
      </c>
      <c r="N45" s="37">
        <f t="shared" si="494"/>
        <v>1.5</v>
      </c>
      <c r="O45" s="35" t="str">
        <f t="shared" si="495"/>
        <v>1.5</v>
      </c>
      <c r="P45" s="11">
        <v>2</v>
      </c>
      <c r="Q45" s="14">
        <v>6.6</v>
      </c>
      <c r="R45" s="26" t="str">
        <f t="shared" si="283"/>
        <v>6.6</v>
      </c>
      <c r="S45" s="30" t="str">
        <f t="shared" si="496"/>
        <v>C+</v>
      </c>
      <c r="T45" s="37">
        <f t="shared" si="497"/>
        <v>2.5</v>
      </c>
      <c r="U45" s="35" t="str">
        <f t="shared" si="498"/>
        <v>2.5</v>
      </c>
      <c r="V45" s="11">
        <v>3</v>
      </c>
      <c r="W45" s="19">
        <v>7</v>
      </c>
      <c r="X45" s="22">
        <v>4</v>
      </c>
      <c r="Y45" s="23"/>
      <c r="Z45" s="25">
        <f t="shared" si="499"/>
        <v>5.2</v>
      </c>
      <c r="AA45" s="26">
        <f t="shared" si="500"/>
        <v>5.2</v>
      </c>
      <c r="AB45" s="26" t="str">
        <f t="shared" si="289"/>
        <v>5.2</v>
      </c>
      <c r="AC45" s="30" t="str">
        <f t="shared" si="501"/>
        <v>D+</v>
      </c>
      <c r="AD45" s="28">
        <f t="shared" si="502"/>
        <v>1.5</v>
      </c>
      <c r="AE45" s="35" t="str">
        <f t="shared" si="503"/>
        <v>1.5</v>
      </c>
      <c r="AF45" s="53">
        <v>4</v>
      </c>
      <c r="AG45" s="63">
        <v>4</v>
      </c>
      <c r="AH45" s="19">
        <v>7.3</v>
      </c>
      <c r="AI45" s="22">
        <v>9</v>
      </c>
      <c r="AJ45" s="23"/>
      <c r="AK45" s="25">
        <f t="shared" si="504"/>
        <v>8.3000000000000007</v>
      </c>
      <c r="AL45" s="26">
        <f t="shared" si="505"/>
        <v>8.3000000000000007</v>
      </c>
      <c r="AM45" s="26" t="str">
        <f t="shared" si="295"/>
        <v>8.3</v>
      </c>
      <c r="AN45" s="30" t="str">
        <f t="shared" si="506"/>
        <v>B+</v>
      </c>
      <c r="AO45" s="28">
        <f t="shared" si="507"/>
        <v>3.5</v>
      </c>
      <c r="AP45" s="35" t="str">
        <f t="shared" si="508"/>
        <v>3.5</v>
      </c>
      <c r="AQ45" s="66">
        <v>2</v>
      </c>
      <c r="AR45" s="68">
        <v>2</v>
      </c>
      <c r="AS45" s="19">
        <v>5</v>
      </c>
      <c r="AT45" s="22">
        <v>5</v>
      </c>
      <c r="AU45" s="23"/>
      <c r="AV45" s="25">
        <f t="shared" si="509"/>
        <v>5</v>
      </c>
      <c r="AW45" s="26">
        <f t="shared" si="510"/>
        <v>5</v>
      </c>
      <c r="AX45" s="26" t="str">
        <f t="shared" si="301"/>
        <v>5.0</v>
      </c>
      <c r="AY45" s="30" t="str">
        <f t="shared" si="511"/>
        <v>D+</v>
      </c>
      <c r="AZ45" s="28">
        <f t="shared" si="512"/>
        <v>1.5</v>
      </c>
      <c r="BA45" s="35" t="str">
        <f t="shared" si="513"/>
        <v>1.5</v>
      </c>
      <c r="BB45" s="53">
        <v>3</v>
      </c>
      <c r="BC45" s="63">
        <v>3</v>
      </c>
      <c r="BD45" s="19">
        <v>5.7</v>
      </c>
      <c r="BE45" s="22">
        <v>3</v>
      </c>
      <c r="BF45" s="23"/>
      <c r="BG45" s="25">
        <f t="shared" si="514"/>
        <v>4.0999999999999996</v>
      </c>
      <c r="BH45" s="26">
        <f t="shared" si="515"/>
        <v>4.0999999999999996</v>
      </c>
      <c r="BI45" s="26" t="str">
        <f t="shared" si="307"/>
        <v>4.1</v>
      </c>
      <c r="BJ45" s="30" t="str">
        <f t="shared" si="516"/>
        <v>D</v>
      </c>
      <c r="BK45" s="28">
        <f t="shared" si="517"/>
        <v>1</v>
      </c>
      <c r="BL45" s="35" t="str">
        <f t="shared" si="518"/>
        <v>1.0</v>
      </c>
      <c r="BM45" s="53">
        <v>3</v>
      </c>
      <c r="BN45" s="63">
        <v>3</v>
      </c>
      <c r="BO45" s="19">
        <v>6.6</v>
      </c>
      <c r="BP45" s="22">
        <v>7</v>
      </c>
      <c r="BQ45" s="23"/>
      <c r="BR45" s="25">
        <f t="shared" si="519"/>
        <v>6.8</v>
      </c>
      <c r="BS45" s="26">
        <f t="shared" si="520"/>
        <v>6.8</v>
      </c>
      <c r="BT45" s="26" t="str">
        <f t="shared" si="313"/>
        <v>6.8</v>
      </c>
      <c r="BU45" s="30" t="str">
        <f t="shared" si="521"/>
        <v>C+</v>
      </c>
      <c r="BV45" s="56">
        <f t="shared" si="522"/>
        <v>2.5</v>
      </c>
      <c r="BW45" s="35" t="str">
        <f t="shared" si="523"/>
        <v>2.5</v>
      </c>
      <c r="BX45" s="53">
        <v>2</v>
      </c>
      <c r="BY45" s="70">
        <v>2</v>
      </c>
      <c r="BZ45" s="19">
        <v>6.7</v>
      </c>
      <c r="CA45" s="22">
        <v>7</v>
      </c>
      <c r="CB45" s="23"/>
      <c r="CC45" s="25">
        <f t="shared" si="524"/>
        <v>6.9</v>
      </c>
      <c r="CD45" s="26">
        <f t="shared" si="525"/>
        <v>6.9</v>
      </c>
      <c r="CE45" s="26" t="str">
        <f t="shared" si="319"/>
        <v>6.9</v>
      </c>
      <c r="CF45" s="30" t="str">
        <f t="shared" si="526"/>
        <v>C+</v>
      </c>
      <c r="CG45" s="28">
        <f t="shared" si="527"/>
        <v>2.5</v>
      </c>
      <c r="CH45" s="35" t="str">
        <f t="shared" si="528"/>
        <v>2.5</v>
      </c>
      <c r="CI45" s="53">
        <v>3</v>
      </c>
      <c r="CJ45" s="63">
        <v>3</v>
      </c>
      <c r="CK45" s="115">
        <f t="shared" si="529"/>
        <v>17</v>
      </c>
      <c r="CL45" s="238">
        <f t="shared" si="324"/>
        <v>5.8235294117647056</v>
      </c>
      <c r="CM45" s="116">
        <f t="shared" si="530"/>
        <v>1.9411764705882353</v>
      </c>
      <c r="CN45" s="117" t="str">
        <f t="shared" si="531"/>
        <v>1.94</v>
      </c>
      <c r="CO45" s="135" t="str">
        <f t="shared" si="532"/>
        <v>Lên lớp</v>
      </c>
      <c r="CP45" s="136">
        <f t="shared" si="533"/>
        <v>17</v>
      </c>
      <c r="CQ45" s="241">
        <f t="shared" si="329"/>
        <v>5.8235294117647056</v>
      </c>
      <c r="CR45" s="137">
        <f t="shared" si="534"/>
        <v>1.9411764705882353</v>
      </c>
      <c r="CS45" s="140" t="str">
        <f t="shared" si="535"/>
        <v>1.94</v>
      </c>
      <c r="CT45" s="135" t="str">
        <f t="shared" si="536"/>
        <v>Lên lớp</v>
      </c>
      <c r="CU45" s="135" t="s">
        <v>648</v>
      </c>
      <c r="CV45" s="19">
        <v>5.9</v>
      </c>
      <c r="CW45" s="22">
        <v>4</v>
      </c>
      <c r="CX45" s="23"/>
      <c r="CY45" s="25">
        <f t="shared" si="537"/>
        <v>4.8</v>
      </c>
      <c r="CZ45" s="26">
        <f t="shared" si="538"/>
        <v>4.8</v>
      </c>
      <c r="DA45" s="26" t="str">
        <f t="shared" si="539"/>
        <v>4.8</v>
      </c>
      <c r="DB45" s="30" t="str">
        <f t="shared" si="540"/>
        <v>D</v>
      </c>
      <c r="DC45" s="56">
        <f t="shared" si="541"/>
        <v>1</v>
      </c>
      <c r="DD45" s="35" t="str">
        <f t="shared" si="542"/>
        <v>1.0</v>
      </c>
      <c r="DE45" s="53">
        <v>3</v>
      </c>
      <c r="DF45" s="63">
        <v>3</v>
      </c>
      <c r="DG45" s="19">
        <v>6.1</v>
      </c>
      <c r="DH45" s="22">
        <v>5</v>
      </c>
      <c r="DI45" s="23"/>
      <c r="DJ45" s="25">
        <f t="shared" si="543"/>
        <v>5.4</v>
      </c>
      <c r="DK45" s="26">
        <f t="shared" si="544"/>
        <v>5.4</v>
      </c>
      <c r="DL45" s="26" t="str">
        <f t="shared" si="545"/>
        <v>5.4</v>
      </c>
      <c r="DM45" s="30" t="str">
        <f t="shared" si="546"/>
        <v>D+</v>
      </c>
      <c r="DN45" s="56">
        <f t="shared" si="547"/>
        <v>1.5</v>
      </c>
      <c r="DO45" s="35" t="str">
        <f t="shared" si="548"/>
        <v>1.5</v>
      </c>
      <c r="DP45" s="53">
        <v>3</v>
      </c>
      <c r="DQ45" s="63">
        <v>3</v>
      </c>
      <c r="DR45" s="19">
        <v>5.9</v>
      </c>
      <c r="DS45" s="22">
        <v>1</v>
      </c>
      <c r="DT45" s="23">
        <v>3</v>
      </c>
      <c r="DU45" s="25">
        <f t="shared" si="608"/>
        <v>3</v>
      </c>
      <c r="DV45" s="26">
        <f t="shared" si="549"/>
        <v>4.2</v>
      </c>
      <c r="DW45" s="26" t="str">
        <f t="shared" si="550"/>
        <v>4.2</v>
      </c>
      <c r="DX45" s="30" t="str">
        <f t="shared" si="551"/>
        <v>D</v>
      </c>
      <c r="DY45" s="28">
        <f t="shared" si="552"/>
        <v>1</v>
      </c>
      <c r="DZ45" s="35" t="str">
        <f t="shared" si="553"/>
        <v>1.0</v>
      </c>
      <c r="EA45" s="53">
        <v>3</v>
      </c>
      <c r="EB45" s="63">
        <v>3</v>
      </c>
      <c r="EC45" s="19">
        <v>8</v>
      </c>
      <c r="ED45" s="22">
        <v>7</v>
      </c>
      <c r="EE45" s="23"/>
      <c r="EF45" s="25">
        <f t="shared" si="609"/>
        <v>7.4</v>
      </c>
      <c r="EG45" s="26">
        <f t="shared" si="554"/>
        <v>7.4</v>
      </c>
      <c r="EH45" s="26" t="str">
        <f t="shared" si="555"/>
        <v>7.4</v>
      </c>
      <c r="EI45" s="30" t="str">
        <f t="shared" si="556"/>
        <v>B</v>
      </c>
      <c r="EJ45" s="28">
        <f t="shared" si="557"/>
        <v>3</v>
      </c>
      <c r="EK45" s="35" t="str">
        <f t="shared" si="558"/>
        <v>3.0</v>
      </c>
      <c r="EL45" s="53">
        <v>2</v>
      </c>
      <c r="EM45" s="63">
        <v>2</v>
      </c>
      <c r="EN45" s="19">
        <v>6.1</v>
      </c>
      <c r="EO45" s="22">
        <v>7</v>
      </c>
      <c r="EP45" s="23"/>
      <c r="EQ45" s="25">
        <f t="shared" si="610"/>
        <v>6.6</v>
      </c>
      <c r="ER45" s="26">
        <f t="shared" si="559"/>
        <v>6.6</v>
      </c>
      <c r="ES45" s="26" t="str">
        <f t="shared" si="560"/>
        <v>6.6</v>
      </c>
      <c r="ET45" s="30" t="str">
        <f t="shared" si="561"/>
        <v>C+</v>
      </c>
      <c r="EU45" s="28">
        <f t="shared" si="562"/>
        <v>2.5</v>
      </c>
      <c r="EV45" s="35" t="str">
        <f t="shared" si="563"/>
        <v>2.5</v>
      </c>
      <c r="EW45" s="53">
        <v>2</v>
      </c>
      <c r="EX45" s="63">
        <v>2</v>
      </c>
      <c r="EY45" s="19">
        <v>7</v>
      </c>
      <c r="EZ45" s="22">
        <v>6</v>
      </c>
      <c r="FA45" s="23"/>
      <c r="FB45" s="25">
        <f t="shared" si="611"/>
        <v>6.4</v>
      </c>
      <c r="FC45" s="26">
        <f t="shared" si="564"/>
        <v>6.4</v>
      </c>
      <c r="FD45" s="26" t="str">
        <f t="shared" si="565"/>
        <v>6.4</v>
      </c>
      <c r="FE45" s="30" t="str">
        <f t="shared" si="566"/>
        <v>C</v>
      </c>
      <c r="FF45" s="28">
        <f t="shared" si="567"/>
        <v>2</v>
      </c>
      <c r="FG45" s="35" t="str">
        <f t="shared" si="568"/>
        <v>2.0</v>
      </c>
      <c r="FH45" s="53">
        <v>3</v>
      </c>
      <c r="FI45" s="63">
        <v>3</v>
      </c>
      <c r="FJ45" s="19">
        <v>7.3</v>
      </c>
      <c r="FK45" s="22">
        <v>7</v>
      </c>
      <c r="FL45" s="23"/>
      <c r="FM45" s="25">
        <f t="shared" si="569"/>
        <v>7.1</v>
      </c>
      <c r="FN45" s="26">
        <f t="shared" si="570"/>
        <v>7.1</v>
      </c>
      <c r="FO45" s="26" t="str">
        <f t="shared" si="571"/>
        <v>7.1</v>
      </c>
      <c r="FP45" s="30" t="str">
        <f t="shared" si="572"/>
        <v>B</v>
      </c>
      <c r="FQ45" s="28">
        <f t="shared" si="573"/>
        <v>3</v>
      </c>
      <c r="FR45" s="35" t="str">
        <f t="shared" si="574"/>
        <v>3.0</v>
      </c>
      <c r="FS45" s="53">
        <v>2</v>
      </c>
      <c r="FT45" s="63">
        <v>2</v>
      </c>
      <c r="FU45" s="19">
        <v>5</v>
      </c>
      <c r="FV45" s="22">
        <v>5</v>
      </c>
      <c r="FW45" s="23"/>
      <c r="FX45" s="25">
        <f t="shared" si="575"/>
        <v>5</v>
      </c>
      <c r="FY45" s="26">
        <f t="shared" si="576"/>
        <v>5</v>
      </c>
      <c r="FZ45" s="26" t="str">
        <f t="shared" si="577"/>
        <v>5.0</v>
      </c>
      <c r="GA45" s="30" t="str">
        <f t="shared" si="578"/>
        <v>D+</v>
      </c>
      <c r="GB45" s="28">
        <f t="shared" si="579"/>
        <v>1.5</v>
      </c>
      <c r="GC45" s="35" t="str">
        <f t="shared" si="580"/>
        <v>1.5</v>
      </c>
      <c r="GD45" s="53">
        <v>2</v>
      </c>
      <c r="GE45" s="63">
        <v>2</v>
      </c>
      <c r="GF45" s="181">
        <f t="shared" si="581"/>
        <v>20</v>
      </c>
      <c r="GG45" s="217">
        <f t="shared" si="382"/>
        <v>5.73</v>
      </c>
      <c r="GH45" s="182">
        <f t="shared" si="582"/>
        <v>1.825</v>
      </c>
      <c r="GI45" s="183" t="str">
        <f t="shared" si="583"/>
        <v>1.83</v>
      </c>
      <c r="GJ45" s="135" t="str">
        <f t="shared" si="584"/>
        <v>Lên lớp</v>
      </c>
      <c r="GK45" s="136">
        <f t="shared" si="585"/>
        <v>20</v>
      </c>
      <c r="GL45" s="239">
        <f t="shared" si="387"/>
        <v>5.73</v>
      </c>
      <c r="GM45" s="137">
        <f t="shared" si="586"/>
        <v>1.825</v>
      </c>
      <c r="GN45" s="192">
        <f t="shared" si="587"/>
        <v>37</v>
      </c>
      <c r="GO45" s="193">
        <f t="shared" si="588"/>
        <v>37</v>
      </c>
      <c r="GP45" s="183">
        <f t="shared" si="391"/>
        <v>5.7729729729729735</v>
      </c>
      <c r="GQ45" s="182">
        <f t="shared" si="589"/>
        <v>1.8783783783783783</v>
      </c>
      <c r="GR45" s="183" t="str">
        <f t="shared" si="590"/>
        <v>1.88</v>
      </c>
      <c r="GS45" s="135" t="str">
        <f t="shared" si="591"/>
        <v>Lên lớp</v>
      </c>
      <c r="GT45" s="135" t="s">
        <v>648</v>
      </c>
      <c r="GU45" s="19">
        <v>8</v>
      </c>
      <c r="GV45" s="22">
        <v>5</v>
      </c>
      <c r="GW45" s="23"/>
      <c r="GX45" s="25">
        <f t="shared" si="592"/>
        <v>6.2</v>
      </c>
      <c r="GY45" s="26">
        <f t="shared" si="396"/>
        <v>6.2</v>
      </c>
      <c r="GZ45" s="26" t="str">
        <f t="shared" si="593"/>
        <v>6.2</v>
      </c>
      <c r="HA45" s="30" t="str">
        <f t="shared" si="398"/>
        <v>C</v>
      </c>
      <c r="HB45" s="28">
        <f t="shared" si="399"/>
        <v>2</v>
      </c>
      <c r="HC45" s="35" t="str">
        <f t="shared" si="400"/>
        <v>2.0</v>
      </c>
      <c r="HD45" s="53">
        <v>3</v>
      </c>
      <c r="HE45" s="63">
        <v>3</v>
      </c>
      <c r="HF45" s="19">
        <v>7.4</v>
      </c>
      <c r="HG45" s="22">
        <v>6</v>
      </c>
      <c r="HH45" s="23"/>
      <c r="HI45" s="25">
        <f t="shared" si="401"/>
        <v>6.6</v>
      </c>
      <c r="HJ45" s="26">
        <f t="shared" si="402"/>
        <v>6.6</v>
      </c>
      <c r="HK45" s="26" t="str">
        <f t="shared" si="403"/>
        <v>6.6</v>
      </c>
      <c r="HL45" s="30" t="str">
        <f t="shared" si="404"/>
        <v>C+</v>
      </c>
      <c r="HM45" s="28">
        <f t="shared" si="405"/>
        <v>2.5</v>
      </c>
      <c r="HN45" s="35" t="str">
        <f t="shared" si="406"/>
        <v>2.5</v>
      </c>
      <c r="HO45" s="53">
        <v>2</v>
      </c>
      <c r="HP45" s="63">
        <v>2</v>
      </c>
      <c r="HQ45" s="19">
        <v>7</v>
      </c>
      <c r="HR45" s="22">
        <v>4</v>
      </c>
      <c r="HS45" s="23"/>
      <c r="HT45" s="25">
        <f t="shared" si="407"/>
        <v>5.2</v>
      </c>
      <c r="HU45" s="147">
        <f t="shared" si="408"/>
        <v>5.2</v>
      </c>
      <c r="HV45" s="26" t="str">
        <f t="shared" si="409"/>
        <v>5.2</v>
      </c>
      <c r="HW45" s="218" t="str">
        <f t="shared" si="410"/>
        <v>D+</v>
      </c>
      <c r="HX45" s="149">
        <f t="shared" si="411"/>
        <v>1.5</v>
      </c>
      <c r="HY45" s="40" t="str">
        <f t="shared" si="412"/>
        <v>1.5</v>
      </c>
      <c r="HZ45" s="53">
        <v>3</v>
      </c>
      <c r="IA45" s="63">
        <v>3</v>
      </c>
      <c r="IB45" s="19">
        <v>7.3</v>
      </c>
      <c r="IC45" s="22">
        <v>5</v>
      </c>
      <c r="ID45" s="23"/>
      <c r="IE45" s="25">
        <f t="shared" si="413"/>
        <v>5.9</v>
      </c>
      <c r="IF45" s="147">
        <f t="shared" si="414"/>
        <v>5.9</v>
      </c>
      <c r="IG45" s="26" t="str">
        <f t="shared" si="415"/>
        <v>5.9</v>
      </c>
      <c r="IH45" s="218" t="str">
        <f t="shared" si="416"/>
        <v>C</v>
      </c>
      <c r="II45" s="149">
        <f t="shared" si="417"/>
        <v>2</v>
      </c>
      <c r="IJ45" s="40" t="str">
        <f t="shared" si="418"/>
        <v>2.0</v>
      </c>
      <c r="IK45" s="53">
        <v>1</v>
      </c>
      <c r="IL45" s="63">
        <v>1</v>
      </c>
      <c r="IM45" s="19">
        <v>7.2</v>
      </c>
      <c r="IN45" s="22">
        <v>7</v>
      </c>
      <c r="IO45" s="23"/>
      <c r="IP45" s="25">
        <f t="shared" si="419"/>
        <v>7.1</v>
      </c>
      <c r="IQ45" s="26">
        <f t="shared" si="420"/>
        <v>7.1</v>
      </c>
      <c r="IR45" s="26" t="str">
        <f t="shared" si="421"/>
        <v>7.1</v>
      </c>
      <c r="IS45" s="30" t="str">
        <f t="shared" si="594"/>
        <v>B</v>
      </c>
      <c r="IT45" s="28">
        <f t="shared" si="423"/>
        <v>3</v>
      </c>
      <c r="IU45" s="35" t="str">
        <f t="shared" si="424"/>
        <v>3.0</v>
      </c>
      <c r="IV45" s="53">
        <v>2</v>
      </c>
      <c r="IW45" s="63">
        <v>2</v>
      </c>
      <c r="IX45" s="19">
        <v>6.4</v>
      </c>
      <c r="IY45" s="22">
        <v>9</v>
      </c>
      <c r="IZ45" s="23"/>
      <c r="JA45" s="25">
        <f t="shared" si="425"/>
        <v>8</v>
      </c>
      <c r="JB45" s="26">
        <f t="shared" si="426"/>
        <v>8</v>
      </c>
      <c r="JC45" s="26" t="str">
        <f t="shared" si="427"/>
        <v>8.0</v>
      </c>
      <c r="JD45" s="30" t="str">
        <f t="shared" si="428"/>
        <v>B+</v>
      </c>
      <c r="JE45" s="28">
        <f t="shared" si="429"/>
        <v>3.5</v>
      </c>
      <c r="JF45" s="35" t="str">
        <f t="shared" si="430"/>
        <v>3.5</v>
      </c>
      <c r="JG45" s="53">
        <v>2</v>
      </c>
      <c r="JH45" s="63">
        <v>2</v>
      </c>
      <c r="JI45" s="19">
        <v>6.4</v>
      </c>
      <c r="JJ45" s="22">
        <v>3</v>
      </c>
      <c r="JK45" s="23"/>
      <c r="JL45" s="25">
        <f t="shared" si="595"/>
        <v>4.4000000000000004</v>
      </c>
      <c r="JM45" s="26">
        <f t="shared" si="596"/>
        <v>4.4000000000000004</v>
      </c>
      <c r="JN45" s="26" t="str">
        <f t="shared" si="597"/>
        <v>4.4</v>
      </c>
      <c r="JO45" s="30" t="str">
        <f t="shared" si="598"/>
        <v>D</v>
      </c>
      <c r="JP45" s="28">
        <f t="shared" si="599"/>
        <v>1</v>
      </c>
      <c r="JQ45" s="35" t="str">
        <f t="shared" si="600"/>
        <v>1.0</v>
      </c>
      <c r="JR45" s="53">
        <v>2</v>
      </c>
      <c r="JS45" s="63">
        <v>2</v>
      </c>
      <c r="JT45" s="185">
        <v>7</v>
      </c>
      <c r="JU45" s="121">
        <v>9</v>
      </c>
      <c r="JV45" s="122"/>
      <c r="JW45" s="129">
        <f t="shared" si="437"/>
        <v>8.1999999999999993</v>
      </c>
      <c r="JX45" s="130">
        <f t="shared" si="438"/>
        <v>8.1999999999999993</v>
      </c>
      <c r="JY45" s="130" t="str">
        <f t="shared" si="439"/>
        <v>8.2</v>
      </c>
      <c r="JZ45" s="125" t="str">
        <f t="shared" si="601"/>
        <v>B+</v>
      </c>
      <c r="KA45" s="126">
        <f t="shared" si="441"/>
        <v>3.5</v>
      </c>
      <c r="KB45" s="127" t="str">
        <f t="shared" si="442"/>
        <v>3.5</v>
      </c>
      <c r="KC45" s="144">
        <v>1</v>
      </c>
      <c r="KD45" s="145">
        <v>1</v>
      </c>
      <c r="KE45" s="19">
        <v>6.3</v>
      </c>
      <c r="KF45" s="22">
        <v>5</v>
      </c>
      <c r="KG45" s="23"/>
      <c r="KH45" s="25">
        <f t="shared" si="602"/>
        <v>5.5</v>
      </c>
      <c r="KI45" s="26">
        <f t="shared" si="603"/>
        <v>5.5</v>
      </c>
      <c r="KJ45" s="26" t="str">
        <f t="shared" si="604"/>
        <v>5.5</v>
      </c>
      <c r="KK45" s="30" t="str">
        <f t="shared" si="605"/>
        <v>C</v>
      </c>
      <c r="KL45" s="28">
        <f t="shared" si="606"/>
        <v>2</v>
      </c>
      <c r="KM45" s="35" t="str">
        <f t="shared" si="607"/>
        <v>2.0</v>
      </c>
      <c r="KN45" s="53">
        <v>2</v>
      </c>
      <c r="KO45" s="63">
        <v>2</v>
      </c>
      <c r="KP45" s="181">
        <f t="shared" si="449"/>
        <v>18</v>
      </c>
      <c r="KQ45" s="217">
        <f t="shared" si="450"/>
        <v>6.1944444444444446</v>
      </c>
      <c r="KR45" s="182">
        <f t="shared" si="451"/>
        <v>2.2222222222222223</v>
      </c>
      <c r="KS45" s="183" t="str">
        <f t="shared" si="452"/>
        <v>2.22</v>
      </c>
      <c r="KT45" s="135" t="str">
        <f t="shared" si="453"/>
        <v>Lên lớp</v>
      </c>
      <c r="KU45" s="136">
        <f t="shared" si="454"/>
        <v>18</v>
      </c>
      <c r="KV45" s="217">
        <f t="shared" si="455"/>
        <v>6.1944444444444446</v>
      </c>
      <c r="KW45" s="236">
        <f t="shared" si="456"/>
        <v>2.2222222222222223</v>
      </c>
      <c r="KX45" s="192">
        <f t="shared" si="457"/>
        <v>55</v>
      </c>
      <c r="KY45" s="193">
        <f t="shared" si="458"/>
        <v>55</v>
      </c>
      <c r="KZ45" s="183">
        <f t="shared" si="459"/>
        <v>5.9109090909090911</v>
      </c>
      <c r="LA45" s="182">
        <f t="shared" si="460"/>
        <v>1.990909090909091</v>
      </c>
      <c r="LB45" s="183" t="str">
        <f t="shared" si="461"/>
        <v>1.99</v>
      </c>
      <c r="LC45" s="135" t="str">
        <f t="shared" si="462"/>
        <v>Lên lớp</v>
      </c>
      <c r="LD45" s="135" t="s">
        <v>648</v>
      </c>
      <c r="LE45" s="19">
        <v>6.5</v>
      </c>
      <c r="LF45" s="22">
        <v>6</v>
      </c>
      <c r="LG45" s="23"/>
      <c r="LH45" s="25">
        <f t="shared" si="463"/>
        <v>6.2</v>
      </c>
      <c r="LI45" s="147">
        <f t="shared" si="464"/>
        <v>6.2</v>
      </c>
      <c r="LJ45" s="26" t="str">
        <f t="shared" si="465"/>
        <v>6.2</v>
      </c>
      <c r="LK45" s="148" t="str">
        <f t="shared" si="466"/>
        <v>C</v>
      </c>
      <c r="LL45" s="149">
        <f t="shared" si="467"/>
        <v>2</v>
      </c>
      <c r="LM45" s="40" t="str">
        <f t="shared" si="468"/>
        <v>2.0</v>
      </c>
      <c r="LN45" s="53">
        <v>2</v>
      </c>
      <c r="LO45" s="63">
        <v>2</v>
      </c>
      <c r="LP45" s="19">
        <v>7.4</v>
      </c>
      <c r="LQ45" s="22">
        <v>1</v>
      </c>
      <c r="LR45" s="23">
        <v>5</v>
      </c>
      <c r="LS45" s="25">
        <f t="shared" si="469"/>
        <v>3.6</v>
      </c>
      <c r="LT45" s="147">
        <f t="shared" si="470"/>
        <v>6</v>
      </c>
      <c r="LU45" s="26" t="str">
        <f t="shared" si="471"/>
        <v>6.0</v>
      </c>
      <c r="LV45" s="148" t="str">
        <f t="shared" si="472"/>
        <v>C</v>
      </c>
      <c r="LW45" s="149">
        <f t="shared" si="473"/>
        <v>2</v>
      </c>
      <c r="LX45" s="40" t="str">
        <f t="shared" si="474"/>
        <v>2.0</v>
      </c>
      <c r="LY45" s="53">
        <v>1</v>
      </c>
      <c r="LZ45" s="63">
        <v>1</v>
      </c>
      <c r="MA45" s="185">
        <v>7</v>
      </c>
      <c r="MB45" s="121">
        <v>7</v>
      </c>
      <c r="MC45" s="122"/>
      <c r="MD45" s="129">
        <f t="shared" si="475"/>
        <v>7</v>
      </c>
      <c r="ME45" s="130">
        <f t="shared" si="476"/>
        <v>7</v>
      </c>
      <c r="MF45" s="130" t="str">
        <f t="shared" si="477"/>
        <v>7.0</v>
      </c>
      <c r="MG45" s="125" t="str">
        <f t="shared" si="478"/>
        <v>B</v>
      </c>
      <c r="MH45" s="126">
        <f t="shared" si="479"/>
        <v>3</v>
      </c>
      <c r="MI45" s="127" t="str">
        <f t="shared" si="480"/>
        <v>3.0</v>
      </c>
      <c r="MJ45" s="144">
        <v>3</v>
      </c>
      <c r="MK45" s="145">
        <v>3</v>
      </c>
      <c r="ML45" s="19">
        <v>7</v>
      </c>
      <c r="MM45" s="22">
        <v>5</v>
      </c>
      <c r="MN45" s="23"/>
      <c r="MO45" s="25">
        <f t="shared" si="481"/>
        <v>5.8</v>
      </c>
      <c r="MP45" s="147">
        <f t="shared" si="482"/>
        <v>5.8</v>
      </c>
      <c r="MQ45" s="26" t="str">
        <f t="shared" si="483"/>
        <v>5.8</v>
      </c>
      <c r="MR45" s="148" t="str">
        <f t="shared" si="484"/>
        <v>C</v>
      </c>
      <c r="MS45" s="149">
        <f t="shared" si="485"/>
        <v>2</v>
      </c>
      <c r="MT45" s="40" t="str">
        <f t="shared" si="486"/>
        <v>2.0</v>
      </c>
      <c r="MU45" s="53">
        <v>2</v>
      </c>
      <c r="MV45" s="63">
        <v>2</v>
      </c>
      <c r="MW45" s="19">
        <v>6.6</v>
      </c>
      <c r="MX45" s="22">
        <v>2</v>
      </c>
      <c r="MY45" s="23">
        <v>5</v>
      </c>
      <c r="MZ45" s="25">
        <f t="shared" si="487"/>
        <v>3.8</v>
      </c>
      <c r="NA45" s="147">
        <f t="shared" si="488"/>
        <v>5.6</v>
      </c>
      <c r="NB45" s="26" t="str">
        <f t="shared" si="489"/>
        <v>5.6</v>
      </c>
      <c r="NC45" s="148" t="str">
        <f t="shared" si="490"/>
        <v>C</v>
      </c>
      <c r="ND45" s="149">
        <f t="shared" si="491"/>
        <v>2</v>
      </c>
      <c r="NE45" s="40" t="str">
        <f t="shared" si="492"/>
        <v>2.0</v>
      </c>
      <c r="NF45" s="53">
        <v>4</v>
      </c>
      <c r="NG45" s="63">
        <v>4</v>
      </c>
      <c r="NH45" s="264">
        <f t="shared" si="19"/>
        <v>12</v>
      </c>
      <c r="NI45" s="217">
        <f t="shared" si="20"/>
        <v>6.1166666666666671</v>
      </c>
      <c r="NJ45" s="182">
        <f t="shared" si="21"/>
        <v>2.25</v>
      </c>
      <c r="NK45" s="183" t="str">
        <f t="shared" si="22"/>
        <v>2.25</v>
      </c>
      <c r="NL45" s="135" t="str">
        <f t="shared" si="23"/>
        <v>Lên lớp</v>
      </c>
      <c r="NM45" s="136">
        <f t="shared" si="24"/>
        <v>12</v>
      </c>
      <c r="NN45" s="217">
        <f t="shared" si="25"/>
        <v>6.1166666666666671</v>
      </c>
      <c r="NO45" s="236">
        <f t="shared" si="26"/>
        <v>2.25</v>
      </c>
      <c r="NP45" s="192">
        <f t="shared" si="27"/>
        <v>67</v>
      </c>
      <c r="NQ45" s="193">
        <f t="shared" si="28"/>
        <v>67</v>
      </c>
      <c r="NR45" s="183">
        <f t="shared" si="29"/>
        <v>5.9477611940298507</v>
      </c>
      <c r="NS45" s="182">
        <f t="shared" si="30"/>
        <v>2.0373134328358211</v>
      </c>
      <c r="NT45" s="183" t="str">
        <f t="shared" si="31"/>
        <v>2.04</v>
      </c>
      <c r="NU45" s="135" t="str">
        <f t="shared" si="32"/>
        <v>Lên lớp</v>
      </c>
      <c r="NV45" s="135" t="s">
        <v>648</v>
      </c>
      <c r="NW45" s="57">
        <v>5</v>
      </c>
      <c r="NX45" s="51">
        <v>5</v>
      </c>
      <c r="NY45" s="23"/>
      <c r="NZ45" s="25">
        <f t="shared" si="273"/>
        <v>5</v>
      </c>
      <c r="OA45" s="26">
        <f t="shared" si="274"/>
        <v>5</v>
      </c>
      <c r="OB45" s="26" t="str">
        <f t="shared" si="275"/>
        <v>5.0</v>
      </c>
      <c r="OC45" s="30" t="str">
        <f t="shared" si="276"/>
        <v>D+</v>
      </c>
      <c r="OD45" s="28">
        <f t="shared" si="277"/>
        <v>1.5</v>
      </c>
      <c r="OE45" s="35" t="str">
        <f t="shared" si="278"/>
        <v>1.5</v>
      </c>
      <c r="OF45" s="53">
        <v>6</v>
      </c>
      <c r="OG45" s="70">
        <v>6</v>
      </c>
      <c r="OH45" s="19">
        <v>7.9</v>
      </c>
      <c r="OI45" s="22">
        <v>1</v>
      </c>
      <c r="OJ45" s="23">
        <v>6</v>
      </c>
      <c r="OK45" s="25">
        <f t="shared" si="263"/>
        <v>3.8</v>
      </c>
      <c r="OL45" s="26">
        <f t="shared" si="264"/>
        <v>6.8</v>
      </c>
      <c r="OM45" s="26" t="str">
        <f t="shared" si="265"/>
        <v>6.8</v>
      </c>
      <c r="ON45" s="30" t="str">
        <f t="shared" si="266"/>
        <v>C+</v>
      </c>
      <c r="OO45" s="28">
        <f t="shared" si="267"/>
        <v>2.5</v>
      </c>
      <c r="OP45" s="35" t="str">
        <f t="shared" si="268"/>
        <v>2.5</v>
      </c>
      <c r="OQ45" s="53">
        <v>6</v>
      </c>
      <c r="OR45" s="63">
        <v>6</v>
      </c>
      <c r="OS45" s="258"/>
      <c r="OT45" s="25"/>
      <c r="OU45" s="25"/>
      <c r="OV45" s="129">
        <f t="shared" si="269"/>
        <v>0</v>
      </c>
      <c r="OW45" s="26" t="str">
        <f t="shared" si="34"/>
        <v>0.0</v>
      </c>
      <c r="OX45" s="30" t="str">
        <f t="shared" si="270"/>
        <v>F</v>
      </c>
      <c r="OY45" s="28">
        <f t="shared" si="271"/>
        <v>0</v>
      </c>
      <c r="OZ45" s="35" t="str">
        <f t="shared" si="272"/>
        <v>0.0</v>
      </c>
      <c r="PA45" s="260"/>
      <c r="PB45" s="261"/>
      <c r="PC45" s="262">
        <f t="shared" si="232"/>
        <v>12</v>
      </c>
      <c r="PD45" s="217">
        <f t="shared" si="35"/>
        <v>5.8999999999999995</v>
      </c>
      <c r="PE45" s="182">
        <f t="shared" si="36"/>
        <v>2</v>
      </c>
      <c r="PF45" s="183" t="str">
        <f t="shared" si="37"/>
        <v>2.00</v>
      </c>
      <c r="PG45" s="135" t="str">
        <f t="shared" si="38"/>
        <v>Lên lớp</v>
      </c>
    </row>
    <row r="46" spans="1:423" ht="18">
      <c r="A46" s="10">
        <v>10</v>
      </c>
      <c r="B46" s="10">
        <v>45</v>
      </c>
      <c r="C46" s="90" t="s">
        <v>351</v>
      </c>
      <c r="D46" s="91" t="s">
        <v>396</v>
      </c>
      <c r="E46" s="93" t="s">
        <v>209</v>
      </c>
      <c r="F46" s="131" t="s">
        <v>98</v>
      </c>
      <c r="G46" s="42"/>
      <c r="H46" s="107" t="s">
        <v>554</v>
      </c>
      <c r="I46" s="42" t="s">
        <v>18</v>
      </c>
      <c r="J46" s="98" t="s">
        <v>570</v>
      </c>
      <c r="K46" s="12">
        <v>5.3</v>
      </c>
      <c r="L46" s="26" t="str">
        <f t="shared" si="279"/>
        <v>5.3</v>
      </c>
      <c r="M46" s="30" t="str">
        <f t="shared" si="493"/>
        <v>D+</v>
      </c>
      <c r="N46" s="37">
        <f t="shared" si="494"/>
        <v>1.5</v>
      </c>
      <c r="O46" s="35" t="str">
        <f t="shared" si="495"/>
        <v>1.5</v>
      </c>
      <c r="P46" s="11">
        <v>2</v>
      </c>
      <c r="Q46" s="14">
        <v>7.8</v>
      </c>
      <c r="R46" s="26" t="str">
        <f t="shared" si="283"/>
        <v>7.8</v>
      </c>
      <c r="S46" s="30" t="str">
        <f t="shared" si="496"/>
        <v>B</v>
      </c>
      <c r="T46" s="37">
        <f t="shared" si="497"/>
        <v>3</v>
      </c>
      <c r="U46" s="35" t="str">
        <f t="shared" si="498"/>
        <v>3.0</v>
      </c>
      <c r="V46" s="11">
        <v>3</v>
      </c>
      <c r="W46" s="19">
        <v>7.3</v>
      </c>
      <c r="X46" s="22">
        <v>7</v>
      </c>
      <c r="Y46" s="23"/>
      <c r="Z46" s="25">
        <f t="shared" si="499"/>
        <v>7.1</v>
      </c>
      <c r="AA46" s="26">
        <f t="shared" si="500"/>
        <v>7.1</v>
      </c>
      <c r="AB46" s="26" t="str">
        <f t="shared" si="289"/>
        <v>7.1</v>
      </c>
      <c r="AC46" s="30" t="str">
        <f t="shared" si="501"/>
        <v>B</v>
      </c>
      <c r="AD46" s="28">
        <f t="shared" si="502"/>
        <v>3</v>
      </c>
      <c r="AE46" s="35" t="str">
        <f t="shared" si="503"/>
        <v>3.0</v>
      </c>
      <c r="AF46" s="53">
        <v>4</v>
      </c>
      <c r="AG46" s="63">
        <v>4</v>
      </c>
      <c r="AH46" s="19">
        <v>8</v>
      </c>
      <c r="AI46" s="22">
        <v>7</v>
      </c>
      <c r="AJ46" s="23"/>
      <c r="AK46" s="25">
        <f t="shared" si="504"/>
        <v>7.4</v>
      </c>
      <c r="AL46" s="26">
        <f t="shared" si="505"/>
        <v>7.4</v>
      </c>
      <c r="AM46" s="26" t="str">
        <f t="shared" si="295"/>
        <v>7.4</v>
      </c>
      <c r="AN46" s="30" t="str">
        <f t="shared" si="506"/>
        <v>B</v>
      </c>
      <c r="AO46" s="28">
        <f t="shared" si="507"/>
        <v>3</v>
      </c>
      <c r="AP46" s="35" t="str">
        <f t="shared" si="508"/>
        <v>3.0</v>
      </c>
      <c r="AQ46" s="66">
        <v>2</v>
      </c>
      <c r="AR46" s="68">
        <v>2</v>
      </c>
      <c r="AS46" s="19">
        <v>5.8</v>
      </c>
      <c r="AT46" s="22">
        <v>7</v>
      </c>
      <c r="AU46" s="23"/>
      <c r="AV46" s="25">
        <f t="shared" si="509"/>
        <v>6.5</v>
      </c>
      <c r="AW46" s="26">
        <f t="shared" si="510"/>
        <v>6.5</v>
      </c>
      <c r="AX46" s="26" t="str">
        <f t="shared" si="301"/>
        <v>6.5</v>
      </c>
      <c r="AY46" s="30" t="str">
        <f t="shared" si="511"/>
        <v>C+</v>
      </c>
      <c r="AZ46" s="28">
        <f t="shared" si="512"/>
        <v>2.5</v>
      </c>
      <c r="BA46" s="35" t="str">
        <f t="shared" si="513"/>
        <v>2.5</v>
      </c>
      <c r="BB46" s="53">
        <v>3</v>
      </c>
      <c r="BC46" s="63">
        <v>3</v>
      </c>
      <c r="BD46" s="19">
        <v>8.6</v>
      </c>
      <c r="BE46" s="22">
        <v>4</v>
      </c>
      <c r="BF46" s="23"/>
      <c r="BG46" s="25">
        <f t="shared" si="514"/>
        <v>5.8</v>
      </c>
      <c r="BH46" s="26">
        <f t="shared" si="515"/>
        <v>5.8</v>
      </c>
      <c r="BI46" s="26" t="str">
        <f t="shared" si="307"/>
        <v>5.8</v>
      </c>
      <c r="BJ46" s="30" t="str">
        <f t="shared" si="516"/>
        <v>C</v>
      </c>
      <c r="BK46" s="28">
        <f t="shared" si="517"/>
        <v>2</v>
      </c>
      <c r="BL46" s="35" t="str">
        <f t="shared" si="518"/>
        <v>2.0</v>
      </c>
      <c r="BM46" s="53">
        <v>3</v>
      </c>
      <c r="BN46" s="63">
        <v>3</v>
      </c>
      <c r="BO46" s="19">
        <v>7.6</v>
      </c>
      <c r="BP46" s="22">
        <v>7</v>
      </c>
      <c r="BQ46" s="23"/>
      <c r="BR46" s="25">
        <f t="shared" si="519"/>
        <v>7.2</v>
      </c>
      <c r="BS46" s="26">
        <f t="shared" si="520"/>
        <v>7.2</v>
      </c>
      <c r="BT46" s="26" t="str">
        <f t="shared" si="313"/>
        <v>7.2</v>
      </c>
      <c r="BU46" s="30" t="str">
        <f t="shared" si="521"/>
        <v>B</v>
      </c>
      <c r="BV46" s="56">
        <f t="shared" si="522"/>
        <v>3</v>
      </c>
      <c r="BW46" s="35" t="str">
        <f t="shared" si="523"/>
        <v>3.0</v>
      </c>
      <c r="BX46" s="53">
        <v>2</v>
      </c>
      <c r="BY46" s="70">
        <v>2</v>
      </c>
      <c r="BZ46" s="19">
        <v>6.7</v>
      </c>
      <c r="CA46" s="22">
        <v>8</v>
      </c>
      <c r="CB46" s="23"/>
      <c r="CC46" s="25">
        <f t="shared" si="524"/>
        <v>7.5</v>
      </c>
      <c r="CD46" s="26">
        <f t="shared" si="525"/>
        <v>7.5</v>
      </c>
      <c r="CE46" s="26" t="str">
        <f t="shared" si="319"/>
        <v>7.5</v>
      </c>
      <c r="CF46" s="30" t="str">
        <f t="shared" si="526"/>
        <v>B</v>
      </c>
      <c r="CG46" s="28">
        <f t="shared" si="527"/>
        <v>3</v>
      </c>
      <c r="CH46" s="35" t="str">
        <f t="shared" si="528"/>
        <v>3.0</v>
      </c>
      <c r="CI46" s="53">
        <v>3</v>
      </c>
      <c r="CJ46" s="63">
        <v>3</v>
      </c>
      <c r="CK46" s="115">
        <f t="shared" si="529"/>
        <v>17</v>
      </c>
      <c r="CL46" s="238">
        <f t="shared" si="324"/>
        <v>6.882352941176471</v>
      </c>
      <c r="CM46" s="116">
        <f t="shared" si="530"/>
        <v>2.7352941176470589</v>
      </c>
      <c r="CN46" s="117" t="str">
        <f t="shared" si="531"/>
        <v>2.74</v>
      </c>
      <c r="CO46" s="135" t="str">
        <f t="shared" si="532"/>
        <v>Lên lớp</v>
      </c>
      <c r="CP46" s="136">
        <f t="shared" si="533"/>
        <v>17</v>
      </c>
      <c r="CQ46" s="241">
        <f t="shared" si="329"/>
        <v>6.882352941176471</v>
      </c>
      <c r="CR46" s="137">
        <f t="shared" si="534"/>
        <v>2.7352941176470589</v>
      </c>
      <c r="CS46" s="140" t="str">
        <f t="shared" si="535"/>
        <v>2.74</v>
      </c>
      <c r="CT46" s="135" t="str">
        <f t="shared" si="536"/>
        <v>Lên lớp</v>
      </c>
      <c r="CU46" s="135" t="s">
        <v>648</v>
      </c>
      <c r="CV46" s="19">
        <v>6.6</v>
      </c>
      <c r="CW46" s="22">
        <v>6</v>
      </c>
      <c r="CX46" s="23"/>
      <c r="CY46" s="25">
        <f t="shared" si="537"/>
        <v>6.2</v>
      </c>
      <c r="CZ46" s="26">
        <f t="shared" si="538"/>
        <v>6.2</v>
      </c>
      <c r="DA46" s="26" t="str">
        <f t="shared" si="539"/>
        <v>6.2</v>
      </c>
      <c r="DB46" s="30" t="str">
        <f t="shared" si="540"/>
        <v>C</v>
      </c>
      <c r="DC46" s="56">
        <f t="shared" si="541"/>
        <v>2</v>
      </c>
      <c r="DD46" s="35" t="str">
        <f t="shared" si="542"/>
        <v>2.0</v>
      </c>
      <c r="DE46" s="53">
        <v>3</v>
      </c>
      <c r="DF46" s="63">
        <v>3</v>
      </c>
      <c r="DG46" s="19">
        <v>7.3</v>
      </c>
      <c r="DH46" s="22">
        <v>5</v>
      </c>
      <c r="DI46" s="23"/>
      <c r="DJ46" s="25">
        <f t="shared" si="543"/>
        <v>5.9</v>
      </c>
      <c r="DK46" s="26">
        <f t="shared" si="544"/>
        <v>5.9</v>
      </c>
      <c r="DL46" s="26" t="str">
        <f t="shared" si="545"/>
        <v>5.9</v>
      </c>
      <c r="DM46" s="30" t="str">
        <f t="shared" si="546"/>
        <v>C</v>
      </c>
      <c r="DN46" s="56">
        <f t="shared" si="547"/>
        <v>2</v>
      </c>
      <c r="DO46" s="35" t="str">
        <f t="shared" si="548"/>
        <v>2.0</v>
      </c>
      <c r="DP46" s="53">
        <v>3</v>
      </c>
      <c r="DQ46" s="63">
        <v>3</v>
      </c>
      <c r="DR46" s="19">
        <v>8.4</v>
      </c>
      <c r="DS46" s="22">
        <v>8</v>
      </c>
      <c r="DT46" s="23"/>
      <c r="DU46" s="25">
        <f t="shared" si="608"/>
        <v>8.1999999999999993</v>
      </c>
      <c r="DV46" s="26">
        <f t="shared" si="549"/>
        <v>8.1999999999999993</v>
      </c>
      <c r="DW46" s="26" t="str">
        <f t="shared" si="550"/>
        <v>8.2</v>
      </c>
      <c r="DX46" s="30" t="str">
        <f t="shared" si="551"/>
        <v>B+</v>
      </c>
      <c r="DY46" s="28">
        <f t="shared" si="552"/>
        <v>3.5</v>
      </c>
      <c r="DZ46" s="35" t="str">
        <f t="shared" si="553"/>
        <v>3.5</v>
      </c>
      <c r="EA46" s="53">
        <v>3</v>
      </c>
      <c r="EB46" s="63">
        <v>3</v>
      </c>
      <c r="EC46" s="19">
        <v>8.6999999999999993</v>
      </c>
      <c r="ED46" s="22">
        <v>6</v>
      </c>
      <c r="EE46" s="23"/>
      <c r="EF46" s="25">
        <f t="shared" si="609"/>
        <v>7.1</v>
      </c>
      <c r="EG46" s="26">
        <f t="shared" si="554"/>
        <v>7.1</v>
      </c>
      <c r="EH46" s="26" t="str">
        <f t="shared" si="555"/>
        <v>7.1</v>
      </c>
      <c r="EI46" s="30" t="str">
        <f t="shared" si="556"/>
        <v>B</v>
      </c>
      <c r="EJ46" s="28">
        <f t="shared" si="557"/>
        <v>3</v>
      </c>
      <c r="EK46" s="35" t="str">
        <f t="shared" si="558"/>
        <v>3.0</v>
      </c>
      <c r="EL46" s="53">
        <v>2</v>
      </c>
      <c r="EM46" s="63">
        <v>2</v>
      </c>
      <c r="EN46" s="19">
        <v>8</v>
      </c>
      <c r="EO46" s="22">
        <v>8</v>
      </c>
      <c r="EP46" s="23"/>
      <c r="EQ46" s="25">
        <f t="shared" si="610"/>
        <v>8</v>
      </c>
      <c r="ER46" s="26">
        <f t="shared" si="559"/>
        <v>8</v>
      </c>
      <c r="ES46" s="26" t="str">
        <f t="shared" si="560"/>
        <v>8.0</v>
      </c>
      <c r="ET46" s="30" t="str">
        <f t="shared" si="561"/>
        <v>B+</v>
      </c>
      <c r="EU46" s="28">
        <f t="shared" si="562"/>
        <v>3.5</v>
      </c>
      <c r="EV46" s="35" t="str">
        <f t="shared" si="563"/>
        <v>3.5</v>
      </c>
      <c r="EW46" s="53">
        <v>2</v>
      </c>
      <c r="EX46" s="63">
        <v>2</v>
      </c>
      <c r="EY46" s="19">
        <v>6.8</v>
      </c>
      <c r="EZ46" s="22">
        <v>4</v>
      </c>
      <c r="FA46" s="23"/>
      <c r="FB46" s="25">
        <f t="shared" si="611"/>
        <v>5.0999999999999996</v>
      </c>
      <c r="FC46" s="26">
        <f t="shared" si="564"/>
        <v>5.0999999999999996</v>
      </c>
      <c r="FD46" s="26" t="str">
        <f t="shared" si="565"/>
        <v>5.1</v>
      </c>
      <c r="FE46" s="30" t="str">
        <f t="shared" si="566"/>
        <v>D+</v>
      </c>
      <c r="FF46" s="28">
        <f t="shared" si="567"/>
        <v>1.5</v>
      </c>
      <c r="FG46" s="35" t="str">
        <f t="shared" si="568"/>
        <v>1.5</v>
      </c>
      <c r="FH46" s="53">
        <v>3</v>
      </c>
      <c r="FI46" s="63">
        <v>3</v>
      </c>
      <c r="FJ46" s="19">
        <v>8</v>
      </c>
      <c r="FK46" s="22">
        <v>9</v>
      </c>
      <c r="FL46" s="23"/>
      <c r="FM46" s="25">
        <f t="shared" si="569"/>
        <v>8.6</v>
      </c>
      <c r="FN46" s="26">
        <f t="shared" si="570"/>
        <v>8.6</v>
      </c>
      <c r="FO46" s="26" t="str">
        <f t="shared" si="571"/>
        <v>8.6</v>
      </c>
      <c r="FP46" s="30" t="str">
        <f t="shared" si="572"/>
        <v>A</v>
      </c>
      <c r="FQ46" s="28">
        <f t="shared" si="573"/>
        <v>4</v>
      </c>
      <c r="FR46" s="35" t="str">
        <f t="shared" si="574"/>
        <v>4.0</v>
      </c>
      <c r="FS46" s="53">
        <v>2</v>
      </c>
      <c r="FT46" s="63">
        <v>2</v>
      </c>
      <c r="FU46" s="19">
        <v>7.7</v>
      </c>
      <c r="FV46" s="22">
        <v>8</v>
      </c>
      <c r="FW46" s="23"/>
      <c r="FX46" s="25">
        <f t="shared" si="575"/>
        <v>7.9</v>
      </c>
      <c r="FY46" s="26">
        <f t="shared" si="576"/>
        <v>7.9</v>
      </c>
      <c r="FZ46" s="26" t="str">
        <f t="shared" si="577"/>
        <v>7.9</v>
      </c>
      <c r="GA46" s="30" t="str">
        <f t="shared" si="578"/>
        <v>B</v>
      </c>
      <c r="GB46" s="28">
        <f t="shared" si="579"/>
        <v>3</v>
      </c>
      <c r="GC46" s="35" t="str">
        <f t="shared" si="580"/>
        <v>3.0</v>
      </c>
      <c r="GD46" s="53">
        <v>2</v>
      </c>
      <c r="GE46" s="63">
        <v>2</v>
      </c>
      <c r="GF46" s="181">
        <f t="shared" si="581"/>
        <v>20</v>
      </c>
      <c r="GG46" s="217">
        <f t="shared" si="382"/>
        <v>6.9700000000000006</v>
      </c>
      <c r="GH46" s="182">
        <f t="shared" si="582"/>
        <v>2.7</v>
      </c>
      <c r="GI46" s="183" t="str">
        <f t="shared" si="583"/>
        <v>2.70</v>
      </c>
      <c r="GJ46" s="135" t="str">
        <f t="shared" si="584"/>
        <v>Lên lớp</v>
      </c>
      <c r="GK46" s="136">
        <f t="shared" si="585"/>
        <v>20</v>
      </c>
      <c r="GL46" s="239">
        <f t="shared" si="387"/>
        <v>6.9700000000000006</v>
      </c>
      <c r="GM46" s="137">
        <f t="shared" si="586"/>
        <v>2.7</v>
      </c>
      <c r="GN46" s="192">
        <f t="shared" si="587"/>
        <v>37</v>
      </c>
      <c r="GO46" s="193">
        <f t="shared" si="588"/>
        <v>37</v>
      </c>
      <c r="GP46" s="183">
        <f t="shared" si="391"/>
        <v>6.9297297297297291</v>
      </c>
      <c r="GQ46" s="182">
        <f t="shared" si="589"/>
        <v>2.7162162162162162</v>
      </c>
      <c r="GR46" s="183" t="str">
        <f t="shared" si="590"/>
        <v>2.72</v>
      </c>
      <c r="GS46" s="135" t="str">
        <f t="shared" si="591"/>
        <v>Lên lớp</v>
      </c>
      <c r="GT46" s="135" t="s">
        <v>648</v>
      </c>
      <c r="GU46" s="19">
        <v>8.9</v>
      </c>
      <c r="GV46" s="22">
        <v>6</v>
      </c>
      <c r="GW46" s="23"/>
      <c r="GX46" s="25">
        <f t="shared" si="592"/>
        <v>7.2</v>
      </c>
      <c r="GY46" s="26">
        <f t="shared" si="396"/>
        <v>7.2</v>
      </c>
      <c r="GZ46" s="26" t="str">
        <f t="shared" si="593"/>
        <v>7.2</v>
      </c>
      <c r="HA46" s="30" t="str">
        <f t="shared" si="398"/>
        <v>B</v>
      </c>
      <c r="HB46" s="28">
        <f t="shared" si="399"/>
        <v>3</v>
      </c>
      <c r="HC46" s="35" t="str">
        <f t="shared" si="400"/>
        <v>3.0</v>
      </c>
      <c r="HD46" s="53">
        <v>3</v>
      </c>
      <c r="HE46" s="63">
        <v>3</v>
      </c>
      <c r="HF46" s="19">
        <v>8.1999999999999993</v>
      </c>
      <c r="HG46" s="22">
        <v>8</v>
      </c>
      <c r="HH46" s="23"/>
      <c r="HI46" s="25">
        <f t="shared" si="401"/>
        <v>8.1</v>
      </c>
      <c r="HJ46" s="26">
        <f t="shared" si="402"/>
        <v>8.1</v>
      </c>
      <c r="HK46" s="26" t="str">
        <f t="shared" si="403"/>
        <v>8.1</v>
      </c>
      <c r="HL46" s="30" t="str">
        <f t="shared" si="404"/>
        <v>B+</v>
      </c>
      <c r="HM46" s="28">
        <f t="shared" si="405"/>
        <v>3.5</v>
      </c>
      <c r="HN46" s="35" t="str">
        <f t="shared" si="406"/>
        <v>3.5</v>
      </c>
      <c r="HO46" s="53">
        <v>2</v>
      </c>
      <c r="HP46" s="63">
        <v>2</v>
      </c>
      <c r="HQ46" s="19">
        <v>7.4</v>
      </c>
      <c r="HR46" s="22">
        <v>5</v>
      </c>
      <c r="HS46" s="23"/>
      <c r="HT46" s="25">
        <f t="shared" si="407"/>
        <v>6</v>
      </c>
      <c r="HU46" s="147">
        <f t="shared" si="408"/>
        <v>6</v>
      </c>
      <c r="HV46" s="26" t="str">
        <f t="shared" si="409"/>
        <v>6.0</v>
      </c>
      <c r="HW46" s="218" t="str">
        <f t="shared" si="410"/>
        <v>C</v>
      </c>
      <c r="HX46" s="149">
        <f t="shared" si="411"/>
        <v>2</v>
      </c>
      <c r="HY46" s="40" t="str">
        <f t="shared" si="412"/>
        <v>2.0</v>
      </c>
      <c r="HZ46" s="53">
        <v>3</v>
      </c>
      <c r="IA46" s="63">
        <v>3</v>
      </c>
      <c r="IB46" s="19">
        <v>8.3000000000000007</v>
      </c>
      <c r="IC46" s="22">
        <v>6</v>
      </c>
      <c r="ID46" s="23"/>
      <c r="IE46" s="25">
        <f t="shared" si="413"/>
        <v>6.9</v>
      </c>
      <c r="IF46" s="147">
        <f t="shared" si="414"/>
        <v>6.9</v>
      </c>
      <c r="IG46" s="26" t="str">
        <f t="shared" si="415"/>
        <v>6.9</v>
      </c>
      <c r="IH46" s="218" t="str">
        <f t="shared" si="416"/>
        <v>C+</v>
      </c>
      <c r="II46" s="149">
        <f t="shared" si="417"/>
        <v>2.5</v>
      </c>
      <c r="IJ46" s="40" t="str">
        <f t="shared" si="418"/>
        <v>2.5</v>
      </c>
      <c r="IK46" s="53">
        <v>1</v>
      </c>
      <c r="IL46" s="63">
        <v>1</v>
      </c>
      <c r="IM46" s="19">
        <v>7.2</v>
      </c>
      <c r="IN46" s="22">
        <v>7</v>
      </c>
      <c r="IO46" s="23"/>
      <c r="IP46" s="25">
        <f t="shared" si="419"/>
        <v>7.1</v>
      </c>
      <c r="IQ46" s="26">
        <f t="shared" si="420"/>
        <v>7.1</v>
      </c>
      <c r="IR46" s="26" t="str">
        <f t="shared" si="421"/>
        <v>7.1</v>
      </c>
      <c r="IS46" s="30" t="str">
        <f t="shared" si="594"/>
        <v>B</v>
      </c>
      <c r="IT46" s="28">
        <f t="shared" si="423"/>
        <v>3</v>
      </c>
      <c r="IU46" s="35" t="str">
        <f t="shared" si="424"/>
        <v>3.0</v>
      </c>
      <c r="IV46" s="53">
        <v>2</v>
      </c>
      <c r="IW46" s="63">
        <v>2</v>
      </c>
      <c r="IX46" s="19">
        <v>8.4</v>
      </c>
      <c r="IY46" s="22">
        <v>8</v>
      </c>
      <c r="IZ46" s="23"/>
      <c r="JA46" s="25">
        <f t="shared" si="425"/>
        <v>8.1999999999999993</v>
      </c>
      <c r="JB46" s="26">
        <f t="shared" si="426"/>
        <v>8.1999999999999993</v>
      </c>
      <c r="JC46" s="26" t="str">
        <f t="shared" si="427"/>
        <v>8.2</v>
      </c>
      <c r="JD46" s="30" t="str">
        <f t="shared" si="428"/>
        <v>B+</v>
      </c>
      <c r="JE46" s="28">
        <f t="shared" si="429"/>
        <v>3.5</v>
      </c>
      <c r="JF46" s="35" t="str">
        <f t="shared" si="430"/>
        <v>3.5</v>
      </c>
      <c r="JG46" s="53">
        <v>2</v>
      </c>
      <c r="JH46" s="63">
        <v>2</v>
      </c>
      <c r="JI46" s="19">
        <v>7.2</v>
      </c>
      <c r="JJ46" s="22">
        <v>6</v>
      </c>
      <c r="JK46" s="23"/>
      <c r="JL46" s="25">
        <f t="shared" si="595"/>
        <v>6.5</v>
      </c>
      <c r="JM46" s="26">
        <f t="shared" si="596"/>
        <v>6.5</v>
      </c>
      <c r="JN46" s="26" t="str">
        <f t="shared" si="597"/>
        <v>6.5</v>
      </c>
      <c r="JO46" s="30" t="str">
        <f t="shared" si="598"/>
        <v>C+</v>
      </c>
      <c r="JP46" s="28">
        <f t="shared" si="599"/>
        <v>2.5</v>
      </c>
      <c r="JQ46" s="35" t="str">
        <f t="shared" si="600"/>
        <v>2.5</v>
      </c>
      <c r="JR46" s="53">
        <v>2</v>
      </c>
      <c r="JS46" s="63">
        <v>2</v>
      </c>
      <c r="JT46" s="19">
        <v>8</v>
      </c>
      <c r="JU46" s="22">
        <v>4</v>
      </c>
      <c r="JV46" s="23"/>
      <c r="JW46" s="25">
        <f t="shared" si="437"/>
        <v>5.6</v>
      </c>
      <c r="JX46" s="26">
        <f t="shared" si="438"/>
        <v>5.6</v>
      </c>
      <c r="JY46" s="26" t="str">
        <f t="shared" si="439"/>
        <v>5.6</v>
      </c>
      <c r="JZ46" s="30" t="str">
        <f t="shared" si="601"/>
        <v>C</v>
      </c>
      <c r="KA46" s="28">
        <f t="shared" si="441"/>
        <v>2</v>
      </c>
      <c r="KB46" s="35" t="str">
        <f t="shared" si="442"/>
        <v>2.0</v>
      </c>
      <c r="KC46" s="53">
        <v>1</v>
      </c>
      <c r="KD46" s="63">
        <v>1</v>
      </c>
      <c r="KE46" s="19">
        <v>8</v>
      </c>
      <c r="KF46" s="22">
        <v>7</v>
      </c>
      <c r="KG46" s="23"/>
      <c r="KH46" s="25">
        <f t="shared" si="602"/>
        <v>7.4</v>
      </c>
      <c r="KI46" s="26">
        <f t="shared" si="603"/>
        <v>7.4</v>
      </c>
      <c r="KJ46" s="26" t="str">
        <f t="shared" si="604"/>
        <v>7.4</v>
      </c>
      <c r="KK46" s="30" t="str">
        <f t="shared" si="605"/>
        <v>B</v>
      </c>
      <c r="KL46" s="28">
        <f t="shared" si="606"/>
        <v>3</v>
      </c>
      <c r="KM46" s="35" t="str">
        <f t="shared" si="607"/>
        <v>3.0</v>
      </c>
      <c r="KN46" s="53">
        <v>2</v>
      </c>
      <c r="KO46" s="63">
        <v>2</v>
      </c>
      <c r="KP46" s="181">
        <f t="shared" si="449"/>
        <v>18</v>
      </c>
      <c r="KQ46" s="217">
        <f t="shared" si="450"/>
        <v>7.0388888888888879</v>
      </c>
      <c r="KR46" s="182">
        <f t="shared" si="451"/>
        <v>2.8055555555555554</v>
      </c>
      <c r="KS46" s="183" t="str">
        <f t="shared" si="452"/>
        <v>2.81</v>
      </c>
      <c r="KT46" s="135" t="str">
        <f t="shared" si="453"/>
        <v>Lên lớp</v>
      </c>
      <c r="KU46" s="136">
        <f t="shared" si="454"/>
        <v>18</v>
      </c>
      <c r="KV46" s="217">
        <f t="shared" si="455"/>
        <v>7.0388888888888879</v>
      </c>
      <c r="KW46" s="236">
        <f t="shared" si="456"/>
        <v>2.8055555555555554</v>
      </c>
      <c r="KX46" s="192">
        <f t="shared" si="457"/>
        <v>55</v>
      </c>
      <c r="KY46" s="193">
        <f t="shared" si="458"/>
        <v>55</v>
      </c>
      <c r="KZ46" s="183">
        <f t="shared" si="459"/>
        <v>6.9654545454545449</v>
      </c>
      <c r="LA46" s="182">
        <f t="shared" si="460"/>
        <v>2.7454545454545456</v>
      </c>
      <c r="LB46" s="183" t="str">
        <f t="shared" si="461"/>
        <v>2.75</v>
      </c>
      <c r="LC46" s="135" t="str">
        <f t="shared" si="462"/>
        <v>Lên lớp</v>
      </c>
      <c r="LD46" s="135" t="s">
        <v>648</v>
      </c>
      <c r="LE46" s="19">
        <v>8.1999999999999993</v>
      </c>
      <c r="LF46" s="22">
        <v>8</v>
      </c>
      <c r="LG46" s="23"/>
      <c r="LH46" s="25">
        <f t="shared" si="463"/>
        <v>8.1</v>
      </c>
      <c r="LI46" s="147">
        <f t="shared" si="464"/>
        <v>8.1</v>
      </c>
      <c r="LJ46" s="26" t="str">
        <f t="shared" si="465"/>
        <v>8.1</v>
      </c>
      <c r="LK46" s="148" t="str">
        <f t="shared" si="466"/>
        <v>B+</v>
      </c>
      <c r="LL46" s="149">
        <f t="shared" si="467"/>
        <v>3.5</v>
      </c>
      <c r="LM46" s="40" t="str">
        <f t="shared" si="468"/>
        <v>3.5</v>
      </c>
      <c r="LN46" s="53">
        <v>2</v>
      </c>
      <c r="LO46" s="63">
        <v>2</v>
      </c>
      <c r="LP46" s="19">
        <v>9</v>
      </c>
      <c r="LQ46" s="22">
        <v>7</v>
      </c>
      <c r="LR46" s="23"/>
      <c r="LS46" s="25">
        <f t="shared" si="469"/>
        <v>7.8</v>
      </c>
      <c r="LT46" s="147">
        <f t="shared" si="470"/>
        <v>7.8</v>
      </c>
      <c r="LU46" s="26" t="str">
        <f t="shared" si="471"/>
        <v>7.8</v>
      </c>
      <c r="LV46" s="148" t="str">
        <f t="shared" si="472"/>
        <v>B</v>
      </c>
      <c r="LW46" s="149">
        <f t="shared" si="473"/>
        <v>3</v>
      </c>
      <c r="LX46" s="40" t="str">
        <f t="shared" si="474"/>
        <v>3.0</v>
      </c>
      <c r="LY46" s="53">
        <v>1</v>
      </c>
      <c r="LZ46" s="63">
        <v>1</v>
      </c>
      <c r="MA46" s="19">
        <v>8.6</v>
      </c>
      <c r="MB46" s="51">
        <v>8.5</v>
      </c>
      <c r="MC46" s="23"/>
      <c r="MD46" s="25">
        <f t="shared" si="475"/>
        <v>8.5</v>
      </c>
      <c r="ME46" s="147">
        <f t="shared" si="476"/>
        <v>8.5</v>
      </c>
      <c r="MF46" s="26" t="str">
        <f t="shared" si="477"/>
        <v>8.5</v>
      </c>
      <c r="MG46" s="148" t="str">
        <f t="shared" si="478"/>
        <v>A</v>
      </c>
      <c r="MH46" s="149">
        <f t="shared" si="479"/>
        <v>4</v>
      </c>
      <c r="MI46" s="40" t="str">
        <f t="shared" si="480"/>
        <v>4.0</v>
      </c>
      <c r="MJ46" s="53">
        <v>3</v>
      </c>
      <c r="MK46" s="63">
        <v>3</v>
      </c>
      <c r="ML46" s="19">
        <v>9</v>
      </c>
      <c r="MM46" s="22">
        <v>9</v>
      </c>
      <c r="MN46" s="23"/>
      <c r="MO46" s="25">
        <f t="shared" si="481"/>
        <v>9</v>
      </c>
      <c r="MP46" s="147">
        <f t="shared" si="482"/>
        <v>9</v>
      </c>
      <c r="MQ46" s="26" t="str">
        <f t="shared" si="483"/>
        <v>9.0</v>
      </c>
      <c r="MR46" s="148" t="str">
        <f t="shared" si="484"/>
        <v>A</v>
      </c>
      <c r="MS46" s="149">
        <f t="shared" si="485"/>
        <v>4</v>
      </c>
      <c r="MT46" s="40" t="str">
        <f t="shared" si="486"/>
        <v>4.0</v>
      </c>
      <c r="MU46" s="53">
        <v>2</v>
      </c>
      <c r="MV46" s="63">
        <v>2</v>
      </c>
      <c r="MW46" s="19">
        <v>8.4</v>
      </c>
      <c r="MX46" s="22">
        <v>2</v>
      </c>
      <c r="MY46" s="23"/>
      <c r="MZ46" s="25">
        <f t="shared" si="487"/>
        <v>4.5999999999999996</v>
      </c>
      <c r="NA46" s="147">
        <f t="shared" si="488"/>
        <v>4.5999999999999996</v>
      </c>
      <c r="NB46" s="26" t="str">
        <f t="shared" si="489"/>
        <v>4.6</v>
      </c>
      <c r="NC46" s="148" t="str">
        <f t="shared" si="490"/>
        <v>D</v>
      </c>
      <c r="ND46" s="149">
        <f t="shared" si="491"/>
        <v>1</v>
      </c>
      <c r="NE46" s="40" t="str">
        <f t="shared" si="492"/>
        <v>1.0</v>
      </c>
      <c r="NF46" s="53">
        <v>4</v>
      </c>
      <c r="NG46" s="63">
        <v>4</v>
      </c>
      <c r="NH46" s="264">
        <f t="shared" si="19"/>
        <v>12</v>
      </c>
      <c r="NI46" s="217">
        <f t="shared" si="20"/>
        <v>7.1583333333333341</v>
      </c>
      <c r="NJ46" s="182">
        <f t="shared" si="21"/>
        <v>2.8333333333333335</v>
      </c>
      <c r="NK46" s="183" t="str">
        <f t="shared" si="22"/>
        <v>2.83</v>
      </c>
      <c r="NL46" s="135" t="str">
        <f t="shared" si="23"/>
        <v>Lên lớp</v>
      </c>
      <c r="NM46" s="136">
        <f t="shared" si="24"/>
        <v>12</v>
      </c>
      <c r="NN46" s="217">
        <f t="shared" si="25"/>
        <v>7.1583333333333341</v>
      </c>
      <c r="NO46" s="236">
        <f t="shared" si="26"/>
        <v>2.8333333333333335</v>
      </c>
      <c r="NP46" s="192">
        <f t="shared" si="27"/>
        <v>67</v>
      </c>
      <c r="NQ46" s="193">
        <f t="shared" si="28"/>
        <v>67</v>
      </c>
      <c r="NR46" s="183">
        <f t="shared" si="29"/>
        <v>7</v>
      </c>
      <c r="NS46" s="182">
        <f t="shared" si="30"/>
        <v>2.7611940298507465</v>
      </c>
      <c r="NT46" s="183" t="str">
        <f t="shared" si="31"/>
        <v>2.76</v>
      </c>
      <c r="NU46" s="135" t="str">
        <f t="shared" si="32"/>
        <v>Lên lớp</v>
      </c>
      <c r="NV46" s="135" t="s">
        <v>648</v>
      </c>
      <c r="NW46" s="57">
        <v>7.5</v>
      </c>
      <c r="NX46" s="51">
        <v>8</v>
      </c>
      <c r="NY46" s="23"/>
      <c r="NZ46" s="25">
        <f t="shared" si="273"/>
        <v>7.8</v>
      </c>
      <c r="OA46" s="26">
        <f t="shared" si="274"/>
        <v>7.8</v>
      </c>
      <c r="OB46" s="26" t="str">
        <f t="shared" si="275"/>
        <v>7.8</v>
      </c>
      <c r="OC46" s="30" t="str">
        <f t="shared" si="276"/>
        <v>B</v>
      </c>
      <c r="OD46" s="28">
        <f t="shared" si="277"/>
        <v>3</v>
      </c>
      <c r="OE46" s="35" t="str">
        <f t="shared" si="278"/>
        <v>3.0</v>
      </c>
      <c r="OF46" s="53">
        <v>6</v>
      </c>
      <c r="OG46" s="70">
        <v>6</v>
      </c>
      <c r="OH46" s="19">
        <v>7</v>
      </c>
      <c r="OI46" s="22">
        <v>8</v>
      </c>
      <c r="OJ46" s="23"/>
      <c r="OK46" s="25">
        <f t="shared" si="263"/>
        <v>7.6</v>
      </c>
      <c r="OL46" s="26">
        <f t="shared" si="264"/>
        <v>7.6</v>
      </c>
      <c r="OM46" s="26" t="str">
        <f t="shared" si="265"/>
        <v>7.6</v>
      </c>
      <c r="ON46" s="30" t="str">
        <f t="shared" si="266"/>
        <v>B</v>
      </c>
      <c r="OO46" s="28">
        <f t="shared" si="267"/>
        <v>3</v>
      </c>
      <c r="OP46" s="35" t="str">
        <f t="shared" si="268"/>
        <v>3.0</v>
      </c>
      <c r="OQ46" s="53">
        <v>6</v>
      </c>
      <c r="OR46" s="63">
        <v>6</v>
      </c>
      <c r="OS46" s="258">
        <v>7.2</v>
      </c>
      <c r="OT46" s="25">
        <v>7.8</v>
      </c>
      <c r="OU46" s="25">
        <v>8.3000000000000007</v>
      </c>
      <c r="OV46" s="129">
        <f t="shared" si="269"/>
        <v>7.9</v>
      </c>
      <c r="OW46" s="26" t="str">
        <f t="shared" si="34"/>
        <v>7.9</v>
      </c>
      <c r="OX46" s="30" t="str">
        <f t="shared" si="270"/>
        <v>B</v>
      </c>
      <c r="OY46" s="28">
        <f t="shared" si="271"/>
        <v>3</v>
      </c>
      <c r="OZ46" s="35" t="str">
        <f t="shared" si="272"/>
        <v>3.0</v>
      </c>
      <c r="PA46" s="260">
        <v>5</v>
      </c>
      <c r="PB46" s="261">
        <v>5</v>
      </c>
      <c r="PC46" s="262">
        <f t="shared" si="232"/>
        <v>17</v>
      </c>
      <c r="PD46" s="217">
        <f t="shared" si="35"/>
        <v>7.7588235294117638</v>
      </c>
      <c r="PE46" s="182">
        <f t="shared" si="36"/>
        <v>3</v>
      </c>
      <c r="PF46" s="183" t="str">
        <f t="shared" si="37"/>
        <v>3.00</v>
      </c>
      <c r="PG46" s="135" t="str">
        <f t="shared" si="38"/>
        <v>Lên lớp</v>
      </c>
    </row>
    <row r="47" spans="1:423" ht="18">
      <c r="A47" s="10">
        <v>11</v>
      </c>
      <c r="B47" s="10">
        <v>46</v>
      </c>
      <c r="C47" s="90" t="s">
        <v>351</v>
      </c>
      <c r="D47" s="91" t="s">
        <v>400</v>
      </c>
      <c r="E47" s="93" t="s">
        <v>209</v>
      </c>
      <c r="F47" s="307" t="s">
        <v>18</v>
      </c>
      <c r="G47" s="42"/>
      <c r="H47" s="107" t="s">
        <v>556</v>
      </c>
      <c r="I47" s="42" t="s">
        <v>18</v>
      </c>
      <c r="J47" s="98" t="s">
        <v>495</v>
      </c>
      <c r="K47" s="12">
        <v>5</v>
      </c>
      <c r="L47" s="26" t="str">
        <f t="shared" si="279"/>
        <v>5.0</v>
      </c>
      <c r="M47" s="30" t="str">
        <f t="shared" si="493"/>
        <v>D+</v>
      </c>
      <c r="N47" s="37">
        <f t="shared" si="494"/>
        <v>1.5</v>
      </c>
      <c r="O47" s="35" t="str">
        <f t="shared" si="495"/>
        <v>1.5</v>
      </c>
      <c r="P47" s="11">
        <v>2</v>
      </c>
      <c r="Q47" s="14">
        <v>6.9</v>
      </c>
      <c r="R47" s="26" t="str">
        <f t="shared" si="283"/>
        <v>6.9</v>
      </c>
      <c r="S47" s="30" t="str">
        <f t="shared" si="496"/>
        <v>C+</v>
      </c>
      <c r="T47" s="37">
        <f t="shared" si="497"/>
        <v>2.5</v>
      </c>
      <c r="U47" s="35" t="str">
        <f t="shared" si="498"/>
        <v>2.5</v>
      </c>
      <c r="V47" s="11">
        <v>3</v>
      </c>
      <c r="W47" s="19">
        <v>6.8</v>
      </c>
      <c r="X47" s="22">
        <v>8</v>
      </c>
      <c r="Y47" s="23"/>
      <c r="Z47" s="25">
        <f t="shared" si="499"/>
        <v>7.5</v>
      </c>
      <c r="AA47" s="26">
        <f t="shared" si="500"/>
        <v>7.5</v>
      </c>
      <c r="AB47" s="26" t="str">
        <f t="shared" si="289"/>
        <v>7.5</v>
      </c>
      <c r="AC47" s="30" t="str">
        <f t="shared" si="501"/>
        <v>B</v>
      </c>
      <c r="AD47" s="28">
        <f t="shared" si="502"/>
        <v>3</v>
      </c>
      <c r="AE47" s="35" t="str">
        <f t="shared" si="503"/>
        <v>3.0</v>
      </c>
      <c r="AF47" s="53">
        <v>4</v>
      </c>
      <c r="AG47" s="63">
        <v>4</v>
      </c>
      <c r="AH47" s="19">
        <v>8</v>
      </c>
      <c r="AI47" s="22">
        <v>9</v>
      </c>
      <c r="AJ47" s="23"/>
      <c r="AK47" s="25">
        <f t="shared" si="504"/>
        <v>8.6</v>
      </c>
      <c r="AL47" s="26">
        <f t="shared" si="505"/>
        <v>8.6</v>
      </c>
      <c r="AM47" s="26" t="str">
        <f t="shared" si="295"/>
        <v>8.6</v>
      </c>
      <c r="AN47" s="30" t="str">
        <f t="shared" si="506"/>
        <v>A</v>
      </c>
      <c r="AO47" s="28">
        <f t="shared" si="507"/>
        <v>4</v>
      </c>
      <c r="AP47" s="35" t="str">
        <f t="shared" si="508"/>
        <v>4.0</v>
      </c>
      <c r="AQ47" s="66">
        <v>2</v>
      </c>
      <c r="AR47" s="68">
        <v>2</v>
      </c>
      <c r="AS47" s="19">
        <v>5.5</v>
      </c>
      <c r="AT47" s="22">
        <v>5</v>
      </c>
      <c r="AU47" s="23"/>
      <c r="AV47" s="25">
        <f t="shared" si="509"/>
        <v>5.2</v>
      </c>
      <c r="AW47" s="26">
        <f t="shared" si="510"/>
        <v>5.2</v>
      </c>
      <c r="AX47" s="26" t="str">
        <f t="shared" si="301"/>
        <v>5.2</v>
      </c>
      <c r="AY47" s="30" t="str">
        <f t="shared" si="511"/>
        <v>D+</v>
      </c>
      <c r="AZ47" s="28">
        <f t="shared" si="512"/>
        <v>1.5</v>
      </c>
      <c r="BA47" s="35" t="str">
        <f t="shared" si="513"/>
        <v>1.5</v>
      </c>
      <c r="BB47" s="53">
        <v>3</v>
      </c>
      <c r="BC47" s="63">
        <v>3</v>
      </c>
      <c r="BD47" s="19">
        <v>5.6</v>
      </c>
      <c r="BE47" s="22">
        <v>3</v>
      </c>
      <c r="BF47" s="23"/>
      <c r="BG47" s="25">
        <f t="shared" si="514"/>
        <v>4</v>
      </c>
      <c r="BH47" s="26">
        <f t="shared" si="515"/>
        <v>4</v>
      </c>
      <c r="BI47" s="26" t="str">
        <f t="shared" si="307"/>
        <v>4.0</v>
      </c>
      <c r="BJ47" s="30" t="str">
        <f t="shared" si="516"/>
        <v>D</v>
      </c>
      <c r="BK47" s="28">
        <f t="shared" si="517"/>
        <v>1</v>
      </c>
      <c r="BL47" s="35" t="str">
        <f t="shared" si="518"/>
        <v>1.0</v>
      </c>
      <c r="BM47" s="53">
        <v>3</v>
      </c>
      <c r="BN47" s="63">
        <v>3</v>
      </c>
      <c r="BO47" s="19">
        <v>6.1</v>
      </c>
      <c r="BP47" s="22">
        <v>7</v>
      </c>
      <c r="BQ47" s="23"/>
      <c r="BR47" s="25">
        <f t="shared" si="519"/>
        <v>6.6</v>
      </c>
      <c r="BS47" s="26">
        <f t="shared" si="520"/>
        <v>6.6</v>
      </c>
      <c r="BT47" s="26" t="str">
        <f t="shared" si="313"/>
        <v>6.6</v>
      </c>
      <c r="BU47" s="30" t="str">
        <f t="shared" si="521"/>
        <v>C+</v>
      </c>
      <c r="BV47" s="56">
        <f t="shared" si="522"/>
        <v>2.5</v>
      </c>
      <c r="BW47" s="35" t="str">
        <f t="shared" si="523"/>
        <v>2.5</v>
      </c>
      <c r="BX47" s="53">
        <v>2</v>
      </c>
      <c r="BY47" s="70">
        <v>2</v>
      </c>
      <c r="BZ47" s="19">
        <v>5.7</v>
      </c>
      <c r="CA47" s="22">
        <v>7</v>
      </c>
      <c r="CB47" s="23"/>
      <c r="CC47" s="25">
        <f t="shared" si="524"/>
        <v>6.5</v>
      </c>
      <c r="CD47" s="26">
        <f t="shared" si="525"/>
        <v>6.5</v>
      </c>
      <c r="CE47" s="26" t="str">
        <f t="shared" si="319"/>
        <v>6.5</v>
      </c>
      <c r="CF47" s="30" t="str">
        <f t="shared" si="526"/>
        <v>C+</v>
      </c>
      <c r="CG47" s="28">
        <f t="shared" si="527"/>
        <v>2.5</v>
      </c>
      <c r="CH47" s="35" t="str">
        <f t="shared" si="528"/>
        <v>2.5</v>
      </c>
      <c r="CI47" s="53">
        <v>3</v>
      </c>
      <c r="CJ47" s="63">
        <v>3</v>
      </c>
      <c r="CK47" s="115">
        <f t="shared" si="529"/>
        <v>17</v>
      </c>
      <c r="CL47" s="238">
        <f t="shared" si="324"/>
        <v>6.3235294117647065</v>
      </c>
      <c r="CM47" s="116">
        <f t="shared" si="530"/>
        <v>2.3529411764705883</v>
      </c>
      <c r="CN47" s="117" t="str">
        <f t="shared" si="531"/>
        <v>2.35</v>
      </c>
      <c r="CO47" s="135" t="str">
        <f t="shared" si="532"/>
        <v>Lên lớp</v>
      </c>
      <c r="CP47" s="136">
        <f t="shared" si="533"/>
        <v>17</v>
      </c>
      <c r="CQ47" s="241">
        <f t="shared" si="329"/>
        <v>6.3235294117647065</v>
      </c>
      <c r="CR47" s="137">
        <f t="shared" si="534"/>
        <v>2.3529411764705883</v>
      </c>
      <c r="CS47" s="140" t="str">
        <f t="shared" si="535"/>
        <v>2.35</v>
      </c>
      <c r="CT47" s="135" t="str">
        <f t="shared" si="536"/>
        <v>Lên lớp</v>
      </c>
      <c r="CU47" s="135" t="s">
        <v>648</v>
      </c>
      <c r="CV47" s="19">
        <v>6.1</v>
      </c>
      <c r="CW47" s="22">
        <v>4</v>
      </c>
      <c r="CX47" s="23"/>
      <c r="CY47" s="25">
        <f t="shared" si="537"/>
        <v>4.8</v>
      </c>
      <c r="CZ47" s="26">
        <f t="shared" si="538"/>
        <v>4.8</v>
      </c>
      <c r="DA47" s="26" t="str">
        <f t="shared" si="539"/>
        <v>4.8</v>
      </c>
      <c r="DB47" s="30" t="str">
        <f t="shared" si="540"/>
        <v>D</v>
      </c>
      <c r="DC47" s="56">
        <f t="shared" si="541"/>
        <v>1</v>
      </c>
      <c r="DD47" s="35" t="str">
        <f t="shared" si="542"/>
        <v>1.0</v>
      </c>
      <c r="DE47" s="53">
        <v>3</v>
      </c>
      <c r="DF47" s="63">
        <v>3</v>
      </c>
      <c r="DG47" s="19">
        <v>6.4</v>
      </c>
      <c r="DH47" s="22">
        <v>8</v>
      </c>
      <c r="DI47" s="23"/>
      <c r="DJ47" s="25">
        <f t="shared" si="543"/>
        <v>7.4</v>
      </c>
      <c r="DK47" s="26">
        <f t="shared" si="544"/>
        <v>7.4</v>
      </c>
      <c r="DL47" s="26" t="str">
        <f t="shared" si="545"/>
        <v>7.4</v>
      </c>
      <c r="DM47" s="30" t="str">
        <f t="shared" si="546"/>
        <v>B</v>
      </c>
      <c r="DN47" s="56">
        <f t="shared" si="547"/>
        <v>3</v>
      </c>
      <c r="DO47" s="35" t="str">
        <f t="shared" si="548"/>
        <v>3.0</v>
      </c>
      <c r="DP47" s="53">
        <v>3</v>
      </c>
      <c r="DQ47" s="63">
        <v>3</v>
      </c>
      <c r="DR47" s="19">
        <v>7.4</v>
      </c>
      <c r="DS47" s="22">
        <v>7</v>
      </c>
      <c r="DT47" s="23"/>
      <c r="DU47" s="25">
        <f t="shared" si="608"/>
        <v>7.2</v>
      </c>
      <c r="DV47" s="26">
        <f t="shared" si="549"/>
        <v>7.2</v>
      </c>
      <c r="DW47" s="26" t="str">
        <f t="shared" si="550"/>
        <v>7.2</v>
      </c>
      <c r="DX47" s="30" t="str">
        <f t="shared" si="551"/>
        <v>B</v>
      </c>
      <c r="DY47" s="28">
        <f t="shared" si="552"/>
        <v>3</v>
      </c>
      <c r="DZ47" s="35" t="str">
        <f t="shared" si="553"/>
        <v>3.0</v>
      </c>
      <c r="EA47" s="53">
        <v>3</v>
      </c>
      <c r="EB47" s="63">
        <v>3</v>
      </c>
      <c r="EC47" s="19">
        <v>8</v>
      </c>
      <c r="ED47" s="22">
        <v>9</v>
      </c>
      <c r="EE47" s="23"/>
      <c r="EF47" s="25">
        <f t="shared" si="609"/>
        <v>8.6</v>
      </c>
      <c r="EG47" s="26">
        <f t="shared" si="554"/>
        <v>8.6</v>
      </c>
      <c r="EH47" s="26" t="str">
        <f t="shared" si="555"/>
        <v>8.6</v>
      </c>
      <c r="EI47" s="30" t="str">
        <f t="shared" si="556"/>
        <v>A</v>
      </c>
      <c r="EJ47" s="28">
        <f t="shared" si="557"/>
        <v>4</v>
      </c>
      <c r="EK47" s="35" t="str">
        <f t="shared" si="558"/>
        <v>4.0</v>
      </c>
      <c r="EL47" s="53">
        <v>2</v>
      </c>
      <c r="EM47" s="63">
        <v>2</v>
      </c>
      <c r="EN47" s="19">
        <v>7</v>
      </c>
      <c r="EO47" s="22">
        <v>7</v>
      </c>
      <c r="EP47" s="23"/>
      <c r="EQ47" s="25">
        <f t="shared" si="610"/>
        <v>7</v>
      </c>
      <c r="ER47" s="26">
        <f t="shared" si="559"/>
        <v>7</v>
      </c>
      <c r="ES47" s="26" t="str">
        <f t="shared" si="560"/>
        <v>7.0</v>
      </c>
      <c r="ET47" s="30" t="str">
        <f t="shared" si="561"/>
        <v>B</v>
      </c>
      <c r="EU47" s="28">
        <f t="shared" si="562"/>
        <v>3</v>
      </c>
      <c r="EV47" s="35" t="str">
        <f t="shared" si="563"/>
        <v>3.0</v>
      </c>
      <c r="EW47" s="53">
        <v>2</v>
      </c>
      <c r="EX47" s="63">
        <v>2</v>
      </c>
      <c r="EY47" s="19">
        <v>7</v>
      </c>
      <c r="EZ47" s="22">
        <v>5</v>
      </c>
      <c r="FA47" s="23"/>
      <c r="FB47" s="25">
        <f t="shared" si="611"/>
        <v>5.8</v>
      </c>
      <c r="FC47" s="26">
        <f t="shared" si="564"/>
        <v>5.8</v>
      </c>
      <c r="FD47" s="26" t="str">
        <f t="shared" si="565"/>
        <v>5.8</v>
      </c>
      <c r="FE47" s="30" t="str">
        <f t="shared" si="566"/>
        <v>C</v>
      </c>
      <c r="FF47" s="28">
        <f t="shared" si="567"/>
        <v>2</v>
      </c>
      <c r="FG47" s="35" t="str">
        <f t="shared" si="568"/>
        <v>2.0</v>
      </c>
      <c r="FH47" s="53">
        <v>3</v>
      </c>
      <c r="FI47" s="63">
        <v>3</v>
      </c>
      <c r="FJ47" s="19">
        <v>8</v>
      </c>
      <c r="FK47" s="22">
        <v>9</v>
      </c>
      <c r="FL47" s="23"/>
      <c r="FM47" s="25">
        <f t="shared" si="569"/>
        <v>8.6</v>
      </c>
      <c r="FN47" s="26">
        <f t="shared" si="570"/>
        <v>8.6</v>
      </c>
      <c r="FO47" s="26" t="str">
        <f t="shared" si="571"/>
        <v>8.6</v>
      </c>
      <c r="FP47" s="30" t="str">
        <f t="shared" si="572"/>
        <v>A</v>
      </c>
      <c r="FQ47" s="28">
        <f t="shared" si="573"/>
        <v>4</v>
      </c>
      <c r="FR47" s="35" t="str">
        <f t="shared" si="574"/>
        <v>4.0</v>
      </c>
      <c r="FS47" s="53">
        <v>2</v>
      </c>
      <c r="FT47" s="63">
        <v>2</v>
      </c>
      <c r="FU47" s="19">
        <v>8.6999999999999993</v>
      </c>
      <c r="FV47" s="22">
        <v>5</v>
      </c>
      <c r="FW47" s="23"/>
      <c r="FX47" s="25">
        <f t="shared" si="575"/>
        <v>6.5</v>
      </c>
      <c r="FY47" s="26">
        <f t="shared" si="576"/>
        <v>6.5</v>
      </c>
      <c r="FZ47" s="26" t="str">
        <f t="shared" si="577"/>
        <v>6.5</v>
      </c>
      <c r="GA47" s="30" t="str">
        <f t="shared" si="578"/>
        <v>C+</v>
      </c>
      <c r="GB47" s="28">
        <f t="shared" si="579"/>
        <v>2.5</v>
      </c>
      <c r="GC47" s="35" t="str">
        <f t="shared" si="580"/>
        <v>2.5</v>
      </c>
      <c r="GD47" s="53">
        <v>2</v>
      </c>
      <c r="GE47" s="63">
        <v>2</v>
      </c>
      <c r="GF47" s="181">
        <f t="shared" si="581"/>
        <v>20</v>
      </c>
      <c r="GG47" s="217">
        <f t="shared" si="382"/>
        <v>6.85</v>
      </c>
      <c r="GH47" s="182">
        <f t="shared" si="582"/>
        <v>2.7</v>
      </c>
      <c r="GI47" s="183" t="str">
        <f t="shared" si="583"/>
        <v>2.70</v>
      </c>
      <c r="GJ47" s="135" t="str">
        <f t="shared" si="584"/>
        <v>Lên lớp</v>
      </c>
      <c r="GK47" s="136">
        <f t="shared" si="585"/>
        <v>20</v>
      </c>
      <c r="GL47" s="239">
        <f t="shared" si="387"/>
        <v>6.85</v>
      </c>
      <c r="GM47" s="137">
        <f t="shared" si="586"/>
        <v>2.7</v>
      </c>
      <c r="GN47" s="192">
        <f t="shared" si="587"/>
        <v>37</v>
      </c>
      <c r="GO47" s="193">
        <f t="shared" si="588"/>
        <v>37</v>
      </c>
      <c r="GP47" s="183">
        <f t="shared" si="391"/>
        <v>6.6081081081081079</v>
      </c>
      <c r="GQ47" s="182">
        <f t="shared" si="589"/>
        <v>2.5405405405405403</v>
      </c>
      <c r="GR47" s="183" t="str">
        <f t="shared" si="590"/>
        <v>2.54</v>
      </c>
      <c r="GS47" s="135" t="str">
        <f t="shared" si="591"/>
        <v>Lên lớp</v>
      </c>
      <c r="GT47" s="135" t="s">
        <v>648</v>
      </c>
      <c r="GU47" s="19">
        <v>9</v>
      </c>
      <c r="GV47" s="22">
        <v>7</v>
      </c>
      <c r="GW47" s="23"/>
      <c r="GX47" s="25">
        <f t="shared" si="592"/>
        <v>7.8</v>
      </c>
      <c r="GY47" s="26">
        <f t="shared" si="396"/>
        <v>7.8</v>
      </c>
      <c r="GZ47" s="26" t="str">
        <f t="shared" si="593"/>
        <v>7.8</v>
      </c>
      <c r="HA47" s="30" t="str">
        <f t="shared" si="398"/>
        <v>B</v>
      </c>
      <c r="HB47" s="28">
        <f t="shared" si="399"/>
        <v>3</v>
      </c>
      <c r="HC47" s="35" t="str">
        <f t="shared" si="400"/>
        <v>3.0</v>
      </c>
      <c r="HD47" s="53">
        <v>3</v>
      </c>
      <c r="HE47" s="63">
        <v>3</v>
      </c>
      <c r="HF47" s="19">
        <v>8.1999999999999993</v>
      </c>
      <c r="HG47" s="22">
        <v>7</v>
      </c>
      <c r="HH47" s="23"/>
      <c r="HI47" s="25">
        <f t="shared" si="401"/>
        <v>7.5</v>
      </c>
      <c r="HJ47" s="26">
        <f t="shared" si="402"/>
        <v>7.5</v>
      </c>
      <c r="HK47" s="26" t="str">
        <f t="shared" si="403"/>
        <v>7.5</v>
      </c>
      <c r="HL47" s="30" t="str">
        <f t="shared" si="404"/>
        <v>B</v>
      </c>
      <c r="HM47" s="28">
        <f t="shared" si="405"/>
        <v>3</v>
      </c>
      <c r="HN47" s="35" t="str">
        <f t="shared" si="406"/>
        <v>3.0</v>
      </c>
      <c r="HO47" s="53">
        <v>2</v>
      </c>
      <c r="HP47" s="63">
        <v>2</v>
      </c>
      <c r="HQ47" s="19">
        <v>7.4</v>
      </c>
      <c r="HR47" s="22">
        <v>4</v>
      </c>
      <c r="HS47" s="23"/>
      <c r="HT47" s="25">
        <f t="shared" si="407"/>
        <v>5.4</v>
      </c>
      <c r="HU47" s="147">
        <f t="shared" si="408"/>
        <v>5.4</v>
      </c>
      <c r="HV47" s="26" t="str">
        <f t="shared" si="409"/>
        <v>5.4</v>
      </c>
      <c r="HW47" s="218" t="str">
        <f t="shared" si="410"/>
        <v>D+</v>
      </c>
      <c r="HX47" s="149">
        <f t="shared" si="411"/>
        <v>1.5</v>
      </c>
      <c r="HY47" s="40" t="str">
        <f t="shared" si="412"/>
        <v>1.5</v>
      </c>
      <c r="HZ47" s="53">
        <v>3</v>
      </c>
      <c r="IA47" s="63">
        <v>3</v>
      </c>
      <c r="IB47" s="19">
        <v>7.3</v>
      </c>
      <c r="IC47" s="22">
        <v>4</v>
      </c>
      <c r="ID47" s="23"/>
      <c r="IE47" s="25">
        <f t="shared" si="413"/>
        <v>5.3</v>
      </c>
      <c r="IF47" s="147">
        <f t="shared" si="414"/>
        <v>5.3</v>
      </c>
      <c r="IG47" s="26" t="str">
        <f t="shared" si="415"/>
        <v>5.3</v>
      </c>
      <c r="IH47" s="218" t="str">
        <f t="shared" si="416"/>
        <v>D+</v>
      </c>
      <c r="II47" s="149">
        <f t="shared" si="417"/>
        <v>1.5</v>
      </c>
      <c r="IJ47" s="40" t="str">
        <f t="shared" si="418"/>
        <v>1.5</v>
      </c>
      <c r="IK47" s="53">
        <v>1</v>
      </c>
      <c r="IL47" s="63">
        <v>1</v>
      </c>
      <c r="IM47" s="19">
        <v>7</v>
      </c>
      <c r="IN47" s="22">
        <v>6</v>
      </c>
      <c r="IO47" s="23"/>
      <c r="IP47" s="25">
        <f t="shared" si="419"/>
        <v>6.4</v>
      </c>
      <c r="IQ47" s="26">
        <f t="shared" si="420"/>
        <v>6.4</v>
      </c>
      <c r="IR47" s="26" t="str">
        <f t="shared" si="421"/>
        <v>6.4</v>
      </c>
      <c r="IS47" s="30" t="str">
        <f t="shared" si="594"/>
        <v>C</v>
      </c>
      <c r="IT47" s="28">
        <f t="shared" si="423"/>
        <v>2</v>
      </c>
      <c r="IU47" s="35" t="str">
        <f t="shared" si="424"/>
        <v>2.0</v>
      </c>
      <c r="IV47" s="53">
        <v>2</v>
      </c>
      <c r="IW47" s="63">
        <v>2</v>
      </c>
      <c r="IX47" s="19">
        <v>7.2</v>
      </c>
      <c r="IY47" s="22">
        <v>9</v>
      </c>
      <c r="IZ47" s="23"/>
      <c r="JA47" s="25">
        <f t="shared" si="425"/>
        <v>8.3000000000000007</v>
      </c>
      <c r="JB47" s="26">
        <f t="shared" si="426"/>
        <v>8.3000000000000007</v>
      </c>
      <c r="JC47" s="26" t="str">
        <f t="shared" si="427"/>
        <v>8.3</v>
      </c>
      <c r="JD47" s="30" t="str">
        <f t="shared" si="428"/>
        <v>B+</v>
      </c>
      <c r="JE47" s="28">
        <f t="shared" si="429"/>
        <v>3.5</v>
      </c>
      <c r="JF47" s="35" t="str">
        <f t="shared" si="430"/>
        <v>3.5</v>
      </c>
      <c r="JG47" s="53">
        <v>2</v>
      </c>
      <c r="JH47" s="63">
        <v>2</v>
      </c>
      <c r="JI47" s="19">
        <v>6</v>
      </c>
      <c r="JJ47" s="22">
        <v>6</v>
      </c>
      <c r="JK47" s="23"/>
      <c r="JL47" s="25">
        <f t="shared" si="595"/>
        <v>6</v>
      </c>
      <c r="JM47" s="26">
        <f t="shared" si="596"/>
        <v>6</v>
      </c>
      <c r="JN47" s="26" t="str">
        <f t="shared" si="597"/>
        <v>6.0</v>
      </c>
      <c r="JO47" s="30" t="str">
        <f t="shared" si="598"/>
        <v>C</v>
      </c>
      <c r="JP47" s="28">
        <f t="shared" si="599"/>
        <v>2</v>
      </c>
      <c r="JQ47" s="35" t="str">
        <f t="shared" si="600"/>
        <v>2.0</v>
      </c>
      <c r="JR47" s="53">
        <v>2</v>
      </c>
      <c r="JS47" s="63">
        <v>2</v>
      </c>
      <c r="JT47" s="19">
        <v>5.4</v>
      </c>
      <c r="JU47" s="22">
        <v>4</v>
      </c>
      <c r="JV47" s="23"/>
      <c r="JW47" s="25">
        <f t="shared" si="437"/>
        <v>4.5999999999999996</v>
      </c>
      <c r="JX47" s="26">
        <f t="shared" si="438"/>
        <v>4.5999999999999996</v>
      </c>
      <c r="JY47" s="26" t="str">
        <f t="shared" si="439"/>
        <v>4.6</v>
      </c>
      <c r="JZ47" s="30" t="str">
        <f t="shared" si="601"/>
        <v>D</v>
      </c>
      <c r="KA47" s="28">
        <f t="shared" si="441"/>
        <v>1</v>
      </c>
      <c r="KB47" s="35" t="str">
        <f t="shared" si="442"/>
        <v>1.0</v>
      </c>
      <c r="KC47" s="53">
        <v>1</v>
      </c>
      <c r="KD47" s="63">
        <v>1</v>
      </c>
      <c r="KE47" s="19">
        <v>7</v>
      </c>
      <c r="KF47" s="22">
        <v>5</v>
      </c>
      <c r="KG47" s="23"/>
      <c r="KH47" s="25">
        <f t="shared" si="602"/>
        <v>5.8</v>
      </c>
      <c r="KI47" s="26">
        <f t="shared" si="603"/>
        <v>5.8</v>
      </c>
      <c r="KJ47" s="26" t="str">
        <f t="shared" si="604"/>
        <v>5.8</v>
      </c>
      <c r="KK47" s="30" t="str">
        <f t="shared" si="605"/>
        <v>C</v>
      </c>
      <c r="KL47" s="28">
        <f t="shared" si="606"/>
        <v>2</v>
      </c>
      <c r="KM47" s="35" t="str">
        <f t="shared" si="607"/>
        <v>2.0</v>
      </c>
      <c r="KN47" s="53">
        <v>2</v>
      </c>
      <c r="KO47" s="63">
        <v>2</v>
      </c>
      <c r="KP47" s="181">
        <f t="shared" si="449"/>
        <v>18</v>
      </c>
      <c r="KQ47" s="217">
        <f t="shared" si="450"/>
        <v>6.5277777777777777</v>
      </c>
      <c r="KR47" s="182">
        <f t="shared" si="451"/>
        <v>2.2777777777777777</v>
      </c>
      <c r="KS47" s="183" t="str">
        <f t="shared" si="452"/>
        <v>2.28</v>
      </c>
      <c r="KT47" s="135" t="str">
        <f t="shared" si="453"/>
        <v>Lên lớp</v>
      </c>
      <c r="KU47" s="136">
        <f t="shared" si="454"/>
        <v>18</v>
      </c>
      <c r="KV47" s="217">
        <f t="shared" si="455"/>
        <v>6.5277777777777777</v>
      </c>
      <c r="KW47" s="236">
        <f t="shared" si="456"/>
        <v>2.2777777777777777</v>
      </c>
      <c r="KX47" s="192">
        <f t="shared" si="457"/>
        <v>55</v>
      </c>
      <c r="KY47" s="193">
        <f t="shared" si="458"/>
        <v>55</v>
      </c>
      <c r="KZ47" s="183">
        <f t="shared" si="459"/>
        <v>6.581818181818182</v>
      </c>
      <c r="LA47" s="182">
        <f t="shared" si="460"/>
        <v>2.4545454545454546</v>
      </c>
      <c r="LB47" s="183" t="str">
        <f t="shared" si="461"/>
        <v>2.45</v>
      </c>
      <c r="LC47" s="135" t="str">
        <f t="shared" si="462"/>
        <v>Lên lớp</v>
      </c>
      <c r="LD47" s="135" t="s">
        <v>648</v>
      </c>
      <c r="LE47" s="19">
        <v>7</v>
      </c>
      <c r="LF47" s="22">
        <v>7</v>
      </c>
      <c r="LG47" s="23"/>
      <c r="LH47" s="25">
        <f t="shared" si="463"/>
        <v>7</v>
      </c>
      <c r="LI47" s="147">
        <f t="shared" si="464"/>
        <v>7</v>
      </c>
      <c r="LJ47" s="26" t="str">
        <f t="shared" si="465"/>
        <v>7.0</v>
      </c>
      <c r="LK47" s="148" t="str">
        <f t="shared" si="466"/>
        <v>B</v>
      </c>
      <c r="LL47" s="149">
        <f t="shared" si="467"/>
        <v>3</v>
      </c>
      <c r="LM47" s="40" t="str">
        <f t="shared" si="468"/>
        <v>3.0</v>
      </c>
      <c r="LN47" s="53">
        <v>2</v>
      </c>
      <c r="LO47" s="63">
        <v>2</v>
      </c>
      <c r="LP47" s="185">
        <v>7</v>
      </c>
      <c r="LQ47" s="121">
        <v>7</v>
      </c>
      <c r="LR47" s="122"/>
      <c r="LS47" s="129">
        <f t="shared" si="469"/>
        <v>7</v>
      </c>
      <c r="LT47" s="130">
        <f t="shared" si="470"/>
        <v>7</v>
      </c>
      <c r="LU47" s="130" t="str">
        <f t="shared" si="471"/>
        <v>7.0</v>
      </c>
      <c r="LV47" s="125" t="str">
        <f t="shared" si="472"/>
        <v>B</v>
      </c>
      <c r="LW47" s="126">
        <f t="shared" si="473"/>
        <v>3</v>
      </c>
      <c r="LX47" s="127" t="str">
        <f t="shared" si="474"/>
        <v>3.0</v>
      </c>
      <c r="LY47" s="144">
        <v>1</v>
      </c>
      <c r="LZ47" s="145">
        <v>1</v>
      </c>
      <c r="MA47" s="185">
        <v>7.6</v>
      </c>
      <c r="MB47" s="246">
        <v>7.5</v>
      </c>
      <c r="MC47" s="122"/>
      <c r="MD47" s="129">
        <f t="shared" si="475"/>
        <v>7.5</v>
      </c>
      <c r="ME47" s="130">
        <f t="shared" si="476"/>
        <v>7.5</v>
      </c>
      <c r="MF47" s="130" t="str">
        <f t="shared" si="477"/>
        <v>7.5</v>
      </c>
      <c r="MG47" s="125" t="str">
        <f t="shared" si="478"/>
        <v>B</v>
      </c>
      <c r="MH47" s="126">
        <f t="shared" si="479"/>
        <v>3</v>
      </c>
      <c r="MI47" s="127" t="str">
        <f t="shared" si="480"/>
        <v>3.0</v>
      </c>
      <c r="MJ47" s="144">
        <v>3</v>
      </c>
      <c r="MK47" s="145">
        <v>3</v>
      </c>
      <c r="ML47" s="19">
        <v>7</v>
      </c>
      <c r="MM47" s="112"/>
      <c r="MN47" s="249"/>
      <c r="MO47" s="25">
        <f t="shared" si="481"/>
        <v>2.8</v>
      </c>
      <c r="MP47" s="147">
        <f t="shared" si="482"/>
        <v>2.8</v>
      </c>
      <c r="MQ47" s="26" t="str">
        <f t="shared" si="483"/>
        <v>2.8</v>
      </c>
      <c r="MR47" s="148" t="str">
        <f t="shared" si="484"/>
        <v>F</v>
      </c>
      <c r="MS47" s="149">
        <f t="shared" si="485"/>
        <v>0</v>
      </c>
      <c r="MT47" s="40" t="str">
        <f t="shared" si="486"/>
        <v>0.0</v>
      </c>
      <c r="MU47" s="53">
        <v>2</v>
      </c>
      <c r="MV47" s="63"/>
      <c r="MW47" s="43">
        <v>2.8</v>
      </c>
      <c r="MX47" s="22"/>
      <c r="MY47" s="23"/>
      <c r="MZ47" s="25">
        <f t="shared" si="487"/>
        <v>1.1000000000000001</v>
      </c>
      <c r="NA47" s="147">
        <f t="shared" si="488"/>
        <v>1.1000000000000001</v>
      </c>
      <c r="NB47" s="26" t="str">
        <f t="shared" si="489"/>
        <v>1.1</v>
      </c>
      <c r="NC47" s="148" t="str">
        <f t="shared" si="490"/>
        <v>F</v>
      </c>
      <c r="ND47" s="149">
        <f t="shared" si="491"/>
        <v>0</v>
      </c>
      <c r="NE47" s="40" t="str">
        <f t="shared" si="492"/>
        <v>0.0</v>
      </c>
      <c r="NF47" s="53">
        <v>4</v>
      </c>
      <c r="NG47" s="63"/>
      <c r="NH47" s="264">
        <f t="shared" si="19"/>
        <v>12</v>
      </c>
      <c r="NI47" s="217">
        <f t="shared" si="20"/>
        <v>4.458333333333333</v>
      </c>
      <c r="NJ47" s="182">
        <f t="shared" si="21"/>
        <v>1.5</v>
      </c>
      <c r="NK47" s="183" t="str">
        <f t="shared" si="22"/>
        <v>1.50</v>
      </c>
      <c r="NL47" s="135" t="str">
        <f t="shared" si="23"/>
        <v>Lên lớp</v>
      </c>
      <c r="NM47" s="136">
        <f t="shared" si="24"/>
        <v>6</v>
      </c>
      <c r="NN47" s="217">
        <f t="shared" si="25"/>
        <v>7.25</v>
      </c>
      <c r="NO47" s="236">
        <f t="shared" si="26"/>
        <v>3</v>
      </c>
      <c r="NP47" s="192">
        <f t="shared" si="27"/>
        <v>67</v>
      </c>
      <c r="NQ47" s="193">
        <f t="shared" si="28"/>
        <v>61</v>
      </c>
      <c r="NR47" s="183">
        <f t="shared" si="29"/>
        <v>6.6475409836065573</v>
      </c>
      <c r="NS47" s="182">
        <f t="shared" si="30"/>
        <v>2.5081967213114753</v>
      </c>
      <c r="NT47" s="183" t="str">
        <f t="shared" si="31"/>
        <v>2.51</v>
      </c>
      <c r="NU47" s="135" t="str">
        <f t="shared" si="32"/>
        <v>Lên lớp</v>
      </c>
      <c r="NV47" s="215" t="s">
        <v>644</v>
      </c>
      <c r="NW47" s="304">
        <v>0</v>
      </c>
      <c r="NX47" s="51"/>
      <c r="NY47" s="23"/>
      <c r="NZ47" s="25">
        <f t="shared" si="273"/>
        <v>0</v>
      </c>
      <c r="OA47" s="26">
        <f t="shared" si="274"/>
        <v>0</v>
      </c>
      <c r="OB47" s="26" t="str">
        <f t="shared" si="275"/>
        <v>0.0</v>
      </c>
      <c r="OC47" s="30" t="str">
        <f t="shared" si="276"/>
        <v>F</v>
      </c>
      <c r="OD47" s="28">
        <f t="shared" si="277"/>
        <v>0</v>
      </c>
      <c r="OE47" s="35" t="str">
        <f t="shared" si="278"/>
        <v>0.0</v>
      </c>
      <c r="OF47" s="53"/>
      <c r="OG47" s="70"/>
      <c r="OH47" s="19"/>
      <c r="OI47" s="22"/>
      <c r="OJ47" s="23"/>
      <c r="OK47" s="25">
        <f t="shared" si="263"/>
        <v>0</v>
      </c>
      <c r="OL47" s="26">
        <f t="shared" si="264"/>
        <v>0</v>
      </c>
      <c r="OM47" s="26" t="str">
        <f t="shared" si="265"/>
        <v>0.0</v>
      </c>
      <c r="ON47" s="30" t="str">
        <f t="shared" si="266"/>
        <v>F</v>
      </c>
      <c r="OO47" s="28">
        <f t="shared" si="267"/>
        <v>0</v>
      </c>
      <c r="OP47" s="35" t="str">
        <f t="shared" si="268"/>
        <v>0.0</v>
      </c>
      <c r="OQ47" s="53"/>
      <c r="OR47" s="63"/>
      <c r="OS47" s="258"/>
      <c r="OT47" s="25"/>
      <c r="OU47" s="25"/>
      <c r="OV47" s="129">
        <f t="shared" si="269"/>
        <v>0</v>
      </c>
      <c r="OW47" s="26" t="str">
        <f t="shared" si="34"/>
        <v>0.0</v>
      </c>
      <c r="OX47" s="30" t="str">
        <f t="shared" si="270"/>
        <v>F</v>
      </c>
      <c r="OY47" s="28">
        <f t="shared" si="271"/>
        <v>0</v>
      </c>
      <c r="OZ47" s="35" t="str">
        <f t="shared" si="272"/>
        <v>0.0</v>
      </c>
      <c r="PA47" s="260"/>
      <c r="PB47" s="261"/>
      <c r="PC47" s="262">
        <f t="shared" si="232"/>
        <v>0</v>
      </c>
      <c r="PD47" s="217" t="e">
        <f t="shared" si="35"/>
        <v>#DIV/0!</v>
      </c>
      <c r="PE47" s="182" t="e">
        <f t="shared" si="36"/>
        <v>#DIV/0!</v>
      </c>
      <c r="PF47" s="183" t="e">
        <f t="shared" si="37"/>
        <v>#DIV/0!</v>
      </c>
      <c r="PG47" s="135" t="e">
        <f t="shared" si="38"/>
        <v>#DIV/0!</v>
      </c>
    </row>
    <row r="48" spans="1:423" ht="18">
      <c r="A48" s="10">
        <v>12</v>
      </c>
      <c r="B48" s="10">
        <v>47</v>
      </c>
      <c r="C48" s="90" t="s">
        <v>351</v>
      </c>
      <c r="D48" s="91" t="s">
        <v>403</v>
      </c>
      <c r="E48" s="93" t="s">
        <v>404</v>
      </c>
      <c r="F48" s="131" t="s">
        <v>65</v>
      </c>
      <c r="G48" s="42"/>
      <c r="H48" s="106" t="s">
        <v>559</v>
      </c>
      <c r="I48" s="42" t="s">
        <v>18</v>
      </c>
      <c r="J48" s="98" t="s">
        <v>574</v>
      </c>
      <c r="K48" s="12">
        <v>5.8</v>
      </c>
      <c r="L48" s="26" t="str">
        <f t="shared" ref="L48:L49" si="612">TEXT(K48,"0.0")</f>
        <v>5.8</v>
      </c>
      <c r="M48" s="30" t="str">
        <f t="shared" si="493"/>
        <v>C</v>
      </c>
      <c r="N48" s="37">
        <f t="shared" si="494"/>
        <v>2</v>
      </c>
      <c r="O48" s="35" t="str">
        <f t="shared" si="495"/>
        <v>2.0</v>
      </c>
      <c r="P48" s="11">
        <v>2</v>
      </c>
      <c r="Q48" s="14">
        <v>7.4</v>
      </c>
      <c r="R48" s="26" t="str">
        <f t="shared" ref="R48:R49" si="613">TEXT(Q48,"0.0")</f>
        <v>7.4</v>
      </c>
      <c r="S48" s="30" t="str">
        <f t="shared" si="496"/>
        <v>B</v>
      </c>
      <c r="T48" s="37">
        <f t="shared" si="497"/>
        <v>3</v>
      </c>
      <c r="U48" s="35" t="str">
        <f t="shared" si="498"/>
        <v>3.0</v>
      </c>
      <c r="V48" s="11">
        <v>3</v>
      </c>
      <c r="W48" s="19">
        <v>7.7</v>
      </c>
      <c r="X48" s="22">
        <v>7</v>
      </c>
      <c r="Y48" s="23"/>
      <c r="Z48" s="25">
        <f t="shared" si="499"/>
        <v>7.3</v>
      </c>
      <c r="AA48" s="26">
        <f t="shared" si="500"/>
        <v>7.3</v>
      </c>
      <c r="AB48" s="26" t="str">
        <f t="shared" ref="AB48:AB49" si="614">TEXT(AA48,"0.0")</f>
        <v>7.3</v>
      </c>
      <c r="AC48" s="30" t="str">
        <f t="shared" si="501"/>
        <v>B</v>
      </c>
      <c r="AD48" s="28">
        <f t="shared" si="502"/>
        <v>3</v>
      </c>
      <c r="AE48" s="35" t="str">
        <f t="shared" si="503"/>
        <v>3.0</v>
      </c>
      <c r="AF48" s="53">
        <v>4</v>
      </c>
      <c r="AG48" s="63">
        <v>4</v>
      </c>
      <c r="AH48" s="19">
        <v>7.7</v>
      </c>
      <c r="AI48" s="22">
        <v>9</v>
      </c>
      <c r="AJ48" s="23"/>
      <c r="AK48" s="25">
        <f t="shared" si="504"/>
        <v>8.5</v>
      </c>
      <c r="AL48" s="26">
        <f t="shared" si="505"/>
        <v>8.5</v>
      </c>
      <c r="AM48" s="26" t="str">
        <f t="shared" ref="AM48:AM49" si="615">TEXT(AL48,"0.0")</f>
        <v>8.5</v>
      </c>
      <c r="AN48" s="30" t="str">
        <f t="shared" si="506"/>
        <v>A</v>
      </c>
      <c r="AO48" s="28">
        <f t="shared" si="507"/>
        <v>4</v>
      </c>
      <c r="AP48" s="35" t="str">
        <f t="shared" si="508"/>
        <v>4.0</v>
      </c>
      <c r="AQ48" s="66">
        <v>2</v>
      </c>
      <c r="AR48" s="68">
        <v>2</v>
      </c>
      <c r="AS48" s="19">
        <v>7.2</v>
      </c>
      <c r="AT48" s="22">
        <v>4</v>
      </c>
      <c r="AU48" s="23"/>
      <c r="AV48" s="25">
        <f t="shared" si="509"/>
        <v>5.3</v>
      </c>
      <c r="AW48" s="26">
        <f t="shared" si="510"/>
        <v>5.3</v>
      </c>
      <c r="AX48" s="26" t="str">
        <f t="shared" ref="AX48:AX49" si="616">TEXT(AW48,"0.0")</f>
        <v>5.3</v>
      </c>
      <c r="AY48" s="30" t="str">
        <f t="shared" si="511"/>
        <v>D+</v>
      </c>
      <c r="AZ48" s="28">
        <f t="shared" si="512"/>
        <v>1.5</v>
      </c>
      <c r="BA48" s="35" t="str">
        <f t="shared" si="513"/>
        <v>1.5</v>
      </c>
      <c r="BB48" s="53">
        <v>3</v>
      </c>
      <c r="BC48" s="63">
        <v>3</v>
      </c>
      <c r="BD48" s="19">
        <v>5</v>
      </c>
      <c r="BE48" s="22">
        <v>3</v>
      </c>
      <c r="BF48" s="23">
        <v>5</v>
      </c>
      <c r="BG48" s="25">
        <f t="shared" si="514"/>
        <v>3.8</v>
      </c>
      <c r="BH48" s="26">
        <f t="shared" si="515"/>
        <v>5</v>
      </c>
      <c r="BI48" s="26" t="str">
        <f t="shared" ref="BI48:BI49" si="617">TEXT(BH48,"0.0")</f>
        <v>5.0</v>
      </c>
      <c r="BJ48" s="30" t="str">
        <f t="shared" si="516"/>
        <v>D+</v>
      </c>
      <c r="BK48" s="28">
        <f t="shared" si="517"/>
        <v>1.5</v>
      </c>
      <c r="BL48" s="35" t="str">
        <f t="shared" si="518"/>
        <v>1.5</v>
      </c>
      <c r="BM48" s="53">
        <v>3</v>
      </c>
      <c r="BN48" s="63">
        <v>3</v>
      </c>
      <c r="BO48" s="19">
        <v>8.5</v>
      </c>
      <c r="BP48" s="22">
        <v>8</v>
      </c>
      <c r="BQ48" s="23"/>
      <c r="BR48" s="25">
        <f t="shared" si="519"/>
        <v>8.1999999999999993</v>
      </c>
      <c r="BS48" s="26">
        <f t="shared" si="520"/>
        <v>8.1999999999999993</v>
      </c>
      <c r="BT48" s="26" t="str">
        <f t="shared" ref="BT48:BT49" si="618">TEXT(BS48,"0.0")</f>
        <v>8.2</v>
      </c>
      <c r="BU48" s="30" t="str">
        <f t="shared" si="521"/>
        <v>B+</v>
      </c>
      <c r="BV48" s="56">
        <f t="shared" si="522"/>
        <v>3.5</v>
      </c>
      <c r="BW48" s="35" t="str">
        <f t="shared" si="523"/>
        <v>3.5</v>
      </c>
      <c r="BX48" s="53">
        <v>2</v>
      </c>
      <c r="BY48" s="70">
        <v>2</v>
      </c>
      <c r="BZ48" s="19">
        <v>7.7</v>
      </c>
      <c r="CA48" s="22">
        <v>8</v>
      </c>
      <c r="CB48" s="23"/>
      <c r="CC48" s="25">
        <f t="shared" si="524"/>
        <v>7.9</v>
      </c>
      <c r="CD48" s="26">
        <f t="shared" si="525"/>
        <v>7.9</v>
      </c>
      <c r="CE48" s="26" t="str">
        <f t="shared" ref="CE48:CE49" si="619">TEXT(CD48,"0.0")</f>
        <v>7.9</v>
      </c>
      <c r="CF48" s="30" t="str">
        <f t="shared" si="526"/>
        <v>B</v>
      </c>
      <c r="CG48" s="28">
        <f t="shared" si="527"/>
        <v>3</v>
      </c>
      <c r="CH48" s="35" t="str">
        <f t="shared" si="528"/>
        <v>3.0</v>
      </c>
      <c r="CI48" s="53">
        <v>3</v>
      </c>
      <c r="CJ48" s="63">
        <v>3</v>
      </c>
      <c r="CK48" s="115">
        <f t="shared" si="529"/>
        <v>17</v>
      </c>
      <c r="CL48" s="238">
        <f t="shared" ref="CL48:CL49" si="620">(AA48*AF48+AL48*AQ48+AW48*BB48+BH48*BM48+BS48*BX48+CD48*CI48)/CK48</f>
        <v>6.8941176470588239</v>
      </c>
      <c r="CM48" s="116">
        <f t="shared" si="530"/>
        <v>2.6470588235294117</v>
      </c>
      <c r="CN48" s="117" t="str">
        <f t="shared" si="531"/>
        <v>2.65</v>
      </c>
      <c r="CO48" s="135" t="str">
        <f t="shared" si="532"/>
        <v>Lên lớp</v>
      </c>
      <c r="CP48" s="136">
        <f t="shared" si="533"/>
        <v>17</v>
      </c>
      <c r="CQ48" s="241">
        <f t="shared" ref="CQ48:CQ49" si="621" xml:space="preserve"> (AA48*AG48+AL48*AR48+AW48*BC48+BH48*BN48+BS48*BY48+CD48*CJ48)/CP48</f>
        <v>6.8941176470588239</v>
      </c>
      <c r="CR48" s="137">
        <f t="shared" si="534"/>
        <v>2.6470588235294117</v>
      </c>
      <c r="CS48" s="140" t="str">
        <f t="shared" si="535"/>
        <v>2.65</v>
      </c>
      <c r="CT48" s="135" t="str">
        <f t="shared" si="536"/>
        <v>Lên lớp</v>
      </c>
      <c r="CU48" s="135" t="s">
        <v>648</v>
      </c>
      <c r="CV48" s="19">
        <v>6.4</v>
      </c>
      <c r="CW48" s="22">
        <v>5</v>
      </c>
      <c r="CX48" s="23"/>
      <c r="CY48" s="25">
        <f t="shared" si="537"/>
        <v>5.6</v>
      </c>
      <c r="CZ48" s="26">
        <f t="shared" si="538"/>
        <v>5.6</v>
      </c>
      <c r="DA48" s="26" t="str">
        <f t="shared" si="539"/>
        <v>5.6</v>
      </c>
      <c r="DB48" s="30" t="str">
        <f t="shared" si="540"/>
        <v>C</v>
      </c>
      <c r="DC48" s="56">
        <f t="shared" si="541"/>
        <v>2</v>
      </c>
      <c r="DD48" s="35" t="str">
        <f t="shared" si="542"/>
        <v>2.0</v>
      </c>
      <c r="DE48" s="53">
        <v>3</v>
      </c>
      <c r="DF48" s="63">
        <v>3</v>
      </c>
      <c r="DG48" s="19">
        <v>7.4</v>
      </c>
      <c r="DH48" s="22">
        <v>4</v>
      </c>
      <c r="DI48" s="23"/>
      <c r="DJ48" s="25">
        <f t="shared" si="543"/>
        <v>5.4</v>
      </c>
      <c r="DK48" s="26">
        <f t="shared" si="544"/>
        <v>5.4</v>
      </c>
      <c r="DL48" s="26" t="str">
        <f t="shared" si="545"/>
        <v>5.4</v>
      </c>
      <c r="DM48" s="30" t="str">
        <f t="shared" si="546"/>
        <v>D+</v>
      </c>
      <c r="DN48" s="56">
        <f t="shared" si="547"/>
        <v>1.5</v>
      </c>
      <c r="DO48" s="35" t="str">
        <f t="shared" si="548"/>
        <v>1.5</v>
      </c>
      <c r="DP48" s="53">
        <v>3</v>
      </c>
      <c r="DQ48" s="63">
        <v>3</v>
      </c>
      <c r="DR48" s="19">
        <v>8.6999999999999993</v>
      </c>
      <c r="DS48" s="22">
        <v>9</v>
      </c>
      <c r="DT48" s="23"/>
      <c r="DU48" s="25">
        <f t="shared" si="608"/>
        <v>8.9</v>
      </c>
      <c r="DV48" s="26">
        <f t="shared" si="549"/>
        <v>8.9</v>
      </c>
      <c r="DW48" s="26" t="str">
        <f t="shared" si="550"/>
        <v>8.9</v>
      </c>
      <c r="DX48" s="30" t="str">
        <f t="shared" si="551"/>
        <v>A</v>
      </c>
      <c r="DY48" s="28">
        <f t="shared" si="552"/>
        <v>4</v>
      </c>
      <c r="DZ48" s="35" t="str">
        <f t="shared" si="553"/>
        <v>4.0</v>
      </c>
      <c r="EA48" s="53">
        <v>3</v>
      </c>
      <c r="EB48" s="63">
        <v>3</v>
      </c>
      <c r="EC48" s="19">
        <v>8.6999999999999993</v>
      </c>
      <c r="ED48" s="22">
        <v>6</v>
      </c>
      <c r="EE48" s="23"/>
      <c r="EF48" s="25">
        <f t="shared" si="609"/>
        <v>7.1</v>
      </c>
      <c r="EG48" s="26">
        <f t="shared" si="554"/>
        <v>7.1</v>
      </c>
      <c r="EH48" s="26" t="str">
        <f t="shared" si="555"/>
        <v>7.1</v>
      </c>
      <c r="EI48" s="30" t="str">
        <f t="shared" si="556"/>
        <v>B</v>
      </c>
      <c r="EJ48" s="28">
        <f t="shared" si="557"/>
        <v>3</v>
      </c>
      <c r="EK48" s="35" t="str">
        <f t="shared" si="558"/>
        <v>3.0</v>
      </c>
      <c r="EL48" s="53">
        <v>2</v>
      </c>
      <c r="EM48" s="63">
        <v>2</v>
      </c>
      <c r="EN48" s="19">
        <v>7</v>
      </c>
      <c r="EO48" s="22">
        <v>7</v>
      </c>
      <c r="EP48" s="23"/>
      <c r="EQ48" s="25">
        <f t="shared" si="610"/>
        <v>7</v>
      </c>
      <c r="ER48" s="26">
        <f t="shared" si="559"/>
        <v>7</v>
      </c>
      <c r="ES48" s="26" t="str">
        <f t="shared" si="560"/>
        <v>7.0</v>
      </c>
      <c r="ET48" s="30" t="str">
        <f t="shared" si="561"/>
        <v>B</v>
      </c>
      <c r="EU48" s="28">
        <f t="shared" si="562"/>
        <v>3</v>
      </c>
      <c r="EV48" s="35" t="str">
        <f t="shared" si="563"/>
        <v>3.0</v>
      </c>
      <c r="EW48" s="53">
        <v>2</v>
      </c>
      <c r="EX48" s="63">
        <v>2</v>
      </c>
      <c r="EY48" s="19">
        <v>7.8</v>
      </c>
      <c r="EZ48" s="22">
        <v>4</v>
      </c>
      <c r="FA48" s="23"/>
      <c r="FB48" s="25">
        <f t="shared" si="611"/>
        <v>5.5</v>
      </c>
      <c r="FC48" s="26">
        <f t="shared" si="564"/>
        <v>5.5</v>
      </c>
      <c r="FD48" s="26" t="str">
        <f t="shared" si="565"/>
        <v>5.5</v>
      </c>
      <c r="FE48" s="30" t="str">
        <f t="shared" si="566"/>
        <v>C</v>
      </c>
      <c r="FF48" s="28">
        <f t="shared" si="567"/>
        <v>2</v>
      </c>
      <c r="FG48" s="35" t="str">
        <f t="shared" si="568"/>
        <v>2.0</v>
      </c>
      <c r="FH48" s="53">
        <v>3</v>
      </c>
      <c r="FI48" s="63">
        <v>3</v>
      </c>
      <c r="FJ48" s="19">
        <v>8.3000000000000007</v>
      </c>
      <c r="FK48" s="22">
        <v>9</v>
      </c>
      <c r="FL48" s="23"/>
      <c r="FM48" s="25">
        <f t="shared" si="569"/>
        <v>8.6999999999999993</v>
      </c>
      <c r="FN48" s="26">
        <f t="shared" si="570"/>
        <v>8.6999999999999993</v>
      </c>
      <c r="FO48" s="26" t="str">
        <f t="shared" si="571"/>
        <v>8.7</v>
      </c>
      <c r="FP48" s="30" t="str">
        <f t="shared" si="572"/>
        <v>A</v>
      </c>
      <c r="FQ48" s="28">
        <f t="shared" si="573"/>
        <v>4</v>
      </c>
      <c r="FR48" s="35" t="str">
        <f t="shared" si="574"/>
        <v>4.0</v>
      </c>
      <c r="FS48" s="53">
        <v>2</v>
      </c>
      <c r="FT48" s="63">
        <v>2</v>
      </c>
      <c r="FU48" s="19">
        <v>7</v>
      </c>
      <c r="FV48" s="22">
        <v>5</v>
      </c>
      <c r="FW48" s="23"/>
      <c r="FX48" s="25">
        <f t="shared" si="575"/>
        <v>5.8</v>
      </c>
      <c r="FY48" s="26">
        <f t="shared" si="576"/>
        <v>5.8</v>
      </c>
      <c r="FZ48" s="26" t="str">
        <f t="shared" si="577"/>
        <v>5.8</v>
      </c>
      <c r="GA48" s="30" t="str">
        <f t="shared" si="578"/>
        <v>C</v>
      </c>
      <c r="GB48" s="28">
        <f t="shared" si="579"/>
        <v>2</v>
      </c>
      <c r="GC48" s="35" t="str">
        <f t="shared" si="580"/>
        <v>2.0</v>
      </c>
      <c r="GD48" s="53">
        <v>2</v>
      </c>
      <c r="GE48" s="63">
        <v>2</v>
      </c>
      <c r="GF48" s="181">
        <f t="shared" si="581"/>
        <v>20</v>
      </c>
      <c r="GG48" s="217">
        <f t="shared" ref="GG48:GG49" si="622">(CZ48*DE48+DK48*DP48+DV48*EA48+EG48*EL48+ER48*EW48+FC48*FH48+FN48*FS48+FY48*GD48)/GF48</f>
        <v>6.67</v>
      </c>
      <c r="GH48" s="182">
        <f t="shared" si="582"/>
        <v>2.625</v>
      </c>
      <c r="GI48" s="183" t="str">
        <f t="shared" si="583"/>
        <v>2.63</v>
      </c>
      <c r="GJ48" s="135" t="str">
        <f t="shared" si="584"/>
        <v>Lên lớp</v>
      </c>
      <c r="GK48" s="136">
        <f t="shared" si="585"/>
        <v>20</v>
      </c>
      <c r="GL48" s="239">
        <f t="shared" ref="GL48:GL49" si="623" xml:space="preserve"> (CZ48*DF48+DK48*DQ48+DV48*EB48+EG48*EM48+ER48*EX48+FC48*FI48+FN48*FT48+FY48*GE48)/GK48</f>
        <v>6.67</v>
      </c>
      <c r="GM48" s="137">
        <f t="shared" si="586"/>
        <v>2.625</v>
      </c>
      <c r="GN48" s="192">
        <f t="shared" si="587"/>
        <v>37</v>
      </c>
      <c r="GO48" s="193">
        <f t="shared" si="588"/>
        <v>37</v>
      </c>
      <c r="GP48" s="183">
        <f t="shared" ref="GP48:GP49" si="624">(CQ48*CP48+GL48*GK48)/GO48</f>
        <v>6.7729729729729735</v>
      </c>
      <c r="GQ48" s="182">
        <f t="shared" si="589"/>
        <v>2.6351351351351351</v>
      </c>
      <c r="GR48" s="183" t="str">
        <f t="shared" si="590"/>
        <v>2.64</v>
      </c>
      <c r="GS48" s="135" t="str">
        <f t="shared" si="591"/>
        <v>Lên lớp</v>
      </c>
      <c r="GT48" s="135" t="s">
        <v>648</v>
      </c>
      <c r="GU48" s="19">
        <v>8.6</v>
      </c>
      <c r="GV48" s="22">
        <v>5</v>
      </c>
      <c r="GW48" s="23"/>
      <c r="GX48" s="25">
        <f t="shared" si="592"/>
        <v>6.4</v>
      </c>
      <c r="GY48" s="26">
        <f t="shared" ref="GY48:GY49" si="625">ROUND(MAX((GU48*0.4+GV48*0.6),(GU48*0.4+GW48*0.6)),1)</f>
        <v>6.4</v>
      </c>
      <c r="GZ48" s="26" t="str">
        <f t="shared" si="593"/>
        <v>6.4</v>
      </c>
      <c r="HA48" s="30" t="str">
        <f t="shared" ref="HA48:HA49" si="626">IF(GY48&gt;=8.5,"A",IF(GY48&gt;=8,"B+",IF(GY48&gt;=7,"B",IF(GY48&gt;=6.5,"C+",IF(GY48&gt;=5.5,"C",IF(GY48&gt;=5,"D+",IF(GY48&gt;=4,"D","F")))))))</f>
        <v>C</v>
      </c>
      <c r="HB48" s="28">
        <f t="shared" ref="HB48:HB49" si="627">IF(HA48="A",4,IF(HA48="B+",3.5,IF(HA48="B",3,IF(HA48="C+",2.5,IF(HA48="C",2,IF(HA48="D+",1.5,IF(HA48="D",1,0)))))))</f>
        <v>2</v>
      </c>
      <c r="HC48" s="35" t="str">
        <f t="shared" ref="HC48:HC49" si="628">TEXT(HB48,"0.0")</f>
        <v>2.0</v>
      </c>
      <c r="HD48" s="53">
        <v>3</v>
      </c>
      <c r="HE48" s="63">
        <v>3</v>
      </c>
      <c r="HF48" s="19">
        <v>7.6</v>
      </c>
      <c r="HG48" s="22">
        <v>9</v>
      </c>
      <c r="HH48" s="23"/>
      <c r="HI48" s="25">
        <f t="shared" si="401"/>
        <v>8.4</v>
      </c>
      <c r="HJ48" s="26">
        <f t="shared" si="402"/>
        <v>8.4</v>
      </c>
      <c r="HK48" s="26" t="str">
        <f t="shared" ref="HK48:HK49" si="629">TEXT(HJ48,"0.0")</f>
        <v>8.4</v>
      </c>
      <c r="HL48" s="30" t="str">
        <f t="shared" si="404"/>
        <v>B+</v>
      </c>
      <c r="HM48" s="28">
        <f t="shared" si="405"/>
        <v>3.5</v>
      </c>
      <c r="HN48" s="35" t="str">
        <f t="shared" si="406"/>
        <v>3.5</v>
      </c>
      <c r="HO48" s="53">
        <v>2</v>
      </c>
      <c r="HP48" s="63">
        <v>2</v>
      </c>
      <c r="HQ48" s="19">
        <v>6.3</v>
      </c>
      <c r="HR48" s="22">
        <v>4</v>
      </c>
      <c r="HS48" s="23"/>
      <c r="HT48" s="25">
        <f t="shared" si="407"/>
        <v>4.9000000000000004</v>
      </c>
      <c r="HU48" s="147">
        <f t="shared" si="408"/>
        <v>4.9000000000000004</v>
      </c>
      <c r="HV48" s="26" t="str">
        <f t="shared" si="409"/>
        <v>4.9</v>
      </c>
      <c r="HW48" s="218" t="str">
        <f t="shared" si="410"/>
        <v>D</v>
      </c>
      <c r="HX48" s="149">
        <f t="shared" si="411"/>
        <v>1</v>
      </c>
      <c r="HY48" s="40" t="str">
        <f t="shared" si="412"/>
        <v>1.0</v>
      </c>
      <c r="HZ48" s="53">
        <v>3</v>
      </c>
      <c r="IA48" s="63">
        <v>3</v>
      </c>
      <c r="IB48" s="19">
        <v>8.3000000000000007</v>
      </c>
      <c r="IC48" s="22">
        <v>3</v>
      </c>
      <c r="ID48" s="23"/>
      <c r="IE48" s="25">
        <f t="shared" si="413"/>
        <v>5.0999999999999996</v>
      </c>
      <c r="IF48" s="147">
        <f t="shared" si="414"/>
        <v>5.0999999999999996</v>
      </c>
      <c r="IG48" s="26" t="str">
        <f t="shared" si="415"/>
        <v>5.1</v>
      </c>
      <c r="IH48" s="218" t="str">
        <f t="shared" si="416"/>
        <v>D+</v>
      </c>
      <c r="II48" s="149">
        <f t="shared" si="417"/>
        <v>1.5</v>
      </c>
      <c r="IJ48" s="40" t="str">
        <f t="shared" si="418"/>
        <v>1.5</v>
      </c>
      <c r="IK48" s="53">
        <v>1</v>
      </c>
      <c r="IL48" s="63">
        <v>1</v>
      </c>
      <c r="IM48" s="19">
        <v>7</v>
      </c>
      <c r="IN48" s="22">
        <v>8</v>
      </c>
      <c r="IO48" s="23"/>
      <c r="IP48" s="25">
        <f t="shared" si="419"/>
        <v>7.6</v>
      </c>
      <c r="IQ48" s="26">
        <f t="shared" si="420"/>
        <v>7.6</v>
      </c>
      <c r="IR48" s="26" t="str">
        <f t="shared" ref="IR48:IR49" si="630">TEXT(IQ48,"0.0")</f>
        <v>7.6</v>
      </c>
      <c r="IS48" s="30" t="str">
        <f t="shared" si="594"/>
        <v>B</v>
      </c>
      <c r="IT48" s="28">
        <f t="shared" si="423"/>
        <v>3</v>
      </c>
      <c r="IU48" s="35" t="str">
        <f t="shared" si="424"/>
        <v>3.0</v>
      </c>
      <c r="IV48" s="53">
        <v>2</v>
      </c>
      <c r="IW48" s="63">
        <v>2</v>
      </c>
      <c r="IX48" s="19">
        <v>8.4</v>
      </c>
      <c r="IY48" s="22">
        <v>7</v>
      </c>
      <c r="IZ48" s="23"/>
      <c r="JA48" s="25">
        <f t="shared" si="425"/>
        <v>7.6</v>
      </c>
      <c r="JB48" s="26">
        <f t="shared" si="426"/>
        <v>7.6</v>
      </c>
      <c r="JC48" s="26" t="str">
        <f t="shared" ref="JC48:JC49" si="631">TEXT(JB48,"0.0")</f>
        <v>7.6</v>
      </c>
      <c r="JD48" s="30" t="str">
        <f t="shared" si="428"/>
        <v>B</v>
      </c>
      <c r="JE48" s="28">
        <f t="shared" si="429"/>
        <v>3</v>
      </c>
      <c r="JF48" s="35" t="str">
        <f t="shared" si="430"/>
        <v>3.0</v>
      </c>
      <c r="JG48" s="53">
        <v>2</v>
      </c>
      <c r="JH48" s="63">
        <v>2</v>
      </c>
      <c r="JI48" s="19">
        <v>7</v>
      </c>
      <c r="JJ48" s="22">
        <v>7</v>
      </c>
      <c r="JK48" s="23"/>
      <c r="JL48" s="25">
        <f t="shared" si="595"/>
        <v>7</v>
      </c>
      <c r="JM48" s="26">
        <f t="shared" si="596"/>
        <v>7</v>
      </c>
      <c r="JN48" s="26" t="str">
        <f t="shared" si="597"/>
        <v>7.0</v>
      </c>
      <c r="JO48" s="30" t="str">
        <f t="shared" si="598"/>
        <v>B</v>
      </c>
      <c r="JP48" s="28">
        <f t="shared" si="599"/>
        <v>3</v>
      </c>
      <c r="JQ48" s="35" t="str">
        <f t="shared" si="600"/>
        <v>3.0</v>
      </c>
      <c r="JR48" s="53">
        <v>2</v>
      </c>
      <c r="JS48" s="63">
        <v>2</v>
      </c>
      <c r="JT48" s="19">
        <v>5</v>
      </c>
      <c r="JU48" s="22">
        <v>3</v>
      </c>
      <c r="JV48" s="23">
        <v>5</v>
      </c>
      <c r="JW48" s="25">
        <f t="shared" si="437"/>
        <v>3.8</v>
      </c>
      <c r="JX48" s="26">
        <f t="shared" si="438"/>
        <v>5</v>
      </c>
      <c r="JY48" s="26" t="str">
        <f t="shared" ref="JY48:JY49" si="632">TEXT(JX48,"0.0")</f>
        <v>5.0</v>
      </c>
      <c r="JZ48" s="30" t="str">
        <f t="shared" si="601"/>
        <v>D+</v>
      </c>
      <c r="KA48" s="28">
        <f t="shared" si="441"/>
        <v>1.5</v>
      </c>
      <c r="KB48" s="35" t="str">
        <f t="shared" si="442"/>
        <v>1.5</v>
      </c>
      <c r="KC48" s="53">
        <v>1</v>
      </c>
      <c r="KD48" s="63">
        <v>1</v>
      </c>
      <c r="KE48" s="19">
        <v>8</v>
      </c>
      <c r="KF48" s="22">
        <v>4</v>
      </c>
      <c r="KG48" s="23"/>
      <c r="KH48" s="25">
        <f t="shared" si="602"/>
        <v>5.6</v>
      </c>
      <c r="KI48" s="26">
        <f t="shared" si="603"/>
        <v>5.6</v>
      </c>
      <c r="KJ48" s="26" t="str">
        <f t="shared" si="604"/>
        <v>5.6</v>
      </c>
      <c r="KK48" s="30" t="str">
        <f t="shared" si="605"/>
        <v>C</v>
      </c>
      <c r="KL48" s="28">
        <f t="shared" si="606"/>
        <v>2</v>
      </c>
      <c r="KM48" s="35" t="str">
        <f t="shared" si="607"/>
        <v>2.0</v>
      </c>
      <c r="KN48" s="53">
        <v>2</v>
      </c>
      <c r="KO48" s="63">
        <v>2</v>
      </c>
      <c r="KP48" s="181">
        <f t="shared" ref="KP48:KP49" si="633">HD48+HO48+HZ48+IK48+IV48+JG48+JR48+KC48+KN48</f>
        <v>18</v>
      </c>
      <c r="KQ48" s="217">
        <f t="shared" ref="KQ48:KQ49" si="634">(GY48*HD48+HJ48*HO48+HU48*HZ48+IF48*IK48+IQ48*IV48+JB48*JG48+JM48*JR48+JX48*KC48+KI48*KN48)/KP48</f>
        <v>6.4666666666666668</v>
      </c>
      <c r="KR48" s="182">
        <f t="shared" ref="KR48:KR49" si="635">(HB48*HD48+HM48*HO48+HX48*HZ48+II48*IK48+IT48*IV48+JE48*JG48+JP48*JR48+KA48*KC48+KL48*KN48)/KP48</f>
        <v>2.2777777777777777</v>
      </c>
      <c r="KS48" s="183" t="str">
        <f t="shared" ref="KS48:KS49" si="636">TEXT(KR48,"0.00")</f>
        <v>2.28</v>
      </c>
      <c r="KT48" s="135" t="str">
        <f t="shared" ref="KT48:KT49" si="637">IF(AND(KR48&lt;1),"Cảnh báo KQHT","Lên lớp")</f>
        <v>Lên lớp</v>
      </c>
      <c r="KU48" s="136">
        <f t="shared" ref="KU48:KU49" si="638">HE48+HP48+IA48+IL48+IW48+JH48+JS48+KD48+KO48</f>
        <v>18</v>
      </c>
      <c r="KV48" s="217">
        <f t="shared" ref="KV48:KV49" si="639">(GY48*HE48+HJ48*HP48+HU48*IA48+IF48*IL48+IQ48*IW48+JB48*JH48+JM48*JS48+JX48*KD48+KI48*KO48)/KU48</f>
        <v>6.4666666666666668</v>
      </c>
      <c r="KW48" s="236">
        <f t="shared" ref="KW48:KW49" si="640" xml:space="preserve"> (HB48*HE48+HM48*HP48+HX48*IA48+II48*IL48+IT48*IW48+JE48*JH48+JP48*JS48+KA48*KD48+KL48*KO48)/KU48</f>
        <v>2.2777777777777777</v>
      </c>
      <c r="KX48" s="192">
        <f t="shared" ref="KX48:KX49" si="641">GN48+KP48</f>
        <v>55</v>
      </c>
      <c r="KY48" s="193">
        <f t="shared" ref="KY48:KY49" si="642">GO48+KU48</f>
        <v>55</v>
      </c>
      <c r="KZ48" s="183">
        <f t="shared" ref="KZ48:KZ49" si="643">(GP48*GO48+KV48*KU48)/KY48</f>
        <v>6.6727272727272728</v>
      </c>
      <c r="LA48" s="182">
        <f t="shared" ref="LA48:LA49" si="644">(GQ48*GO48+KW48*KU48)/KY48</f>
        <v>2.5181818181818181</v>
      </c>
      <c r="LB48" s="183" t="str">
        <f t="shared" ref="LB48:LB49" si="645">TEXT(LA48,"0.00")</f>
        <v>2.52</v>
      </c>
      <c r="LC48" s="135" t="str">
        <f t="shared" ref="LC48:LC49" si="646">IF(AND(LA48&lt;1.4),"Cảnh báo KQHT","Lên lớp")</f>
        <v>Lên lớp</v>
      </c>
      <c r="LD48" s="135" t="s">
        <v>648</v>
      </c>
      <c r="LE48" s="19">
        <v>7.7</v>
      </c>
      <c r="LF48" s="22">
        <v>7</v>
      </c>
      <c r="LG48" s="23"/>
      <c r="LH48" s="25">
        <f t="shared" ref="LH48:LH49" si="647">ROUND((LE48*0.4+LF48*0.6),1)</f>
        <v>7.3</v>
      </c>
      <c r="LI48" s="147">
        <f t="shared" si="464"/>
        <v>7.3</v>
      </c>
      <c r="LJ48" s="26" t="str">
        <f t="shared" ref="LJ48:LJ49" si="648">TEXT(LI48,"0.0")</f>
        <v>7.3</v>
      </c>
      <c r="LK48" s="148" t="str">
        <f t="shared" si="466"/>
        <v>B</v>
      </c>
      <c r="LL48" s="149">
        <f t="shared" si="467"/>
        <v>3</v>
      </c>
      <c r="LM48" s="40" t="str">
        <f t="shared" si="468"/>
        <v>3.0</v>
      </c>
      <c r="LN48" s="53">
        <v>2</v>
      </c>
      <c r="LO48" s="63">
        <v>2</v>
      </c>
      <c r="LP48" s="19">
        <v>7.4</v>
      </c>
      <c r="LQ48" s="22">
        <v>1</v>
      </c>
      <c r="LR48" s="23">
        <v>5</v>
      </c>
      <c r="LS48" s="25">
        <f t="shared" ref="LS48:LS49" si="649">ROUND((LP48*0.4+LQ48*0.6),1)</f>
        <v>3.6</v>
      </c>
      <c r="LT48" s="147">
        <f t="shared" si="470"/>
        <v>6</v>
      </c>
      <c r="LU48" s="26" t="str">
        <f t="shared" ref="LU48:LU49" si="650">TEXT(LT48,"0.0")</f>
        <v>6.0</v>
      </c>
      <c r="LV48" s="148" t="str">
        <f t="shared" si="472"/>
        <v>C</v>
      </c>
      <c r="LW48" s="149">
        <f t="shared" si="473"/>
        <v>2</v>
      </c>
      <c r="LX48" s="40" t="str">
        <f t="shared" si="474"/>
        <v>2.0</v>
      </c>
      <c r="LY48" s="53">
        <v>1</v>
      </c>
      <c r="LZ48" s="63">
        <v>1</v>
      </c>
      <c r="MA48" s="19">
        <v>7</v>
      </c>
      <c r="MB48" s="51">
        <v>6.5</v>
      </c>
      <c r="MC48" s="23"/>
      <c r="MD48" s="25">
        <f t="shared" ref="MD48:MD49" si="651">ROUND((MA48*0.4+MB48*0.6),1)</f>
        <v>6.7</v>
      </c>
      <c r="ME48" s="147">
        <f t="shared" si="476"/>
        <v>6.7</v>
      </c>
      <c r="MF48" s="26" t="str">
        <f t="shared" ref="MF48:MF49" si="652">TEXT(ME48,"0.0")</f>
        <v>6.7</v>
      </c>
      <c r="MG48" s="148" t="str">
        <f t="shared" si="478"/>
        <v>C+</v>
      </c>
      <c r="MH48" s="149">
        <f t="shared" si="479"/>
        <v>2.5</v>
      </c>
      <c r="MI48" s="40" t="str">
        <f t="shared" si="480"/>
        <v>2.5</v>
      </c>
      <c r="MJ48" s="53">
        <v>3</v>
      </c>
      <c r="MK48" s="63">
        <v>3</v>
      </c>
      <c r="ML48" s="19">
        <v>6.7</v>
      </c>
      <c r="MM48" s="22">
        <v>1</v>
      </c>
      <c r="MN48" s="23">
        <v>4</v>
      </c>
      <c r="MO48" s="25">
        <f t="shared" ref="MO48:MO49" si="653">ROUND((ML48*0.4+MM48*0.6),1)</f>
        <v>3.3</v>
      </c>
      <c r="MP48" s="147">
        <f t="shared" si="482"/>
        <v>5.0999999999999996</v>
      </c>
      <c r="MQ48" s="26" t="str">
        <f t="shared" ref="MQ48:MQ49" si="654">TEXT(MP48,"0.0")</f>
        <v>5.1</v>
      </c>
      <c r="MR48" s="148" t="str">
        <f t="shared" si="484"/>
        <v>D+</v>
      </c>
      <c r="MS48" s="149">
        <f t="shared" si="485"/>
        <v>1.5</v>
      </c>
      <c r="MT48" s="40" t="str">
        <f t="shared" si="486"/>
        <v>1.5</v>
      </c>
      <c r="MU48" s="53">
        <v>2</v>
      </c>
      <c r="MV48" s="63">
        <v>2</v>
      </c>
      <c r="MW48" s="19">
        <v>6.8</v>
      </c>
      <c r="MX48" s="22">
        <v>5</v>
      </c>
      <c r="MY48" s="23"/>
      <c r="MZ48" s="25">
        <f t="shared" ref="MZ48:MZ49" si="655">ROUND((MW48*0.4+MX48*0.6),1)</f>
        <v>5.7</v>
      </c>
      <c r="NA48" s="147">
        <f t="shared" ref="NA48:NA49" si="656">ROUND(MAX((MW48*0.4+MX48*0.6),(MW48*0.4+MY48*0.6)),1)</f>
        <v>5.7</v>
      </c>
      <c r="NB48" s="26" t="str">
        <f t="shared" ref="NB48:NB49" si="657">TEXT(NA48,"0.0")</f>
        <v>5.7</v>
      </c>
      <c r="NC48" s="148" t="str">
        <f t="shared" si="490"/>
        <v>C</v>
      </c>
      <c r="ND48" s="149">
        <f t="shared" si="491"/>
        <v>2</v>
      </c>
      <c r="NE48" s="40" t="str">
        <f t="shared" si="492"/>
        <v>2.0</v>
      </c>
      <c r="NF48" s="53">
        <v>4</v>
      </c>
      <c r="NG48" s="63">
        <v>4</v>
      </c>
      <c r="NH48" s="264">
        <f t="shared" si="19"/>
        <v>12</v>
      </c>
      <c r="NI48" s="217">
        <f t="shared" si="20"/>
        <v>6.1416666666666666</v>
      </c>
      <c r="NJ48" s="182">
        <f t="shared" si="21"/>
        <v>2.2083333333333335</v>
      </c>
      <c r="NK48" s="183" t="str">
        <f t="shared" si="22"/>
        <v>2.21</v>
      </c>
      <c r="NL48" s="135" t="str">
        <f t="shared" si="23"/>
        <v>Lên lớp</v>
      </c>
      <c r="NM48" s="136">
        <f t="shared" si="24"/>
        <v>12</v>
      </c>
      <c r="NN48" s="217">
        <f t="shared" si="25"/>
        <v>6.1416666666666666</v>
      </c>
      <c r="NO48" s="236">
        <f t="shared" si="26"/>
        <v>2.2083333333333335</v>
      </c>
      <c r="NP48" s="192">
        <f t="shared" si="27"/>
        <v>67</v>
      </c>
      <c r="NQ48" s="193">
        <f t="shared" si="28"/>
        <v>67</v>
      </c>
      <c r="NR48" s="183">
        <f t="shared" si="29"/>
        <v>6.5776119402985076</v>
      </c>
      <c r="NS48" s="182">
        <f t="shared" si="30"/>
        <v>2.4626865671641789</v>
      </c>
      <c r="NT48" s="183" t="str">
        <f t="shared" si="31"/>
        <v>2.46</v>
      </c>
      <c r="NU48" s="135" t="str">
        <f t="shared" si="32"/>
        <v>Lên lớp</v>
      </c>
      <c r="NV48" s="135" t="s">
        <v>648</v>
      </c>
      <c r="NW48" s="57">
        <v>5.5</v>
      </c>
      <c r="NX48" s="51">
        <v>6.5</v>
      </c>
      <c r="NY48" s="23"/>
      <c r="NZ48" s="25">
        <f t="shared" si="273"/>
        <v>6.1</v>
      </c>
      <c r="OA48" s="26">
        <f t="shared" si="274"/>
        <v>6.1</v>
      </c>
      <c r="OB48" s="26" t="str">
        <f t="shared" si="275"/>
        <v>6.1</v>
      </c>
      <c r="OC48" s="30" t="str">
        <f t="shared" si="276"/>
        <v>C</v>
      </c>
      <c r="OD48" s="28">
        <f t="shared" si="277"/>
        <v>2</v>
      </c>
      <c r="OE48" s="35" t="str">
        <f t="shared" si="278"/>
        <v>2.0</v>
      </c>
      <c r="OF48" s="53">
        <v>6</v>
      </c>
      <c r="OG48" s="70">
        <v>6</v>
      </c>
      <c r="OH48" s="19">
        <v>6.8</v>
      </c>
      <c r="OI48" s="22">
        <v>5</v>
      </c>
      <c r="OJ48" s="23"/>
      <c r="OK48" s="25">
        <f t="shared" si="263"/>
        <v>5.7</v>
      </c>
      <c r="OL48" s="26">
        <f t="shared" si="264"/>
        <v>5.7</v>
      </c>
      <c r="OM48" s="26" t="str">
        <f t="shared" si="265"/>
        <v>5.7</v>
      </c>
      <c r="ON48" s="30" t="str">
        <f t="shared" si="266"/>
        <v>C</v>
      </c>
      <c r="OO48" s="28">
        <f t="shared" si="267"/>
        <v>2</v>
      </c>
      <c r="OP48" s="35" t="str">
        <f t="shared" si="268"/>
        <v>2.0</v>
      </c>
      <c r="OQ48" s="53">
        <v>6</v>
      </c>
      <c r="OR48" s="63">
        <v>6</v>
      </c>
      <c r="OS48" s="258"/>
      <c r="OT48" s="25"/>
      <c r="OU48" s="327"/>
      <c r="OV48" s="129">
        <f t="shared" si="269"/>
        <v>0</v>
      </c>
      <c r="OW48" s="26" t="str">
        <f t="shared" si="34"/>
        <v>0.0</v>
      </c>
      <c r="OX48" s="30" t="str">
        <f t="shared" si="270"/>
        <v>F</v>
      </c>
      <c r="OY48" s="28">
        <f t="shared" si="271"/>
        <v>0</v>
      </c>
      <c r="OZ48" s="35" t="str">
        <f t="shared" si="272"/>
        <v>0.0</v>
      </c>
      <c r="PA48" s="260">
        <v>5</v>
      </c>
      <c r="PB48" s="261"/>
      <c r="PC48" s="262">
        <f t="shared" si="232"/>
        <v>17</v>
      </c>
      <c r="PD48" s="217">
        <f t="shared" si="35"/>
        <v>4.1647058823529406</v>
      </c>
      <c r="PE48" s="182">
        <f t="shared" si="36"/>
        <v>1.411764705882353</v>
      </c>
      <c r="PF48" s="183" t="str">
        <f t="shared" si="37"/>
        <v>1.41</v>
      </c>
      <c r="PG48" s="135" t="str">
        <f t="shared" si="38"/>
        <v>Lên lớp</v>
      </c>
    </row>
    <row r="49" spans="1:423" ht="18">
      <c r="A49" s="10">
        <v>14</v>
      </c>
      <c r="B49" s="10">
        <v>49</v>
      </c>
      <c r="C49" s="90" t="s">
        <v>351</v>
      </c>
      <c r="D49" s="91" t="s">
        <v>803</v>
      </c>
      <c r="E49" s="93" t="s">
        <v>805</v>
      </c>
      <c r="F49" s="307" t="s">
        <v>416</v>
      </c>
      <c r="G49" s="113" t="s">
        <v>835</v>
      </c>
      <c r="H49" s="100" t="s">
        <v>836</v>
      </c>
      <c r="I49" s="42" t="s">
        <v>18</v>
      </c>
      <c r="J49" s="98" t="s">
        <v>837</v>
      </c>
      <c r="K49" s="12">
        <v>7</v>
      </c>
      <c r="L49" s="26" t="str">
        <f t="shared" si="612"/>
        <v>7.0</v>
      </c>
      <c r="M49" s="30" t="str">
        <f t="shared" si="493"/>
        <v>B</v>
      </c>
      <c r="N49" s="37">
        <f t="shared" si="494"/>
        <v>3</v>
      </c>
      <c r="O49" s="35" t="str">
        <f t="shared" si="495"/>
        <v>3.0</v>
      </c>
      <c r="P49" s="11">
        <v>2</v>
      </c>
      <c r="Q49" s="14">
        <v>6.8</v>
      </c>
      <c r="R49" s="26" t="str">
        <f t="shared" si="613"/>
        <v>6.8</v>
      </c>
      <c r="S49" s="30" t="str">
        <f t="shared" si="496"/>
        <v>C+</v>
      </c>
      <c r="T49" s="37">
        <f t="shared" si="497"/>
        <v>2.5</v>
      </c>
      <c r="U49" s="35" t="str">
        <f t="shared" si="498"/>
        <v>2.5</v>
      </c>
      <c r="V49" s="11">
        <v>3</v>
      </c>
      <c r="W49" s="19">
        <v>7.6</v>
      </c>
      <c r="X49" s="22">
        <v>8</v>
      </c>
      <c r="Y49" s="23"/>
      <c r="Z49" s="25">
        <f t="shared" si="499"/>
        <v>7.8</v>
      </c>
      <c r="AA49" s="26">
        <f t="shared" si="500"/>
        <v>7.8</v>
      </c>
      <c r="AB49" s="26" t="str">
        <f t="shared" si="614"/>
        <v>7.8</v>
      </c>
      <c r="AC49" s="30" t="str">
        <f t="shared" si="501"/>
        <v>B</v>
      </c>
      <c r="AD49" s="28">
        <f t="shared" si="502"/>
        <v>3</v>
      </c>
      <c r="AE49" s="35" t="str">
        <f t="shared" si="503"/>
        <v>3.0</v>
      </c>
      <c r="AF49" s="53">
        <v>4</v>
      </c>
      <c r="AG49" s="63">
        <v>4</v>
      </c>
      <c r="AH49" s="19">
        <v>5.7</v>
      </c>
      <c r="AI49" s="22">
        <v>9</v>
      </c>
      <c r="AJ49" s="23"/>
      <c r="AK49" s="25">
        <f t="shared" si="504"/>
        <v>7.7</v>
      </c>
      <c r="AL49" s="26">
        <f t="shared" si="505"/>
        <v>7.7</v>
      </c>
      <c r="AM49" s="26" t="str">
        <f t="shared" si="615"/>
        <v>7.7</v>
      </c>
      <c r="AN49" s="30" t="str">
        <f t="shared" si="506"/>
        <v>B</v>
      </c>
      <c r="AO49" s="28">
        <f t="shared" si="507"/>
        <v>3</v>
      </c>
      <c r="AP49" s="35" t="str">
        <f t="shared" si="508"/>
        <v>3.0</v>
      </c>
      <c r="AQ49" s="66">
        <v>2</v>
      </c>
      <c r="AR49" s="68">
        <v>2</v>
      </c>
      <c r="AS49" s="19">
        <v>7.3</v>
      </c>
      <c r="AT49" s="22">
        <v>7</v>
      </c>
      <c r="AU49" s="23"/>
      <c r="AV49" s="25">
        <f t="shared" si="509"/>
        <v>7.1</v>
      </c>
      <c r="AW49" s="26">
        <f t="shared" si="510"/>
        <v>7.1</v>
      </c>
      <c r="AX49" s="26" t="str">
        <f t="shared" si="616"/>
        <v>7.1</v>
      </c>
      <c r="AY49" s="30" t="str">
        <f t="shared" si="511"/>
        <v>B</v>
      </c>
      <c r="AZ49" s="28">
        <f t="shared" si="512"/>
        <v>3</v>
      </c>
      <c r="BA49" s="35" t="str">
        <f t="shared" si="513"/>
        <v>3.0</v>
      </c>
      <c r="BB49" s="53">
        <v>3</v>
      </c>
      <c r="BC49" s="63">
        <v>3</v>
      </c>
      <c r="BD49" s="19">
        <v>5.4</v>
      </c>
      <c r="BE49" s="22">
        <v>3</v>
      </c>
      <c r="BF49" s="23"/>
      <c r="BG49" s="25">
        <f t="shared" si="514"/>
        <v>4</v>
      </c>
      <c r="BH49" s="26">
        <f t="shared" si="515"/>
        <v>4</v>
      </c>
      <c r="BI49" s="26" t="str">
        <f t="shared" si="617"/>
        <v>4.0</v>
      </c>
      <c r="BJ49" s="30" t="str">
        <f t="shared" si="516"/>
        <v>D</v>
      </c>
      <c r="BK49" s="28">
        <f t="shared" si="517"/>
        <v>1</v>
      </c>
      <c r="BL49" s="35" t="str">
        <f t="shared" si="518"/>
        <v>1.0</v>
      </c>
      <c r="BM49" s="53">
        <v>3</v>
      </c>
      <c r="BN49" s="63">
        <v>3</v>
      </c>
      <c r="BO49" s="19">
        <v>7.2</v>
      </c>
      <c r="BP49" s="22">
        <v>5</v>
      </c>
      <c r="BQ49" s="23"/>
      <c r="BR49" s="25">
        <f t="shared" si="519"/>
        <v>5.9</v>
      </c>
      <c r="BS49" s="26">
        <f t="shared" si="520"/>
        <v>5.9</v>
      </c>
      <c r="BT49" s="26" t="str">
        <f t="shared" si="618"/>
        <v>5.9</v>
      </c>
      <c r="BU49" s="30" t="str">
        <f t="shared" si="521"/>
        <v>C</v>
      </c>
      <c r="BV49" s="56">
        <f t="shared" si="522"/>
        <v>2</v>
      </c>
      <c r="BW49" s="35" t="str">
        <f t="shared" si="523"/>
        <v>2.0</v>
      </c>
      <c r="BX49" s="53">
        <v>2</v>
      </c>
      <c r="BY49" s="70">
        <v>2</v>
      </c>
      <c r="BZ49" s="19"/>
      <c r="CA49" s="22"/>
      <c r="CB49" s="23"/>
      <c r="CC49" s="25">
        <f t="shared" si="524"/>
        <v>0</v>
      </c>
      <c r="CD49" s="26">
        <f t="shared" si="525"/>
        <v>0</v>
      </c>
      <c r="CE49" s="26" t="str">
        <f t="shared" si="619"/>
        <v>0.0</v>
      </c>
      <c r="CF49" s="30" t="str">
        <f t="shared" si="526"/>
        <v>F</v>
      </c>
      <c r="CG49" s="28">
        <f t="shared" si="527"/>
        <v>0</v>
      </c>
      <c r="CH49" s="35" t="str">
        <f t="shared" si="528"/>
        <v>0.0</v>
      </c>
      <c r="CI49" s="53">
        <v>3</v>
      </c>
      <c r="CJ49" s="63"/>
      <c r="CK49" s="115">
        <f t="shared" si="529"/>
        <v>17</v>
      </c>
      <c r="CL49" s="238">
        <f t="shared" si="620"/>
        <v>5.3941176470588239</v>
      </c>
      <c r="CM49" s="116">
        <f t="shared" si="530"/>
        <v>2</v>
      </c>
      <c r="CN49" s="117" t="str">
        <f t="shared" si="531"/>
        <v>2.00</v>
      </c>
      <c r="CO49" s="135" t="str">
        <f t="shared" si="532"/>
        <v>Lên lớp</v>
      </c>
      <c r="CP49" s="136">
        <f t="shared" si="533"/>
        <v>14</v>
      </c>
      <c r="CQ49" s="241">
        <f t="shared" si="621"/>
        <v>6.55</v>
      </c>
      <c r="CR49" s="137">
        <f t="shared" si="534"/>
        <v>2.4285714285714284</v>
      </c>
      <c r="CS49" s="140" t="str">
        <f t="shared" si="535"/>
        <v>2.43</v>
      </c>
      <c r="CT49" s="135" t="str">
        <f t="shared" si="536"/>
        <v>Lên lớp</v>
      </c>
      <c r="CU49" s="135"/>
      <c r="CV49" s="19"/>
      <c r="CW49" s="22"/>
      <c r="CX49" s="23"/>
      <c r="CY49" s="25">
        <f t="shared" si="537"/>
        <v>0</v>
      </c>
      <c r="CZ49" s="26">
        <f t="shared" si="538"/>
        <v>0</v>
      </c>
      <c r="DA49" s="26" t="str">
        <f t="shared" si="539"/>
        <v>0.0</v>
      </c>
      <c r="DB49" s="30" t="str">
        <f t="shared" si="540"/>
        <v>F</v>
      </c>
      <c r="DC49" s="56">
        <f t="shared" si="541"/>
        <v>0</v>
      </c>
      <c r="DD49" s="35" t="str">
        <f t="shared" si="542"/>
        <v>0.0</v>
      </c>
      <c r="DE49" s="53">
        <v>3</v>
      </c>
      <c r="DF49" s="63"/>
      <c r="DG49" s="19"/>
      <c r="DH49" s="22"/>
      <c r="DI49" s="23"/>
      <c r="DJ49" s="25">
        <v>7.5</v>
      </c>
      <c r="DK49" s="26">
        <v>7.5</v>
      </c>
      <c r="DL49" s="26" t="str">
        <f t="shared" si="545"/>
        <v>7.5</v>
      </c>
      <c r="DM49" s="30" t="str">
        <f t="shared" si="546"/>
        <v>B</v>
      </c>
      <c r="DN49" s="56">
        <f t="shared" si="547"/>
        <v>3</v>
      </c>
      <c r="DO49" s="35" t="str">
        <f t="shared" si="548"/>
        <v>3.0</v>
      </c>
      <c r="DP49" s="53">
        <v>3</v>
      </c>
      <c r="DQ49" s="63">
        <v>3</v>
      </c>
      <c r="DR49" s="19"/>
      <c r="DS49" s="22"/>
      <c r="DT49" s="23"/>
      <c r="DU49" s="25">
        <v>7.9</v>
      </c>
      <c r="DV49" s="26">
        <v>7.9</v>
      </c>
      <c r="DW49" s="26" t="str">
        <f t="shared" si="550"/>
        <v>7.9</v>
      </c>
      <c r="DX49" s="30" t="str">
        <f t="shared" si="551"/>
        <v>B</v>
      </c>
      <c r="DY49" s="28">
        <f t="shared" si="552"/>
        <v>3</v>
      </c>
      <c r="DZ49" s="35" t="str">
        <f t="shared" si="553"/>
        <v>3.0</v>
      </c>
      <c r="EA49" s="53">
        <v>3</v>
      </c>
      <c r="EB49" s="63">
        <v>3</v>
      </c>
      <c r="EC49" s="120">
        <v>0</v>
      </c>
      <c r="ED49" s="121"/>
      <c r="EE49" s="122"/>
      <c r="EF49" s="129">
        <f>ROUND((EC49*0.4+ED49*0.6),1)</f>
        <v>0</v>
      </c>
      <c r="EG49" s="130">
        <f>ROUND(MAX((EC49*0.4+ED49*0.6),(EC49*0.4+EE49*0.6)),1)</f>
        <v>0</v>
      </c>
      <c r="EH49" s="130" t="str">
        <f t="shared" si="555"/>
        <v>0.0</v>
      </c>
      <c r="EI49" s="125" t="str">
        <f t="shared" si="556"/>
        <v>F</v>
      </c>
      <c r="EJ49" s="126">
        <f t="shared" si="557"/>
        <v>0</v>
      </c>
      <c r="EK49" s="127" t="str">
        <f t="shared" si="558"/>
        <v>0.0</v>
      </c>
      <c r="EL49" s="144">
        <v>2</v>
      </c>
      <c r="EM49" s="145"/>
      <c r="EN49" s="120">
        <v>0</v>
      </c>
      <c r="EO49" s="121"/>
      <c r="EP49" s="122"/>
      <c r="EQ49" s="129">
        <f t="shared" si="610"/>
        <v>0</v>
      </c>
      <c r="ER49" s="130">
        <f t="shared" si="559"/>
        <v>0</v>
      </c>
      <c r="ES49" s="130" t="str">
        <f t="shared" si="560"/>
        <v>0.0</v>
      </c>
      <c r="ET49" s="125" t="str">
        <f t="shared" si="561"/>
        <v>F</v>
      </c>
      <c r="EU49" s="126">
        <f t="shared" si="562"/>
        <v>0</v>
      </c>
      <c r="EV49" s="127" t="str">
        <f t="shared" si="563"/>
        <v>0.0</v>
      </c>
      <c r="EW49" s="144">
        <v>2</v>
      </c>
      <c r="EX49" s="145"/>
      <c r="EY49" s="120">
        <v>0</v>
      </c>
      <c r="EZ49" s="121"/>
      <c r="FA49" s="122"/>
      <c r="FB49" s="129">
        <f t="shared" si="611"/>
        <v>0</v>
      </c>
      <c r="FC49" s="130">
        <f t="shared" si="564"/>
        <v>0</v>
      </c>
      <c r="FD49" s="130" t="str">
        <f t="shared" si="565"/>
        <v>0.0</v>
      </c>
      <c r="FE49" s="125" t="str">
        <f t="shared" si="566"/>
        <v>F</v>
      </c>
      <c r="FF49" s="126">
        <f t="shared" si="567"/>
        <v>0</v>
      </c>
      <c r="FG49" s="127" t="str">
        <f t="shared" si="568"/>
        <v>0.0</v>
      </c>
      <c r="FH49" s="144">
        <v>3</v>
      </c>
      <c r="FI49" s="145"/>
      <c r="FJ49" s="19">
        <v>8</v>
      </c>
      <c r="FK49" s="22">
        <v>7</v>
      </c>
      <c r="FL49" s="23"/>
      <c r="FM49" s="25">
        <f t="shared" si="569"/>
        <v>7.4</v>
      </c>
      <c r="FN49" s="26">
        <f t="shared" si="570"/>
        <v>7.4</v>
      </c>
      <c r="FO49" s="26" t="str">
        <f t="shared" si="571"/>
        <v>7.4</v>
      </c>
      <c r="FP49" s="30" t="str">
        <f t="shared" si="572"/>
        <v>B</v>
      </c>
      <c r="FQ49" s="28">
        <f t="shared" si="573"/>
        <v>3</v>
      </c>
      <c r="FR49" s="35" t="str">
        <f t="shared" si="574"/>
        <v>3.0</v>
      </c>
      <c r="FS49" s="53">
        <v>2</v>
      </c>
      <c r="FT49" s="63">
        <v>2</v>
      </c>
      <c r="FU49" s="19">
        <v>8.6</v>
      </c>
      <c r="FV49" s="22">
        <v>7</v>
      </c>
      <c r="FW49" s="23"/>
      <c r="FX49" s="25">
        <f t="shared" si="575"/>
        <v>7.6</v>
      </c>
      <c r="FY49" s="26">
        <f t="shared" si="576"/>
        <v>7.6</v>
      </c>
      <c r="FZ49" s="26" t="str">
        <f t="shared" si="577"/>
        <v>7.6</v>
      </c>
      <c r="GA49" s="30" t="str">
        <f t="shared" si="578"/>
        <v>B</v>
      </c>
      <c r="GB49" s="28">
        <f t="shared" si="579"/>
        <v>3</v>
      </c>
      <c r="GC49" s="35" t="str">
        <f t="shared" si="580"/>
        <v>3.0</v>
      </c>
      <c r="GD49" s="53">
        <v>2</v>
      </c>
      <c r="GE49" s="63">
        <v>2</v>
      </c>
      <c r="GF49" s="181">
        <f t="shared" si="581"/>
        <v>20</v>
      </c>
      <c r="GG49" s="217">
        <f t="shared" si="622"/>
        <v>3.81</v>
      </c>
      <c r="GH49" s="182">
        <f t="shared" si="582"/>
        <v>1.5</v>
      </c>
      <c r="GI49" s="183" t="str">
        <f t="shared" si="583"/>
        <v>1.50</v>
      </c>
      <c r="GJ49" s="135" t="str">
        <f t="shared" si="584"/>
        <v>Lên lớp</v>
      </c>
      <c r="GK49" s="136">
        <f t="shared" si="585"/>
        <v>10</v>
      </c>
      <c r="GL49" s="239">
        <f t="shared" si="623"/>
        <v>7.62</v>
      </c>
      <c r="GM49" s="137">
        <f t="shared" si="586"/>
        <v>3</v>
      </c>
      <c r="GN49" s="192">
        <f t="shared" si="587"/>
        <v>37</v>
      </c>
      <c r="GO49" s="193">
        <f t="shared" si="588"/>
        <v>24</v>
      </c>
      <c r="GP49" s="183">
        <f t="shared" si="624"/>
        <v>6.9958333333333336</v>
      </c>
      <c r="GQ49" s="182">
        <f t="shared" si="589"/>
        <v>2.6666666666666665</v>
      </c>
      <c r="GR49" s="183" t="str">
        <f t="shared" si="590"/>
        <v>2.67</v>
      </c>
      <c r="GS49" s="135" t="str">
        <f t="shared" si="591"/>
        <v>Lên lớp</v>
      </c>
      <c r="GT49" s="135"/>
      <c r="GU49" s="19">
        <v>7.5</v>
      </c>
      <c r="GV49" s="22">
        <v>5</v>
      </c>
      <c r="GW49" s="23"/>
      <c r="GX49" s="25">
        <f t="shared" si="592"/>
        <v>6</v>
      </c>
      <c r="GY49" s="26">
        <f t="shared" si="625"/>
        <v>6</v>
      </c>
      <c r="GZ49" s="26" t="str">
        <f t="shared" si="593"/>
        <v>6.0</v>
      </c>
      <c r="HA49" s="30" t="str">
        <f t="shared" si="626"/>
        <v>C</v>
      </c>
      <c r="HB49" s="28">
        <f t="shared" si="627"/>
        <v>2</v>
      </c>
      <c r="HC49" s="35" t="str">
        <f t="shared" si="628"/>
        <v>2.0</v>
      </c>
      <c r="HD49" s="53">
        <v>3</v>
      </c>
      <c r="HE49" s="63">
        <v>3</v>
      </c>
      <c r="HF49" s="19">
        <v>7.7</v>
      </c>
      <c r="HG49" s="22">
        <v>6</v>
      </c>
      <c r="HH49" s="23"/>
      <c r="HI49" s="25">
        <f t="shared" si="401"/>
        <v>6.7</v>
      </c>
      <c r="HJ49" s="26">
        <f t="shared" si="402"/>
        <v>6.7</v>
      </c>
      <c r="HK49" s="26" t="str">
        <f t="shared" si="629"/>
        <v>6.7</v>
      </c>
      <c r="HL49" s="30" t="str">
        <f t="shared" si="404"/>
        <v>C+</v>
      </c>
      <c r="HM49" s="28">
        <f t="shared" si="405"/>
        <v>2.5</v>
      </c>
      <c r="HN49" s="35" t="str">
        <f t="shared" si="406"/>
        <v>2.5</v>
      </c>
      <c r="HO49" s="53">
        <v>2</v>
      </c>
      <c r="HP49" s="63">
        <v>2</v>
      </c>
      <c r="HQ49" s="185">
        <v>7.4</v>
      </c>
      <c r="HR49" s="121">
        <v>7</v>
      </c>
      <c r="HS49" s="122"/>
      <c r="HT49" s="129">
        <f t="shared" si="407"/>
        <v>7.2</v>
      </c>
      <c r="HU49" s="130">
        <f t="shared" si="408"/>
        <v>7.2</v>
      </c>
      <c r="HV49" s="130" t="str">
        <f t="shared" si="409"/>
        <v>7.2</v>
      </c>
      <c r="HW49" s="125" t="str">
        <f t="shared" si="410"/>
        <v>B</v>
      </c>
      <c r="HX49" s="126">
        <f t="shared" si="411"/>
        <v>3</v>
      </c>
      <c r="HY49" s="127" t="str">
        <f t="shared" si="412"/>
        <v>3.0</v>
      </c>
      <c r="HZ49" s="144">
        <v>3</v>
      </c>
      <c r="IA49" s="145">
        <v>3</v>
      </c>
      <c r="IB49" s="185">
        <v>8.6999999999999993</v>
      </c>
      <c r="IC49" s="121">
        <v>7</v>
      </c>
      <c r="ID49" s="122"/>
      <c r="IE49" s="129">
        <f t="shared" si="413"/>
        <v>7.7</v>
      </c>
      <c r="IF49" s="130">
        <f t="shared" si="414"/>
        <v>7.7</v>
      </c>
      <c r="IG49" s="130" t="str">
        <f t="shared" si="415"/>
        <v>7.7</v>
      </c>
      <c r="IH49" s="125" t="str">
        <f t="shared" si="416"/>
        <v>B</v>
      </c>
      <c r="II49" s="126">
        <f t="shared" si="417"/>
        <v>3</v>
      </c>
      <c r="IJ49" s="127" t="str">
        <f t="shared" si="418"/>
        <v>3.0</v>
      </c>
      <c r="IK49" s="144">
        <v>1</v>
      </c>
      <c r="IL49" s="145">
        <v>1</v>
      </c>
      <c r="IM49" s="185">
        <v>7.6</v>
      </c>
      <c r="IN49" s="121">
        <v>7</v>
      </c>
      <c r="IO49" s="122"/>
      <c r="IP49" s="129">
        <f t="shared" si="419"/>
        <v>7.2</v>
      </c>
      <c r="IQ49" s="130">
        <f t="shared" si="420"/>
        <v>7.2</v>
      </c>
      <c r="IR49" s="130" t="str">
        <f t="shared" si="630"/>
        <v>7.2</v>
      </c>
      <c r="IS49" s="125" t="str">
        <f t="shared" si="594"/>
        <v>B</v>
      </c>
      <c r="IT49" s="126">
        <f t="shared" si="423"/>
        <v>3</v>
      </c>
      <c r="IU49" s="127" t="str">
        <f t="shared" si="424"/>
        <v>3.0</v>
      </c>
      <c r="IV49" s="144">
        <v>2</v>
      </c>
      <c r="IW49" s="145">
        <v>2</v>
      </c>
      <c r="IX49" s="185">
        <v>8.1999999999999993</v>
      </c>
      <c r="IY49" s="121">
        <v>6</v>
      </c>
      <c r="IZ49" s="122"/>
      <c r="JA49" s="129">
        <f t="shared" si="425"/>
        <v>6.9</v>
      </c>
      <c r="JB49" s="130">
        <f t="shared" si="426"/>
        <v>6.9</v>
      </c>
      <c r="JC49" s="130" t="str">
        <f t="shared" si="631"/>
        <v>6.9</v>
      </c>
      <c r="JD49" s="125" t="str">
        <f t="shared" si="428"/>
        <v>C+</v>
      </c>
      <c r="JE49" s="126">
        <f t="shared" si="429"/>
        <v>2.5</v>
      </c>
      <c r="JF49" s="127" t="str">
        <f t="shared" si="430"/>
        <v>2.5</v>
      </c>
      <c r="JG49" s="144">
        <v>2</v>
      </c>
      <c r="JH49" s="145">
        <v>2</v>
      </c>
      <c r="JI49" s="19">
        <v>6.4</v>
      </c>
      <c r="JJ49" s="22">
        <v>4</v>
      </c>
      <c r="JK49" s="23"/>
      <c r="JL49" s="25">
        <f t="shared" si="595"/>
        <v>5</v>
      </c>
      <c r="JM49" s="26">
        <f t="shared" si="596"/>
        <v>5</v>
      </c>
      <c r="JN49" s="26" t="str">
        <f t="shared" si="597"/>
        <v>5.0</v>
      </c>
      <c r="JO49" s="30" t="str">
        <f t="shared" si="598"/>
        <v>D+</v>
      </c>
      <c r="JP49" s="28">
        <f t="shared" si="599"/>
        <v>1.5</v>
      </c>
      <c r="JQ49" s="35" t="str">
        <f t="shared" si="600"/>
        <v>1.5</v>
      </c>
      <c r="JR49" s="53">
        <v>2</v>
      </c>
      <c r="JS49" s="63">
        <v>2</v>
      </c>
      <c r="JT49" s="185">
        <v>7.4</v>
      </c>
      <c r="JU49" s="121">
        <v>10</v>
      </c>
      <c r="JV49" s="122"/>
      <c r="JW49" s="129">
        <f t="shared" si="437"/>
        <v>9</v>
      </c>
      <c r="JX49" s="130">
        <f t="shared" si="438"/>
        <v>9</v>
      </c>
      <c r="JY49" s="130" t="str">
        <f t="shared" si="632"/>
        <v>9.0</v>
      </c>
      <c r="JZ49" s="125" t="str">
        <f t="shared" si="601"/>
        <v>A</v>
      </c>
      <c r="KA49" s="126">
        <f t="shared" si="441"/>
        <v>4</v>
      </c>
      <c r="KB49" s="127" t="str">
        <f t="shared" si="442"/>
        <v>4.0</v>
      </c>
      <c r="KC49" s="144">
        <v>1</v>
      </c>
      <c r="KD49" s="145">
        <v>1</v>
      </c>
      <c r="KE49" s="19">
        <v>7</v>
      </c>
      <c r="KF49" s="22">
        <v>5</v>
      </c>
      <c r="KG49" s="23"/>
      <c r="KH49" s="25">
        <f t="shared" si="602"/>
        <v>5.8</v>
      </c>
      <c r="KI49" s="26">
        <f t="shared" si="603"/>
        <v>5.8</v>
      </c>
      <c r="KJ49" s="26" t="str">
        <f t="shared" si="604"/>
        <v>5.8</v>
      </c>
      <c r="KK49" s="30" t="str">
        <f t="shared" si="605"/>
        <v>C</v>
      </c>
      <c r="KL49" s="28">
        <f t="shared" si="606"/>
        <v>2</v>
      </c>
      <c r="KM49" s="35" t="str">
        <f t="shared" si="607"/>
        <v>2.0</v>
      </c>
      <c r="KN49" s="53">
        <v>2</v>
      </c>
      <c r="KO49" s="63">
        <v>2</v>
      </c>
      <c r="KP49" s="181">
        <f t="shared" si="633"/>
        <v>18</v>
      </c>
      <c r="KQ49" s="217">
        <f t="shared" si="634"/>
        <v>6.6388888888888893</v>
      </c>
      <c r="KR49" s="182">
        <f t="shared" si="635"/>
        <v>2.5</v>
      </c>
      <c r="KS49" s="183" t="str">
        <f t="shared" si="636"/>
        <v>2.50</v>
      </c>
      <c r="KT49" s="135" t="str">
        <f t="shared" si="637"/>
        <v>Lên lớp</v>
      </c>
      <c r="KU49" s="136">
        <f t="shared" si="638"/>
        <v>18</v>
      </c>
      <c r="KV49" s="217">
        <f t="shared" si="639"/>
        <v>6.6388888888888893</v>
      </c>
      <c r="KW49" s="236">
        <f t="shared" si="640"/>
        <v>2.5</v>
      </c>
      <c r="KX49" s="192">
        <f t="shared" si="641"/>
        <v>55</v>
      </c>
      <c r="KY49" s="193">
        <f t="shared" si="642"/>
        <v>42</v>
      </c>
      <c r="KZ49" s="183">
        <f t="shared" si="643"/>
        <v>6.8428571428571425</v>
      </c>
      <c r="LA49" s="182">
        <f t="shared" si="644"/>
        <v>2.5952380952380953</v>
      </c>
      <c r="LB49" s="183" t="str">
        <f t="shared" si="645"/>
        <v>2.60</v>
      </c>
      <c r="LC49" s="135" t="str">
        <f t="shared" si="646"/>
        <v>Lên lớp</v>
      </c>
      <c r="LD49" s="135" t="s">
        <v>648</v>
      </c>
      <c r="LE49" s="19">
        <v>7.8</v>
      </c>
      <c r="LF49" s="44"/>
      <c r="LG49" s="23"/>
      <c r="LH49" s="25">
        <f t="shared" si="647"/>
        <v>3.1</v>
      </c>
      <c r="LI49" s="147">
        <f t="shared" si="464"/>
        <v>3.1</v>
      </c>
      <c r="LJ49" s="26" t="str">
        <f t="shared" si="648"/>
        <v>3.1</v>
      </c>
      <c r="LK49" s="148" t="str">
        <f t="shared" si="466"/>
        <v>F</v>
      </c>
      <c r="LL49" s="149">
        <f t="shared" si="467"/>
        <v>0</v>
      </c>
      <c r="LM49" s="40" t="str">
        <f t="shared" si="468"/>
        <v>0.0</v>
      </c>
      <c r="LN49" s="53">
        <v>2</v>
      </c>
      <c r="LO49" s="63">
        <v>2</v>
      </c>
      <c r="LP49" s="19"/>
      <c r="LQ49" s="22"/>
      <c r="LR49" s="23"/>
      <c r="LS49" s="25">
        <f t="shared" si="649"/>
        <v>0</v>
      </c>
      <c r="LT49" s="147">
        <f t="shared" si="470"/>
        <v>0</v>
      </c>
      <c r="LU49" s="26" t="str">
        <f t="shared" si="650"/>
        <v>0.0</v>
      </c>
      <c r="LV49" s="148" t="str">
        <f t="shared" si="472"/>
        <v>F</v>
      </c>
      <c r="LW49" s="149">
        <f t="shared" si="473"/>
        <v>0</v>
      </c>
      <c r="LX49" s="40" t="str">
        <f t="shared" si="474"/>
        <v>0.0</v>
      </c>
      <c r="LY49" s="53">
        <v>1</v>
      </c>
      <c r="LZ49" s="63"/>
      <c r="MA49" s="19"/>
      <c r="MB49" s="22"/>
      <c r="MC49" s="23"/>
      <c r="MD49" s="25">
        <f t="shared" si="651"/>
        <v>0</v>
      </c>
      <c r="ME49" s="147">
        <f t="shared" si="476"/>
        <v>0</v>
      </c>
      <c r="MF49" s="26" t="str">
        <f t="shared" si="652"/>
        <v>0.0</v>
      </c>
      <c r="MG49" s="148" t="str">
        <f t="shared" si="478"/>
        <v>F</v>
      </c>
      <c r="MH49" s="149">
        <f t="shared" si="479"/>
        <v>0</v>
      </c>
      <c r="MI49" s="40" t="str">
        <f t="shared" si="480"/>
        <v>0.0</v>
      </c>
      <c r="MJ49" s="53">
        <v>3</v>
      </c>
      <c r="MK49" s="63"/>
      <c r="ML49" s="19"/>
      <c r="MM49" s="22"/>
      <c r="MN49" s="23"/>
      <c r="MO49" s="25">
        <f t="shared" si="653"/>
        <v>0</v>
      </c>
      <c r="MP49" s="147">
        <f t="shared" si="482"/>
        <v>0</v>
      </c>
      <c r="MQ49" s="26" t="str">
        <f t="shared" si="654"/>
        <v>0.0</v>
      </c>
      <c r="MR49" s="148" t="str">
        <f t="shared" si="484"/>
        <v>F</v>
      </c>
      <c r="MS49" s="149">
        <f t="shared" si="485"/>
        <v>0</v>
      </c>
      <c r="MT49" s="40" t="str">
        <f t="shared" si="486"/>
        <v>0.0</v>
      </c>
      <c r="MU49" s="53">
        <v>2</v>
      </c>
      <c r="MV49" s="63"/>
      <c r="MW49" s="19"/>
      <c r="MX49" s="22"/>
      <c r="MY49" s="23"/>
      <c r="MZ49" s="25">
        <f t="shared" si="655"/>
        <v>0</v>
      </c>
      <c r="NA49" s="147">
        <f t="shared" si="656"/>
        <v>0</v>
      </c>
      <c r="NB49" s="26" t="str">
        <f t="shared" si="657"/>
        <v>0.0</v>
      </c>
      <c r="NC49" s="148" t="str">
        <f t="shared" si="490"/>
        <v>F</v>
      </c>
      <c r="ND49" s="149">
        <f t="shared" si="491"/>
        <v>0</v>
      </c>
      <c r="NE49" s="40" t="str">
        <f t="shared" si="492"/>
        <v>0.0</v>
      </c>
      <c r="NF49" s="53">
        <v>4</v>
      </c>
      <c r="NG49" s="63"/>
      <c r="NH49" s="264">
        <f t="shared" si="19"/>
        <v>12</v>
      </c>
      <c r="NI49" s="217">
        <f t="shared" si="20"/>
        <v>0.51666666666666672</v>
      </c>
      <c r="NJ49" s="182">
        <f t="shared" si="21"/>
        <v>0</v>
      </c>
      <c r="NK49" s="183" t="str">
        <f t="shared" si="22"/>
        <v>0.00</v>
      </c>
      <c r="NL49" s="135" t="str">
        <f t="shared" si="23"/>
        <v>Cảnh báo KQHT</v>
      </c>
      <c r="NM49" s="136">
        <f t="shared" si="24"/>
        <v>2</v>
      </c>
      <c r="NN49" s="217">
        <f t="shared" si="25"/>
        <v>3.1</v>
      </c>
      <c r="NO49" s="236">
        <f t="shared" si="26"/>
        <v>0</v>
      </c>
      <c r="NP49" s="192">
        <f t="shared" si="27"/>
        <v>67</v>
      </c>
      <c r="NQ49" s="193">
        <f t="shared" si="28"/>
        <v>44</v>
      </c>
      <c r="NR49" s="183">
        <f t="shared" si="29"/>
        <v>6.672727272727272</v>
      </c>
      <c r="NS49" s="182">
        <f t="shared" si="30"/>
        <v>2.4772727272727271</v>
      </c>
      <c r="NT49" s="183" t="str">
        <f t="shared" si="31"/>
        <v>2.48</v>
      </c>
      <c r="NU49" s="135" t="str">
        <f t="shared" si="32"/>
        <v>Lên lớp</v>
      </c>
      <c r="NV49" s="215" t="s">
        <v>644</v>
      </c>
      <c r="NW49" s="57"/>
      <c r="NX49" s="51"/>
      <c r="NY49" s="23"/>
      <c r="NZ49" s="25">
        <f t="shared" si="273"/>
        <v>0</v>
      </c>
      <c r="OA49" s="26">
        <f t="shared" si="274"/>
        <v>0</v>
      </c>
      <c r="OB49" s="26" t="str">
        <f t="shared" si="275"/>
        <v>0.0</v>
      </c>
      <c r="OC49" s="30" t="str">
        <f t="shared" si="276"/>
        <v>F</v>
      </c>
      <c r="OD49" s="28">
        <f t="shared" si="277"/>
        <v>0</v>
      </c>
      <c r="OE49" s="35" t="str">
        <f t="shared" si="278"/>
        <v>0.0</v>
      </c>
      <c r="OF49" s="53"/>
      <c r="OG49" s="70"/>
      <c r="OH49" s="19"/>
      <c r="OI49" s="22"/>
      <c r="OJ49" s="23"/>
      <c r="OK49" s="25">
        <f t="shared" si="263"/>
        <v>0</v>
      </c>
      <c r="OL49" s="26">
        <f t="shared" si="264"/>
        <v>0</v>
      </c>
      <c r="OM49" s="26" t="str">
        <f t="shared" si="265"/>
        <v>0.0</v>
      </c>
      <c r="ON49" s="30" t="str">
        <f t="shared" si="266"/>
        <v>F</v>
      </c>
      <c r="OO49" s="28">
        <f t="shared" si="267"/>
        <v>0</v>
      </c>
      <c r="OP49" s="35" t="str">
        <f t="shared" si="268"/>
        <v>0.0</v>
      </c>
      <c r="OQ49" s="53"/>
      <c r="OR49" s="63"/>
      <c r="OS49" s="258"/>
      <c r="OT49" s="25"/>
      <c r="OU49" s="25"/>
      <c r="OV49" s="129">
        <f t="shared" si="269"/>
        <v>0</v>
      </c>
      <c r="OW49" s="26" t="str">
        <f t="shared" si="34"/>
        <v>0.0</v>
      </c>
      <c r="OX49" s="30" t="str">
        <f t="shared" si="270"/>
        <v>F</v>
      </c>
      <c r="OY49" s="28">
        <f t="shared" si="271"/>
        <v>0</v>
      </c>
      <c r="OZ49" s="35" t="str">
        <f t="shared" si="272"/>
        <v>0.0</v>
      </c>
      <c r="PA49" s="260"/>
      <c r="PB49" s="261"/>
      <c r="PC49" s="262">
        <f t="shared" si="232"/>
        <v>0</v>
      </c>
      <c r="PD49" s="217" t="e">
        <f t="shared" si="35"/>
        <v>#DIV/0!</v>
      </c>
      <c r="PE49" s="182" t="e">
        <f t="shared" si="36"/>
        <v>#DIV/0!</v>
      </c>
      <c r="PF49" s="183" t="e">
        <f t="shared" si="37"/>
        <v>#DIV/0!</v>
      </c>
      <c r="PG49" s="135" t="e">
        <f t="shared" si="38"/>
        <v>#DIV/0!</v>
      </c>
    </row>
    <row r="50" spans="1:423" ht="18">
      <c r="A50" s="10">
        <v>1</v>
      </c>
      <c r="B50" s="10">
        <v>50</v>
      </c>
      <c r="C50" s="90" t="s">
        <v>631</v>
      </c>
      <c r="D50" s="91" t="s">
        <v>366</v>
      </c>
      <c r="E50" s="93" t="s">
        <v>140</v>
      </c>
      <c r="F50" s="308" t="s">
        <v>367</v>
      </c>
      <c r="G50" s="42"/>
      <c r="H50" s="106" t="s">
        <v>452</v>
      </c>
      <c r="I50" s="42" t="s">
        <v>18</v>
      </c>
      <c r="J50" s="98" t="s">
        <v>587</v>
      </c>
      <c r="K50" s="12">
        <v>5.3</v>
      </c>
      <c r="L50" s="26" t="str">
        <f>TEXT(K50,"0.0")</f>
        <v>5.3</v>
      </c>
      <c r="M50" s="30" t="str">
        <f>IF(K50&gt;=8.5,"A",IF(K50&gt;=8,"B+",IF(K50&gt;=7,"B",IF(K50&gt;=6.5,"C+",IF(K50&gt;=5.5,"C",IF(K50&gt;=5,"D+",IF(K50&gt;=4,"D","F")))))))</f>
        <v>D+</v>
      </c>
      <c r="N50" s="37">
        <f>IF(M50="A",4,IF(M50="B+",3.5,IF(M50="B",3,IF(M50="C+",2.5,IF(M50="C",2,IF(M50="D+",1.5,IF(M50="D",1,0)))))))</f>
        <v>1.5</v>
      </c>
      <c r="O50" s="35" t="str">
        <f>TEXT(N50,"0.0")</f>
        <v>1.5</v>
      </c>
      <c r="P50" s="11">
        <v>2</v>
      </c>
      <c r="Q50" s="14">
        <v>6.6</v>
      </c>
      <c r="R50" s="26" t="str">
        <f>TEXT(Q50,"0.0")</f>
        <v>6.6</v>
      </c>
      <c r="S50" s="30" t="str">
        <f>IF(Q50&gt;=8.5,"A",IF(Q50&gt;=8,"B+",IF(Q50&gt;=7,"B",IF(Q50&gt;=6.5,"C+",IF(Q50&gt;=5.5,"C",IF(Q50&gt;=5,"D+",IF(Q50&gt;=4,"D","F")))))))</f>
        <v>C+</v>
      </c>
      <c r="T50" s="37">
        <f>IF(S50="A",4,IF(S50="B+",3.5,IF(S50="B",3,IF(S50="C+",2.5,IF(S50="C",2,IF(S50="D+",1.5,IF(S50="D",1,0)))))))</f>
        <v>2.5</v>
      </c>
      <c r="U50" s="35" t="str">
        <f>TEXT(T50,"0.0")</f>
        <v>2.5</v>
      </c>
      <c r="V50" s="11">
        <v>3</v>
      </c>
      <c r="W50" s="19">
        <v>7</v>
      </c>
      <c r="X50" s="22">
        <v>6</v>
      </c>
      <c r="Y50" s="23"/>
      <c r="Z50" s="25">
        <f>ROUND((W50*0.4+X50*0.6),1)</f>
        <v>6.4</v>
      </c>
      <c r="AA50" s="26">
        <f>ROUND(MAX((W50*0.4+X50*0.6),(W50*0.4+Y50*0.6)),1)</f>
        <v>6.4</v>
      </c>
      <c r="AB50" s="26" t="str">
        <f>TEXT(AA50,"0.0")</f>
        <v>6.4</v>
      </c>
      <c r="AC50" s="30" t="str">
        <f>IF(AA50&gt;=8.5,"A",IF(AA50&gt;=8,"B+",IF(AA50&gt;=7,"B",IF(AA50&gt;=6.5,"C+",IF(AA50&gt;=5.5,"C",IF(AA50&gt;=5,"D+",IF(AA50&gt;=4,"D","F")))))))</f>
        <v>C</v>
      </c>
      <c r="AD50" s="28">
        <f>IF(AC50="A",4,IF(AC50="B+",3.5,IF(AC50="B",3,IF(AC50="C+",2.5,IF(AC50="C",2,IF(AC50="D+",1.5,IF(AC50="D",1,0)))))))</f>
        <v>2</v>
      </c>
      <c r="AE50" s="35" t="str">
        <f>TEXT(AD50,"0.0")</f>
        <v>2.0</v>
      </c>
      <c r="AF50" s="53">
        <v>4</v>
      </c>
      <c r="AG50" s="63">
        <v>4</v>
      </c>
      <c r="AH50" s="19">
        <v>8</v>
      </c>
      <c r="AI50" s="22">
        <v>8</v>
      </c>
      <c r="AJ50" s="23"/>
      <c r="AK50" s="25">
        <f>ROUND((AH50*0.4+AI50*0.6),1)</f>
        <v>8</v>
      </c>
      <c r="AL50" s="26">
        <f>ROUND(MAX((AH50*0.4+AI50*0.6),(AH50*0.4+AJ50*0.6)),1)</f>
        <v>8</v>
      </c>
      <c r="AM50" s="26" t="str">
        <f>TEXT(AL50,"0.0")</f>
        <v>8.0</v>
      </c>
      <c r="AN50" s="30" t="str">
        <f>IF(AL50&gt;=8.5,"A",IF(AL50&gt;=8,"B+",IF(AL50&gt;=7,"B",IF(AL50&gt;=6.5,"C+",IF(AL50&gt;=5.5,"C",IF(AL50&gt;=5,"D+",IF(AL50&gt;=4,"D","F")))))))</f>
        <v>B+</v>
      </c>
      <c r="AO50" s="28">
        <f>IF(AN50="A",4,IF(AN50="B+",3.5,IF(AN50="B",3,IF(AN50="C+",2.5,IF(AN50="C",2,IF(AN50="D+",1.5,IF(AN50="D",1,0)))))))</f>
        <v>3.5</v>
      </c>
      <c r="AP50" s="35" t="str">
        <f>TEXT(AO50,"0.0")</f>
        <v>3.5</v>
      </c>
      <c r="AQ50" s="66">
        <v>2</v>
      </c>
      <c r="AR50" s="68">
        <v>2</v>
      </c>
      <c r="AS50" s="19">
        <v>8.3000000000000007</v>
      </c>
      <c r="AT50" s="22">
        <v>7</v>
      </c>
      <c r="AU50" s="23"/>
      <c r="AV50" s="25">
        <f>ROUND((AS50*0.4+AT50*0.6),1)</f>
        <v>7.5</v>
      </c>
      <c r="AW50" s="26">
        <f>ROUND(MAX((AS50*0.4+AT50*0.6),(AS50*0.4+AU50*0.6)),1)</f>
        <v>7.5</v>
      </c>
      <c r="AX50" s="26" t="str">
        <f>TEXT(AW50,"0.0")</f>
        <v>7.5</v>
      </c>
      <c r="AY50" s="30" t="str">
        <f>IF(AW50&gt;=8.5,"A",IF(AW50&gt;=8,"B+",IF(AW50&gt;=7,"B",IF(AW50&gt;=6.5,"C+",IF(AW50&gt;=5.5,"C",IF(AW50&gt;=5,"D+",IF(AW50&gt;=4,"D","F")))))))</f>
        <v>B</v>
      </c>
      <c r="AZ50" s="28">
        <f>IF(AY50="A",4,IF(AY50="B+",3.5,IF(AY50="B",3,IF(AY50="C+",2.5,IF(AY50="C",2,IF(AY50="D+",1.5,IF(AY50="D",1,0)))))))</f>
        <v>3</v>
      </c>
      <c r="BA50" s="35" t="str">
        <f>TEXT(AZ50,"0.0")</f>
        <v>3.0</v>
      </c>
      <c r="BB50" s="53">
        <v>3</v>
      </c>
      <c r="BC50" s="63">
        <v>3</v>
      </c>
      <c r="BD50" s="19">
        <v>7.8</v>
      </c>
      <c r="BE50" s="22">
        <v>7</v>
      </c>
      <c r="BF50" s="23"/>
      <c r="BG50" s="25">
        <f>ROUND((BD50*0.4+BE50*0.6),1)</f>
        <v>7.3</v>
      </c>
      <c r="BH50" s="26">
        <f>ROUND(MAX((BD50*0.4+BE50*0.6),(BD50*0.4+BF50*0.6)),1)</f>
        <v>7.3</v>
      </c>
      <c r="BI50" s="26" t="str">
        <f>TEXT(BH50,"0.0")</f>
        <v>7.3</v>
      </c>
      <c r="BJ50" s="30" t="str">
        <f>IF(BH50&gt;=8.5,"A",IF(BH50&gt;=8,"B+",IF(BH50&gt;=7,"B",IF(BH50&gt;=6.5,"C+",IF(BH50&gt;=5.5,"C",IF(BH50&gt;=5,"D+",IF(BH50&gt;=4,"D","F")))))))</f>
        <v>B</v>
      </c>
      <c r="BK50" s="28">
        <f>IF(BJ50="A",4,IF(BJ50="B+",3.5,IF(BJ50="B",3,IF(BJ50="C+",2.5,IF(BJ50="C",2,IF(BJ50="D+",1.5,IF(BJ50="D",1,0)))))))</f>
        <v>3</v>
      </c>
      <c r="BL50" s="35" t="str">
        <f>TEXT(BK50,"0.0")</f>
        <v>3.0</v>
      </c>
      <c r="BM50" s="53">
        <v>3</v>
      </c>
      <c r="BN50" s="63">
        <v>3</v>
      </c>
      <c r="BO50" s="19">
        <v>6.5</v>
      </c>
      <c r="BP50" s="22">
        <v>8</v>
      </c>
      <c r="BQ50" s="23"/>
      <c r="BR50" s="25">
        <f>ROUND((BO50*0.4+BP50*0.6),1)</f>
        <v>7.4</v>
      </c>
      <c r="BS50" s="26">
        <f>ROUND(MAX((BO50*0.4+BP50*0.6),(BO50*0.4+BQ50*0.6)),1)</f>
        <v>7.4</v>
      </c>
      <c r="BT50" s="26" t="str">
        <f>TEXT(BS50,"0.0")</f>
        <v>7.4</v>
      </c>
      <c r="BU50" s="30" t="str">
        <f>IF(BS50&gt;=8.5,"A",IF(BS50&gt;=8,"B+",IF(BS50&gt;=7,"B",IF(BS50&gt;=6.5,"C+",IF(BS50&gt;=5.5,"C",IF(BS50&gt;=5,"D+",IF(BS50&gt;=4,"D","F")))))))</f>
        <v>B</v>
      </c>
      <c r="BV50" s="56">
        <f>IF(BU50="A",4,IF(BU50="B+",3.5,IF(BU50="B",3,IF(BU50="C+",2.5,IF(BU50="C",2,IF(BU50="D+",1.5,IF(BU50="D",1,0)))))))</f>
        <v>3</v>
      </c>
      <c r="BW50" s="35" t="str">
        <f>TEXT(BV50,"0.0")</f>
        <v>3.0</v>
      </c>
      <c r="BX50" s="53">
        <v>2</v>
      </c>
      <c r="BY50" s="70">
        <v>2</v>
      </c>
      <c r="BZ50" s="19">
        <v>8</v>
      </c>
      <c r="CA50" s="22">
        <v>9</v>
      </c>
      <c r="CB50" s="23"/>
      <c r="CC50" s="25">
        <f>ROUND((BZ50*0.4+CA50*0.6),1)</f>
        <v>8.6</v>
      </c>
      <c r="CD50" s="26">
        <f>ROUND(MAX((BZ50*0.4+CA50*0.6),(BZ50*0.4+CB50*0.6)),1)</f>
        <v>8.6</v>
      </c>
      <c r="CE50" s="26" t="str">
        <f>TEXT(CD50,"0.0")</f>
        <v>8.6</v>
      </c>
      <c r="CF50" s="30" t="str">
        <f>IF(CD50&gt;=8.5,"A",IF(CD50&gt;=8,"B+",IF(CD50&gt;=7,"B",IF(CD50&gt;=6.5,"C+",IF(CD50&gt;=5.5,"C",IF(CD50&gt;=5,"D+",IF(CD50&gt;=4,"D","F")))))))</f>
        <v>A</v>
      </c>
      <c r="CG50" s="28">
        <f>IF(CF50="A",4,IF(CF50="B+",3.5,IF(CF50="B",3,IF(CF50="C+",2.5,IF(CF50="C",2,IF(CF50="D+",1.5,IF(CF50="D",1,0)))))))</f>
        <v>4</v>
      </c>
      <c r="CH50" s="35" t="str">
        <f>TEXT(CG50,"0.0")</f>
        <v>4.0</v>
      </c>
      <c r="CI50" s="53">
        <v>3</v>
      </c>
      <c r="CJ50" s="63">
        <v>3</v>
      </c>
      <c r="CK50" s="193">
        <f>AF50+AQ50+BB50+BM50+BX50+CI50</f>
        <v>17</v>
      </c>
      <c r="CL50" s="217">
        <f>(AA50*AF50+AL50*AQ50+AW50*BB50+BH50*BM50+BS50*BX50+CD50*CI50)/CK50</f>
        <v>7.4470588235294111</v>
      </c>
      <c r="CM50" s="182">
        <f>(AD50*AF50+AO50*AQ50+AZ50*BB50+BK50*BM50+BV50*BX50+CG50*CI50)/CK50</f>
        <v>3</v>
      </c>
      <c r="CN50" s="183" t="str">
        <f>TEXT(CM50,"0.00")</f>
        <v>3.00</v>
      </c>
      <c r="CO50" s="135" t="str">
        <f>IF(AND(CM50&lt;0.8),"Cảnh báo KQHT","Lên lớp")</f>
        <v>Lên lớp</v>
      </c>
      <c r="CP50" s="136">
        <f>AG50+AR50+BC50+BN50+BY50+CJ50</f>
        <v>17</v>
      </c>
      <c r="CQ50" s="241">
        <f xml:space="preserve"> (AA50*AG50+AL50*AR50+AW50*BC50+BH50*BN50+BS50*BY50+CD50*CJ50)/CP50</f>
        <v>7.4470588235294111</v>
      </c>
      <c r="CR50" s="137">
        <f xml:space="preserve"> (AD50*AG50+AO50*AR50+AZ50*BC50+BK50*BN50+BV50*BY50+CG50*CJ50)/CP50</f>
        <v>3</v>
      </c>
      <c r="CS50" s="140" t="str">
        <f>TEXT(CR50,"0.00")</f>
        <v>3.00</v>
      </c>
      <c r="CT50" s="135" t="str">
        <f>IF(AND(CR50&lt;1.2),"Cảnh báo KQHT","Lên lớp")</f>
        <v>Lên lớp</v>
      </c>
      <c r="CU50" s="135" t="s">
        <v>648</v>
      </c>
      <c r="CV50" s="19">
        <v>6.6</v>
      </c>
      <c r="CW50" s="22">
        <v>8</v>
      </c>
      <c r="CX50" s="23"/>
      <c r="CY50" s="25">
        <f>ROUND((CV50*0.4+CW50*0.6),1)</f>
        <v>7.4</v>
      </c>
      <c r="CZ50" s="26">
        <f>ROUND(MAX((CV50*0.4+CW50*0.6),(CV50*0.4+CX50*0.6)),1)</f>
        <v>7.4</v>
      </c>
      <c r="DA50" s="26" t="str">
        <f>TEXT(CZ50,"0.0")</f>
        <v>7.4</v>
      </c>
      <c r="DB50" s="30" t="str">
        <f>IF(CZ50&gt;=8.5,"A",IF(CZ50&gt;=8,"B+",IF(CZ50&gt;=7,"B",IF(CZ50&gt;=6.5,"C+",IF(CZ50&gt;=5.5,"C",IF(CZ50&gt;=5,"D+",IF(CZ50&gt;=4,"D","F")))))))</f>
        <v>B</v>
      </c>
      <c r="DC50" s="56">
        <f>IF(DB50="A",4,IF(DB50="B+",3.5,IF(DB50="B",3,IF(DB50="C+",2.5,IF(DB50="C",2,IF(DB50="D+",1.5,IF(DB50="D",1,0)))))))</f>
        <v>3</v>
      </c>
      <c r="DD50" s="35" t="str">
        <f>TEXT(DC50,"0.0")</f>
        <v>3.0</v>
      </c>
      <c r="DE50" s="53">
        <v>3</v>
      </c>
      <c r="DF50" s="63">
        <v>3</v>
      </c>
      <c r="DG50" s="19">
        <v>6.4</v>
      </c>
      <c r="DH50" s="22">
        <v>9</v>
      </c>
      <c r="DI50" s="23"/>
      <c r="DJ50" s="25">
        <f>ROUND((DG50*0.4+DH50*0.6),1)</f>
        <v>8</v>
      </c>
      <c r="DK50" s="26">
        <f>ROUND(MAX((DG50*0.4+DH50*0.6),(DG50*0.4+DI50*0.6)),1)</f>
        <v>8</v>
      </c>
      <c r="DL50" s="26" t="str">
        <f>TEXT(DK50,"0.0")</f>
        <v>8.0</v>
      </c>
      <c r="DM50" s="30" t="str">
        <f>IF(DK50&gt;=8.5,"A",IF(DK50&gt;=8,"B+",IF(DK50&gt;=7,"B",IF(DK50&gt;=6.5,"C+",IF(DK50&gt;=5.5,"C",IF(DK50&gt;=5,"D+",IF(DK50&gt;=4,"D","F")))))))</f>
        <v>B+</v>
      </c>
      <c r="DN50" s="56">
        <f>IF(DM50="A",4,IF(DM50="B+",3.5,IF(DM50="B",3,IF(DM50="C+",2.5,IF(DM50="C",2,IF(DM50="D+",1.5,IF(DM50="D",1,0)))))))</f>
        <v>3.5</v>
      </c>
      <c r="DO50" s="35" t="str">
        <f>TEXT(DN50,"0.0")</f>
        <v>3.5</v>
      </c>
      <c r="DP50" s="53">
        <v>3</v>
      </c>
      <c r="DQ50" s="63">
        <v>3</v>
      </c>
      <c r="DR50" s="19">
        <v>9</v>
      </c>
      <c r="DS50" s="22">
        <v>9</v>
      </c>
      <c r="DT50" s="23"/>
      <c r="DU50" s="25">
        <f>ROUND((DR50*0.4+DS50*0.6),1)</f>
        <v>9</v>
      </c>
      <c r="DV50" s="26">
        <f>ROUND(MAX((DR50*0.4+DS50*0.6),(DR50*0.4+DT50*0.6)),1)</f>
        <v>9</v>
      </c>
      <c r="DW50" s="26" t="str">
        <f>TEXT(DV50,"0.0")</f>
        <v>9.0</v>
      </c>
      <c r="DX50" s="30" t="str">
        <f>IF(DV50&gt;=8.5,"A",IF(DV50&gt;=8,"B+",IF(DV50&gt;=7,"B",IF(DV50&gt;=6.5,"C+",IF(DV50&gt;=5.5,"C",IF(DV50&gt;=5,"D+",IF(DV50&gt;=4,"D","F")))))))</f>
        <v>A</v>
      </c>
      <c r="DY50" s="28">
        <f>IF(DX50="A",4,IF(DX50="B+",3.5,IF(DX50="B",3,IF(DX50="C+",2.5,IF(DX50="C",2,IF(DX50="D+",1.5,IF(DX50="D",1,0)))))))</f>
        <v>4</v>
      </c>
      <c r="DZ50" s="35" t="str">
        <f>TEXT(DY50,"0.0")</f>
        <v>4.0</v>
      </c>
      <c r="EA50" s="53">
        <v>3</v>
      </c>
      <c r="EB50" s="63">
        <v>3</v>
      </c>
      <c r="EC50" s="19">
        <v>9</v>
      </c>
      <c r="ED50" s="22">
        <v>9</v>
      </c>
      <c r="EE50" s="23"/>
      <c r="EF50" s="25">
        <f>ROUND((EC50*0.4+ED50*0.6),1)</f>
        <v>9</v>
      </c>
      <c r="EG50" s="26">
        <f>ROUND(MAX((EC50*0.4+ED50*0.6),(EC50*0.4+EE50*0.6)),1)</f>
        <v>9</v>
      </c>
      <c r="EH50" s="26" t="str">
        <f>TEXT(EG50,"0.0")</f>
        <v>9.0</v>
      </c>
      <c r="EI50" s="30" t="str">
        <f>IF(EG50&gt;=8.5,"A",IF(EG50&gt;=8,"B+",IF(EG50&gt;=7,"B",IF(EG50&gt;=6.5,"C+",IF(EG50&gt;=5.5,"C",IF(EG50&gt;=5,"D+",IF(EG50&gt;=4,"D","F")))))))</f>
        <v>A</v>
      </c>
      <c r="EJ50" s="28">
        <f>IF(EI50="A",4,IF(EI50="B+",3.5,IF(EI50="B",3,IF(EI50="C+",2.5,IF(EI50="C",2,IF(EI50="D+",1.5,IF(EI50="D",1,0)))))))</f>
        <v>4</v>
      </c>
      <c r="EK50" s="35" t="str">
        <f>TEXT(EJ50,"0.0")</f>
        <v>4.0</v>
      </c>
      <c r="EL50" s="53">
        <v>2</v>
      </c>
      <c r="EM50" s="63">
        <v>2</v>
      </c>
      <c r="EN50" s="19">
        <v>8.6999999999999993</v>
      </c>
      <c r="EO50" s="22">
        <v>9</v>
      </c>
      <c r="EP50" s="23"/>
      <c r="EQ50" s="25">
        <f>ROUND((EN50*0.4+EO50*0.6),1)</f>
        <v>8.9</v>
      </c>
      <c r="ER50" s="26">
        <f>ROUND(MAX((EN50*0.4+EO50*0.6),(EN50*0.4+EP50*0.6)),1)</f>
        <v>8.9</v>
      </c>
      <c r="ES50" s="26" t="str">
        <f>TEXT(ER50,"0.0")</f>
        <v>8.9</v>
      </c>
      <c r="ET50" s="30" t="str">
        <f>IF(ER50&gt;=8.5,"A",IF(ER50&gt;=8,"B+",IF(ER50&gt;=7,"B",IF(ER50&gt;=6.5,"C+",IF(ER50&gt;=5.5,"C",IF(ER50&gt;=5,"D+",IF(ER50&gt;=4,"D","F")))))))</f>
        <v>A</v>
      </c>
      <c r="EU50" s="28">
        <f>IF(ET50="A",4,IF(ET50="B+",3.5,IF(ET50="B",3,IF(ET50="C+",2.5,IF(ET50="C",2,IF(ET50="D+",1.5,IF(ET50="D",1,0)))))))</f>
        <v>4</v>
      </c>
      <c r="EV50" s="35" t="str">
        <f>TEXT(EU50,"0.0")</f>
        <v>4.0</v>
      </c>
      <c r="EW50" s="53">
        <v>2</v>
      </c>
      <c r="EX50" s="63">
        <v>2</v>
      </c>
      <c r="EY50" s="19">
        <v>7.7</v>
      </c>
      <c r="EZ50" s="22">
        <v>7</v>
      </c>
      <c r="FA50" s="23"/>
      <c r="FB50" s="25">
        <f>ROUND((EY50*0.4+EZ50*0.6),1)</f>
        <v>7.3</v>
      </c>
      <c r="FC50" s="26">
        <f>ROUND(MAX((EY50*0.4+EZ50*0.6),(EY50*0.4+FA50*0.6)),1)</f>
        <v>7.3</v>
      </c>
      <c r="FD50" s="26" t="str">
        <f>TEXT(FC50,"0.0")</f>
        <v>7.3</v>
      </c>
      <c r="FE50" s="30" t="str">
        <f>IF(FC50&gt;=8.5,"A",IF(FC50&gt;=8,"B+",IF(FC50&gt;=7,"B",IF(FC50&gt;=6.5,"C+",IF(FC50&gt;=5.5,"C",IF(FC50&gt;=5,"D+",IF(FC50&gt;=4,"D","F")))))))</f>
        <v>B</v>
      </c>
      <c r="FF50" s="28">
        <f>IF(FE50="A",4,IF(FE50="B+",3.5,IF(FE50="B",3,IF(FE50="C+",2.5,IF(FE50="C",2,IF(FE50="D+",1.5,IF(FE50="D",1,0)))))))</f>
        <v>3</v>
      </c>
      <c r="FG50" s="35" t="str">
        <f>TEXT(FF50,"0.0")</f>
        <v>3.0</v>
      </c>
      <c r="FH50" s="53">
        <v>3</v>
      </c>
      <c r="FI50" s="63">
        <v>3</v>
      </c>
      <c r="FJ50" s="19">
        <v>8.3000000000000007</v>
      </c>
      <c r="FK50" s="22">
        <v>8</v>
      </c>
      <c r="FL50" s="23"/>
      <c r="FM50" s="25">
        <f>ROUND((FJ50*0.4+FK50*0.6),1)</f>
        <v>8.1</v>
      </c>
      <c r="FN50" s="26">
        <f>ROUND(MAX((FJ50*0.4+FK50*0.6),(FJ50*0.4+FL50*0.6)),1)</f>
        <v>8.1</v>
      </c>
      <c r="FO50" s="26" t="str">
        <f>TEXT(FN50,"0.0")</f>
        <v>8.1</v>
      </c>
      <c r="FP50" s="30" t="str">
        <f>IF(FN50&gt;=8.5,"A",IF(FN50&gt;=8,"B+",IF(FN50&gt;=7,"B",IF(FN50&gt;=6.5,"C+",IF(FN50&gt;=5.5,"C",IF(FN50&gt;=5,"D+",IF(FN50&gt;=4,"D","F")))))))</f>
        <v>B+</v>
      </c>
      <c r="FQ50" s="28">
        <f>IF(FP50="A",4,IF(FP50="B+",3.5,IF(FP50="B",3,IF(FP50="C+",2.5,IF(FP50="C",2,IF(FP50="D+",1.5,IF(FP50="D",1,0)))))))</f>
        <v>3.5</v>
      </c>
      <c r="FR50" s="35" t="str">
        <f>TEXT(FQ50,"0.0")</f>
        <v>3.5</v>
      </c>
      <c r="FS50" s="53">
        <v>2</v>
      </c>
      <c r="FT50" s="63">
        <v>2</v>
      </c>
      <c r="FU50" s="19">
        <v>8.3000000000000007</v>
      </c>
      <c r="FV50" s="22">
        <v>7</v>
      </c>
      <c r="FW50" s="23"/>
      <c r="FX50" s="25">
        <f>ROUND((FU50*0.4+FV50*0.6),1)</f>
        <v>7.5</v>
      </c>
      <c r="FY50" s="26">
        <f>ROUND(MAX((FU50*0.4+FV50*0.6),(FU50*0.4+FW50*0.6)),1)</f>
        <v>7.5</v>
      </c>
      <c r="FZ50" s="26" t="str">
        <f>TEXT(FY50,"0.0")</f>
        <v>7.5</v>
      </c>
      <c r="GA50" s="30" t="str">
        <f>IF(FY50&gt;=8.5,"A",IF(FY50&gt;=8,"B+",IF(FY50&gt;=7,"B",IF(FY50&gt;=6.5,"C+",IF(FY50&gt;=5.5,"C",IF(FY50&gt;=5,"D+",IF(FY50&gt;=4,"D","F")))))))</f>
        <v>B</v>
      </c>
      <c r="GB50" s="28">
        <f>IF(GA50="A",4,IF(GA50="B+",3.5,IF(GA50="B",3,IF(GA50="C+",2.5,IF(GA50="C",2,IF(GA50="D+",1.5,IF(GA50="D",1,0)))))))</f>
        <v>3</v>
      </c>
      <c r="GC50" s="35" t="str">
        <f>TEXT(GB50,"0.0")</f>
        <v>3.0</v>
      </c>
      <c r="GD50" s="53">
        <v>2</v>
      </c>
      <c r="GE50" s="63">
        <v>2</v>
      </c>
      <c r="GF50" s="181">
        <f>DE50+DP50+EA50+EL50+EW50+FH50+FS50+GD50</f>
        <v>20</v>
      </c>
      <c r="GG50" s="217">
        <f>(CZ50*DE50+DK50*DP50+DV50*EA50+EG50*EL50+ER50*EW50+FC50*FH50+FN50*FS50+FY50*GD50)/GF50</f>
        <v>8.1050000000000004</v>
      </c>
      <c r="GH50" s="182">
        <f>(DC50*DE50+DN50*DP50+DY50*EA50+EJ50*EL50+EU50*EW50+FF50*FH50+FQ50*FS50+GB50*GD50)/GF50</f>
        <v>3.4750000000000001</v>
      </c>
      <c r="GI50" s="183" t="str">
        <f>TEXT(GH50,"0.00")</f>
        <v>3.48</v>
      </c>
      <c r="GJ50" s="135" t="str">
        <f>IF(AND(GH50&lt;1),"Cảnh báo KQHT","Lên lớp")</f>
        <v>Lên lớp</v>
      </c>
      <c r="GK50" s="136">
        <f>DF50+DQ50+EB50+EM50+EX50+FI50+FT50+GE50</f>
        <v>20</v>
      </c>
      <c r="GL50" s="239">
        <f xml:space="preserve"> (CZ50*DF50+DK50*DQ50+DV50*EB50+EG50*EM50+ER50*EX50+FC50*FI50+FN50*FT50+FY50*GE50)/GK50</f>
        <v>8.1050000000000004</v>
      </c>
      <c r="GM50" s="137">
        <f xml:space="preserve"> (DC50*DF50+DN50*DQ50+DY50*EB50+EJ50*EM50+EU50*EX50+FF50*FI50+FQ50*FT50+GB50*GE50)/GK50</f>
        <v>3.4750000000000001</v>
      </c>
      <c r="GN50" s="192">
        <f>CK50+GF50</f>
        <v>37</v>
      </c>
      <c r="GO50" s="193">
        <f>CP50+GK50</f>
        <v>37</v>
      </c>
      <c r="GP50" s="183">
        <f>(CQ50*CP50+GL50*GK50)/GO50</f>
        <v>7.8027027027027041</v>
      </c>
      <c r="GQ50" s="182">
        <f>(CR50*CP50+GM50*GK50)/GO50</f>
        <v>3.2567567567567566</v>
      </c>
      <c r="GR50" s="183" t="str">
        <f>TEXT(GQ50,"0.00")</f>
        <v>3.26</v>
      </c>
      <c r="GS50" s="135" t="str">
        <f>IF(AND(GQ50&lt;1.2),"Cảnh báo KQHT","Lên lớp")</f>
        <v>Lên lớp</v>
      </c>
      <c r="GT50" s="135" t="s">
        <v>648</v>
      </c>
      <c r="GU50" s="19">
        <v>6.6</v>
      </c>
      <c r="GV50" s="22">
        <v>7</v>
      </c>
      <c r="GW50" s="23"/>
      <c r="GX50" s="25">
        <f>ROUND((GU50*0.4+GV50*0.6),1)</f>
        <v>6.8</v>
      </c>
      <c r="GY50" s="26">
        <f>ROUND(MAX((GU50*0.4+GV50*0.6),(GU50*0.4+GW50*0.6)),1)</f>
        <v>6.8</v>
      </c>
      <c r="GZ50" s="26" t="str">
        <f>TEXT(GY50,"0.0")</f>
        <v>6.8</v>
      </c>
      <c r="HA50" s="30" t="str">
        <f>IF(GY50&gt;=8.5,"A",IF(GY50&gt;=8,"B+",IF(GY50&gt;=7,"B",IF(GY50&gt;=6.5,"C+",IF(GY50&gt;=5.5,"C",IF(GY50&gt;=5,"D+",IF(GY50&gt;=4,"D","F")))))))</f>
        <v>C+</v>
      </c>
      <c r="HB50" s="28">
        <f>IF(HA50="A",4,IF(HA50="B+",3.5,IF(HA50="B",3,IF(HA50="C+",2.5,IF(HA50="C",2,IF(HA50="D+",1.5,IF(HA50="D",1,0)))))))</f>
        <v>2.5</v>
      </c>
      <c r="HC50" s="35" t="str">
        <f>TEXT(HB50,"0.0")</f>
        <v>2.5</v>
      </c>
      <c r="HD50" s="53">
        <v>3</v>
      </c>
      <c r="HE50" s="63">
        <v>3</v>
      </c>
      <c r="HF50" s="19">
        <v>7.8</v>
      </c>
      <c r="HG50" s="22">
        <v>9</v>
      </c>
      <c r="HH50" s="23"/>
      <c r="HI50" s="25">
        <f>ROUND((HF50*0.4+HG50*0.6),1)</f>
        <v>8.5</v>
      </c>
      <c r="HJ50" s="26">
        <f>ROUND(MAX((HF50*0.4+HG50*0.6),(HF50*0.4+HH50*0.6)),1)</f>
        <v>8.5</v>
      </c>
      <c r="HK50" s="26" t="str">
        <f>TEXT(HJ50,"0.0")</f>
        <v>8.5</v>
      </c>
      <c r="HL50" s="30" t="str">
        <f>IF(HJ50&gt;=8.5,"A",IF(HJ50&gt;=8,"B+",IF(HJ50&gt;=7,"B",IF(HJ50&gt;=6.5,"C+",IF(HJ50&gt;=5.5,"C",IF(HJ50&gt;=5,"D+",IF(HJ50&gt;=4,"D","F")))))))</f>
        <v>A</v>
      </c>
      <c r="HM50" s="28">
        <f>IF(HL50="A",4,IF(HL50="B+",3.5,IF(HL50="B",3,IF(HL50="C+",2.5,IF(HL50="C",2,IF(HL50="D+",1.5,IF(HL50="D",1,0)))))))</f>
        <v>4</v>
      </c>
      <c r="HN50" s="35" t="str">
        <f>TEXT(HM50,"0.0")</f>
        <v>4.0</v>
      </c>
      <c r="HO50" s="53">
        <v>2</v>
      </c>
      <c r="HP50" s="63">
        <v>2</v>
      </c>
      <c r="HQ50" s="19">
        <v>7.7</v>
      </c>
      <c r="HR50" s="22">
        <v>4</v>
      </c>
      <c r="HS50" s="23"/>
      <c r="HT50" s="25">
        <f>ROUND((HQ50*0.4+HR50*0.6),1)</f>
        <v>5.5</v>
      </c>
      <c r="HU50" s="147">
        <f>ROUND(MAX((HQ50*0.4+HR50*0.6),(HQ50*0.4+HS50*0.6)),1)</f>
        <v>5.5</v>
      </c>
      <c r="HV50" s="26" t="str">
        <f>TEXT(HU50,"0.0")</f>
        <v>5.5</v>
      </c>
      <c r="HW50" s="218" t="str">
        <f>IF(HU50&gt;=8.5,"A",IF(HU50&gt;=8,"B+",IF(HU50&gt;=7,"B",IF(HU50&gt;=6.5,"C+",IF(HU50&gt;=5.5,"C",IF(HU50&gt;=5,"D+",IF(HU50&gt;=4,"D","F")))))))</f>
        <v>C</v>
      </c>
      <c r="HX50" s="149">
        <f>IF(HW50="A",4,IF(HW50="B+",3.5,IF(HW50="B",3,IF(HW50="C+",2.5,IF(HW50="C",2,IF(HW50="D+",1.5,IF(HW50="D",1,0)))))))</f>
        <v>2</v>
      </c>
      <c r="HY50" s="40" t="str">
        <f>TEXT(HX50,"0.0")</f>
        <v>2.0</v>
      </c>
      <c r="HZ50" s="53">
        <v>3</v>
      </c>
      <c r="IA50" s="63">
        <v>3</v>
      </c>
      <c r="IB50" s="19">
        <v>7</v>
      </c>
      <c r="IC50" s="22">
        <v>7</v>
      </c>
      <c r="ID50" s="23"/>
      <c r="IE50" s="25">
        <f>ROUND((IB50*0.4+IC50*0.6),1)</f>
        <v>7</v>
      </c>
      <c r="IF50" s="147">
        <f>ROUND(MAX((IB50*0.4+IC50*0.6),(IB50*0.4+ID50*0.6)),1)</f>
        <v>7</v>
      </c>
      <c r="IG50" s="26" t="str">
        <f>TEXT(IF50,"0.0")</f>
        <v>7.0</v>
      </c>
      <c r="IH50" s="218" t="str">
        <f>IF(IF50&gt;=8.5,"A",IF(IF50&gt;=8,"B+",IF(IF50&gt;=7,"B",IF(IF50&gt;=6.5,"C+",IF(IF50&gt;=5.5,"C",IF(IF50&gt;=5,"D+",IF(IF50&gt;=4,"D","F")))))))</f>
        <v>B</v>
      </c>
      <c r="II50" s="149">
        <f>IF(IH50="A",4,IF(IH50="B+",3.5,IF(IH50="B",3,IF(IH50="C+",2.5,IF(IH50="C",2,IF(IH50="D+",1.5,IF(IH50="D",1,0)))))))</f>
        <v>3</v>
      </c>
      <c r="IJ50" s="40" t="str">
        <f>TEXT(II50,"0.0")</f>
        <v>3.0</v>
      </c>
      <c r="IK50" s="53">
        <v>1</v>
      </c>
      <c r="IL50" s="63">
        <v>1</v>
      </c>
      <c r="IM50" s="19">
        <v>7.2</v>
      </c>
      <c r="IN50" s="22">
        <v>7</v>
      </c>
      <c r="IO50" s="23"/>
      <c r="IP50" s="25">
        <f>ROUND((IM50*0.4+IN50*0.6),1)</f>
        <v>7.1</v>
      </c>
      <c r="IQ50" s="26">
        <f>ROUND(MAX((IM50*0.4+IN50*0.6),(IM50*0.4+IO50*0.6)),1)</f>
        <v>7.1</v>
      </c>
      <c r="IR50" s="26" t="str">
        <f>TEXT(IQ50,"0.0")</f>
        <v>7.1</v>
      </c>
      <c r="IS50" s="30" t="str">
        <f>IF(IQ50&gt;=8.5,"A",IF(IQ50&gt;=8,"B+",IF(IQ50&gt;=7,"B",IF(IQ50&gt;=6.5,"C+",IF(IQ50&gt;=5.5,"C",IF(IQ50&gt;=5,"D+",IF(IQ50&gt;=4,"D","F")))))))</f>
        <v>B</v>
      </c>
      <c r="IT50" s="28">
        <f>IF(IS50="A",4,IF(IS50="B+",3.5,IF(IS50="B",3,IF(IS50="C+",2.5,IF(IS50="C",2,IF(IS50="D+",1.5,IF(IS50="D",1,0)))))))</f>
        <v>3</v>
      </c>
      <c r="IU50" s="35" t="str">
        <f>TEXT(IT50,"0.0")</f>
        <v>3.0</v>
      </c>
      <c r="IV50" s="53">
        <v>2</v>
      </c>
      <c r="IW50" s="63">
        <v>2</v>
      </c>
      <c r="IX50" s="19">
        <v>8.8000000000000007</v>
      </c>
      <c r="IY50" s="22">
        <v>7</v>
      </c>
      <c r="IZ50" s="23"/>
      <c r="JA50" s="25">
        <f>ROUND((IX50*0.4+IY50*0.6),1)</f>
        <v>7.7</v>
      </c>
      <c r="JB50" s="26">
        <f>ROUND(MAX((IX50*0.4+IY50*0.6),(IX50*0.4+IZ50*0.6)),1)</f>
        <v>7.7</v>
      </c>
      <c r="JC50" s="26" t="str">
        <f>TEXT(JB50,"0.0")</f>
        <v>7.7</v>
      </c>
      <c r="JD50" s="30" t="str">
        <f>IF(JB50&gt;=8.5,"A",IF(JB50&gt;=8,"B+",IF(JB50&gt;=7,"B",IF(JB50&gt;=6.5,"C+",IF(JB50&gt;=5.5,"C",IF(JB50&gt;=5,"D+",IF(JB50&gt;=4,"D","F")))))))</f>
        <v>B</v>
      </c>
      <c r="JE50" s="28">
        <f>IF(JD50="A",4,IF(JD50="B+",3.5,IF(JD50="B",3,IF(JD50="C+",2.5,IF(JD50="C",2,IF(JD50="D+",1.5,IF(JD50="D",1,0)))))))</f>
        <v>3</v>
      </c>
      <c r="JF50" s="35" t="str">
        <f>TEXT(JE50,"0.0")</f>
        <v>3.0</v>
      </c>
      <c r="JG50" s="53">
        <v>2</v>
      </c>
      <c r="JH50" s="63">
        <v>2</v>
      </c>
      <c r="JI50" s="19">
        <v>9</v>
      </c>
      <c r="JJ50" s="22">
        <v>9</v>
      </c>
      <c r="JK50" s="23"/>
      <c r="JL50" s="25">
        <f>ROUND((JI50*0.4+JJ50*0.6),1)</f>
        <v>9</v>
      </c>
      <c r="JM50" s="26">
        <f>ROUND(MAX((JI50*0.4+JJ50*0.6),(JI50*0.4+JK50*0.6)),1)</f>
        <v>9</v>
      </c>
      <c r="JN50" s="26" t="str">
        <f>TEXT(JM50,"0.0")</f>
        <v>9.0</v>
      </c>
      <c r="JO50" s="30" t="str">
        <f>IF(JM50&gt;=8.5,"A",IF(JM50&gt;=8,"B+",IF(JM50&gt;=7,"B",IF(JM50&gt;=6.5,"C+",IF(JM50&gt;=5.5,"C",IF(JM50&gt;=5,"D+",IF(JM50&gt;=4,"D","F")))))))</f>
        <v>A</v>
      </c>
      <c r="JP50" s="28">
        <f>IF(JO50="A",4,IF(JO50="B+",3.5,IF(JO50="B",3,IF(JO50="C+",2.5,IF(JO50="C",2,IF(JO50="D+",1.5,IF(JO50="D",1,0)))))))</f>
        <v>4</v>
      </c>
      <c r="JQ50" s="35" t="str">
        <f>TEXT(JP50,"0.0")</f>
        <v>4.0</v>
      </c>
      <c r="JR50" s="53">
        <v>2</v>
      </c>
      <c r="JS50" s="63">
        <v>2</v>
      </c>
      <c r="JT50" s="19">
        <v>7.4</v>
      </c>
      <c r="JU50" s="22">
        <v>6</v>
      </c>
      <c r="JV50" s="23"/>
      <c r="JW50" s="25">
        <f>ROUND((JT50*0.4+JU50*0.6),1)</f>
        <v>6.6</v>
      </c>
      <c r="JX50" s="26">
        <f>ROUND(MAX((JT50*0.4+JU50*0.6),(JT50*0.4+JV50*0.6)),1)</f>
        <v>6.6</v>
      </c>
      <c r="JY50" s="26" t="str">
        <f>TEXT(JX50,"0.0")</f>
        <v>6.6</v>
      </c>
      <c r="JZ50" s="30" t="str">
        <f>IF(JX50&gt;=8.5,"A",IF(JX50&gt;=8,"B+",IF(JX50&gt;=7,"B",IF(JX50&gt;=6.5,"C+",IF(JX50&gt;=5.5,"C",IF(JX50&gt;=5,"D+",IF(JX50&gt;=4,"D","F")))))))</f>
        <v>C+</v>
      </c>
      <c r="KA50" s="28">
        <f>IF(JZ50="A",4,IF(JZ50="B+",3.5,IF(JZ50="B",3,IF(JZ50="C+",2.5,IF(JZ50="C",2,IF(JZ50="D+",1.5,IF(JZ50="D",1,0)))))))</f>
        <v>2.5</v>
      </c>
      <c r="KB50" s="35" t="str">
        <f>TEXT(KA50,"0.0")</f>
        <v>2.5</v>
      </c>
      <c r="KC50" s="53">
        <v>1</v>
      </c>
      <c r="KD50" s="63">
        <v>1</v>
      </c>
      <c r="KE50" s="19">
        <v>7</v>
      </c>
      <c r="KF50" s="22">
        <v>8</v>
      </c>
      <c r="KG50" s="23"/>
      <c r="KH50" s="25">
        <f>ROUND((KE50*0.4+KF50*0.6),1)</f>
        <v>7.6</v>
      </c>
      <c r="KI50" s="26">
        <f>ROUND(MAX((KE50*0.4+KF50*0.6),(KE50*0.4+KG50*0.6)),1)</f>
        <v>7.6</v>
      </c>
      <c r="KJ50" s="26" t="str">
        <f>TEXT(KI50,"0.0")</f>
        <v>7.6</v>
      </c>
      <c r="KK50" s="30" t="str">
        <f>IF(KI50&gt;=8.5,"A",IF(KI50&gt;=8,"B+",IF(KI50&gt;=7,"B",IF(KI50&gt;=6.5,"C+",IF(KI50&gt;=5.5,"C",IF(KI50&gt;=5,"D+",IF(KI50&gt;=4,"D","F")))))))</f>
        <v>B</v>
      </c>
      <c r="KL50" s="28">
        <f>IF(KK50="A",4,IF(KK50="B+",3.5,IF(KK50="B",3,IF(KK50="C+",2.5,IF(KK50="C",2,IF(KK50="D+",1.5,IF(KK50="D",1,0)))))))</f>
        <v>3</v>
      </c>
      <c r="KM50" s="35" t="str">
        <f>TEXT(KL50,"0.0")</f>
        <v>3.0</v>
      </c>
      <c r="KN50" s="53">
        <v>2</v>
      </c>
      <c r="KO50" s="63">
        <v>2</v>
      </c>
      <c r="KP50" s="181">
        <f>HD50+HO50+HZ50+IK50+IV50+JG50+JR50+KC50+KN50</f>
        <v>18</v>
      </c>
      <c r="KQ50" s="217">
        <f>(GY50*HD50+HJ50*HO50+HU50*HZ50+IF50*IK50+IQ50*IV50+JB50*JG50+JM50*JR50+JX50*KC50+KI50*KN50)/KP50</f>
        <v>7.238888888888888</v>
      </c>
      <c r="KR50" s="182">
        <f>(HB50*HD50+HM50*HO50+HX50*HZ50+II50*IK50+IT50*IV50+JE50*JG50+JP50*JR50+KA50*KC50+KL50*KN50)/KP50</f>
        <v>2.9444444444444446</v>
      </c>
      <c r="KS50" s="183" t="str">
        <f>TEXT(KR50,"0.00")</f>
        <v>2.94</v>
      </c>
      <c r="KT50" s="135" t="str">
        <f>IF(AND(KR50&lt;1),"Cảnh báo KQHT","Lên lớp")</f>
        <v>Lên lớp</v>
      </c>
      <c r="KU50" s="136">
        <f>HE50+HP50+IA50+IL50+IW50+JH50+JS50+KD50+KO50</f>
        <v>18</v>
      </c>
      <c r="KV50" s="217">
        <f>(GY50*HE50+HJ50*HP50+HU50*IA50+IF50*IL50+IQ50*IW50+JB50*JH50+JM50*JS50+JX50*KD50+KI50*KO50)/KU50</f>
        <v>7.238888888888888</v>
      </c>
      <c r="KW50" s="236">
        <f xml:space="preserve"> (HB50*HE50+HM50*HP50+HX50*IA50+II50*IL50+IT50*IW50+JE50*JH50+JP50*JS50+KA50*KD50+KL50*KO50)/KU50</f>
        <v>2.9444444444444446</v>
      </c>
      <c r="KX50" s="192">
        <f>GN50+KP50</f>
        <v>55</v>
      </c>
      <c r="KY50" s="193">
        <f>GO50+KU50</f>
        <v>55</v>
      </c>
      <c r="KZ50" s="183">
        <f>(GP50*GO50+KV50*KU50)/KY50</f>
        <v>7.6181818181818182</v>
      </c>
      <c r="LA50" s="182">
        <f>(GQ50*GO50+KW50*KU50)/KY50</f>
        <v>3.1545454545454548</v>
      </c>
      <c r="LB50" s="183" t="str">
        <f>TEXT(LA50,"0.00")</f>
        <v>3.15</v>
      </c>
      <c r="LC50" s="135" t="str">
        <f>IF(AND(LA50&lt;1.4),"Cảnh báo KQHT","Lên lớp")</f>
        <v>Lên lớp</v>
      </c>
      <c r="LD50" s="135" t="s">
        <v>648</v>
      </c>
      <c r="LE50" s="19">
        <v>8.5</v>
      </c>
      <c r="LF50" s="22">
        <v>8</v>
      </c>
      <c r="LG50" s="23"/>
      <c r="LH50" s="25">
        <f>ROUND((LE50*0.4+LF50*0.6),1)</f>
        <v>8.1999999999999993</v>
      </c>
      <c r="LI50" s="147">
        <f>ROUND(MAX((LE50*0.4+LF50*0.6),(LE50*0.4+LG50*0.6)),1)</f>
        <v>8.1999999999999993</v>
      </c>
      <c r="LJ50" s="26" t="str">
        <f>TEXT(LI50,"0.0")</f>
        <v>8.2</v>
      </c>
      <c r="LK50" s="148" t="str">
        <f>IF(LI50&gt;=8.5,"A",IF(LI50&gt;=8,"B+",IF(LI50&gt;=7,"B",IF(LI50&gt;=6.5,"C+",IF(LI50&gt;=5.5,"C",IF(LI50&gt;=5,"D+",IF(LI50&gt;=4,"D","F")))))))</f>
        <v>B+</v>
      </c>
      <c r="LL50" s="149">
        <f>IF(LK50="A",4,IF(LK50="B+",3.5,IF(LK50="B",3,IF(LK50="C+",2.5,IF(LK50="C",2,IF(LK50="D+",1.5,IF(LK50="D",1,0)))))))</f>
        <v>3.5</v>
      </c>
      <c r="LM50" s="40" t="str">
        <f>TEXT(LL50,"0.0")</f>
        <v>3.5</v>
      </c>
      <c r="LN50" s="53">
        <v>2</v>
      </c>
      <c r="LO50" s="63">
        <v>2</v>
      </c>
      <c r="LP50" s="19">
        <v>8.8000000000000007</v>
      </c>
      <c r="LQ50" s="22">
        <v>8</v>
      </c>
      <c r="LR50" s="23"/>
      <c r="LS50" s="25">
        <f>ROUND((LP50*0.4+LQ50*0.6),1)</f>
        <v>8.3000000000000007</v>
      </c>
      <c r="LT50" s="147">
        <f>ROUND(MAX((LP50*0.4+LQ50*0.6),(LP50*0.4+LR50*0.6)),1)</f>
        <v>8.3000000000000007</v>
      </c>
      <c r="LU50" s="26" t="str">
        <f>TEXT(LT50,"0.0")</f>
        <v>8.3</v>
      </c>
      <c r="LV50" s="148" t="str">
        <f>IF(LT50&gt;=8.5,"A",IF(LT50&gt;=8,"B+",IF(LT50&gt;=7,"B",IF(LT50&gt;=6.5,"C+",IF(LT50&gt;=5.5,"C",IF(LT50&gt;=5,"D+",IF(LT50&gt;=4,"D","F")))))))</f>
        <v>B+</v>
      </c>
      <c r="LW50" s="149">
        <f>IF(LV50="A",4,IF(LV50="B+",3.5,IF(LV50="B",3,IF(LV50="C+",2.5,IF(LV50="C",2,IF(LV50="D+",1.5,IF(LV50="D",1,0)))))))</f>
        <v>3.5</v>
      </c>
      <c r="LX50" s="40" t="str">
        <f>TEXT(LW50,"0.0")</f>
        <v>3.5</v>
      </c>
      <c r="LY50" s="53">
        <v>1</v>
      </c>
      <c r="LZ50" s="63">
        <v>1</v>
      </c>
      <c r="MA50" s="19">
        <v>9</v>
      </c>
      <c r="MB50" s="22">
        <v>8</v>
      </c>
      <c r="MC50" s="23"/>
      <c r="MD50" s="25">
        <f>ROUND((MA50*0.4+MB50*0.6),1)</f>
        <v>8.4</v>
      </c>
      <c r="ME50" s="147">
        <f>ROUND(MAX((MA50*0.4+MB50*0.6),(MA50*0.4+MC50*0.6)),1)</f>
        <v>8.4</v>
      </c>
      <c r="MF50" s="26" t="str">
        <f>TEXT(ME50,"0.0")</f>
        <v>8.4</v>
      </c>
      <c r="MG50" s="148" t="str">
        <f>IF(ME50&gt;=8.5,"A",IF(ME50&gt;=8,"B+",IF(ME50&gt;=7,"B",IF(ME50&gt;=6.5,"C+",IF(ME50&gt;=5.5,"C",IF(ME50&gt;=5,"D+",IF(ME50&gt;=4,"D","F")))))))</f>
        <v>B+</v>
      </c>
      <c r="MH50" s="149">
        <f>IF(MG50="A",4,IF(MG50="B+",3.5,IF(MG50="B",3,IF(MG50="C+",2.5,IF(MG50="C",2,IF(MG50="D+",1.5,IF(MG50="D",1,0)))))))</f>
        <v>3.5</v>
      </c>
      <c r="MI50" s="40" t="str">
        <f>TEXT(MH50,"0.0")</f>
        <v>3.5</v>
      </c>
      <c r="MJ50" s="53">
        <v>3</v>
      </c>
      <c r="MK50" s="63">
        <v>3</v>
      </c>
      <c r="ML50" s="19">
        <v>8.6999999999999993</v>
      </c>
      <c r="MM50" s="22">
        <v>9</v>
      </c>
      <c r="MN50" s="23"/>
      <c r="MO50" s="25">
        <f>ROUND((ML50*0.4+MM50*0.6),1)</f>
        <v>8.9</v>
      </c>
      <c r="MP50" s="147">
        <f>ROUND(MAX((ML50*0.4+MM50*0.6),(ML50*0.4+MN50*0.6)),1)</f>
        <v>8.9</v>
      </c>
      <c r="MQ50" s="26" t="str">
        <f>TEXT(MP50,"0.0")</f>
        <v>8.9</v>
      </c>
      <c r="MR50" s="148" t="str">
        <f>IF(MP50&gt;=8.5,"A",IF(MP50&gt;=8,"B+",IF(MP50&gt;=7,"B",IF(MP50&gt;=6.5,"C+",IF(MP50&gt;=5.5,"C",IF(MP50&gt;=5,"D+",IF(MP50&gt;=4,"D","F")))))))</f>
        <v>A</v>
      </c>
      <c r="MS50" s="149">
        <f>IF(MR50="A",4,IF(MR50="B+",3.5,IF(MR50="B",3,IF(MR50="C+",2.5,IF(MR50="C",2,IF(MR50="D+",1.5,IF(MR50="D",1,0)))))))</f>
        <v>4</v>
      </c>
      <c r="MT50" s="40" t="str">
        <f>TEXT(MS50,"0.0")</f>
        <v>4.0</v>
      </c>
      <c r="MU50" s="53">
        <v>2</v>
      </c>
      <c r="MV50" s="63">
        <v>2</v>
      </c>
      <c r="MW50" s="19">
        <v>8.4</v>
      </c>
      <c r="MX50" s="22">
        <v>6</v>
      </c>
      <c r="MY50" s="23"/>
      <c r="MZ50" s="25">
        <f>ROUND((MW50*0.4+MX50*0.6),1)</f>
        <v>7</v>
      </c>
      <c r="NA50" s="147">
        <f>ROUND(MAX((MW50*0.4+MX50*0.6),(MW50*0.4+MY50*0.6)),1)</f>
        <v>7</v>
      </c>
      <c r="NB50" s="26" t="str">
        <f>TEXT(NA50,"0.0")</f>
        <v>7.0</v>
      </c>
      <c r="NC50" s="148" t="str">
        <f>IF(NA50&gt;=8.5,"A",IF(NA50&gt;=8,"B+",IF(NA50&gt;=7,"B",IF(NA50&gt;=6.5,"C+",IF(NA50&gt;=5.5,"C",IF(NA50&gt;=5,"D+",IF(NA50&gt;=4,"D","F")))))))</f>
        <v>B</v>
      </c>
      <c r="ND50" s="149">
        <f>IF(NC50="A",4,IF(NC50="B+",3.5,IF(NC50="B",3,IF(NC50="C+",2.5,IF(NC50="C",2,IF(NC50="D+",1.5,IF(NC50="D",1,0)))))))</f>
        <v>3</v>
      </c>
      <c r="NE50" s="40" t="str">
        <f>TEXT(ND50,"0.0")</f>
        <v>3.0</v>
      </c>
      <c r="NF50" s="53">
        <v>4</v>
      </c>
      <c r="NG50" s="63">
        <v>4</v>
      </c>
      <c r="NH50" s="264">
        <f t="shared" si="19"/>
        <v>12</v>
      </c>
      <c r="NI50" s="217">
        <f t="shared" si="20"/>
        <v>7.9750000000000005</v>
      </c>
      <c r="NJ50" s="182">
        <f t="shared" si="21"/>
        <v>3.4166666666666665</v>
      </c>
      <c r="NK50" s="183" t="str">
        <f t="shared" si="22"/>
        <v>3.42</v>
      </c>
      <c r="NL50" s="135" t="str">
        <f t="shared" si="23"/>
        <v>Lên lớp</v>
      </c>
      <c r="NM50" s="136">
        <f t="shared" si="24"/>
        <v>12</v>
      </c>
      <c r="NN50" s="217">
        <f t="shared" si="25"/>
        <v>7.9750000000000005</v>
      </c>
      <c r="NO50" s="236">
        <f t="shared" si="26"/>
        <v>3.4166666666666665</v>
      </c>
      <c r="NP50" s="192">
        <f t="shared" si="27"/>
        <v>67</v>
      </c>
      <c r="NQ50" s="193">
        <f t="shared" si="28"/>
        <v>67</v>
      </c>
      <c r="NR50" s="183">
        <f t="shared" si="29"/>
        <v>7.6820895522388071</v>
      </c>
      <c r="NS50" s="182">
        <f t="shared" si="30"/>
        <v>3.2014925373134329</v>
      </c>
      <c r="NT50" s="183" t="str">
        <f t="shared" si="31"/>
        <v>3.20</v>
      </c>
      <c r="NU50" s="135" t="str">
        <f t="shared" si="32"/>
        <v>Lên lớp</v>
      </c>
      <c r="NV50" s="135" t="s">
        <v>648</v>
      </c>
      <c r="NW50" s="57">
        <v>7.5</v>
      </c>
      <c r="NX50" s="51">
        <v>8.5</v>
      </c>
      <c r="NY50" s="23"/>
      <c r="NZ50" s="25">
        <f t="shared" si="273"/>
        <v>8.1</v>
      </c>
      <c r="OA50" s="26">
        <f t="shared" si="274"/>
        <v>8.1</v>
      </c>
      <c r="OB50" s="26" t="str">
        <f t="shared" si="275"/>
        <v>8.1</v>
      </c>
      <c r="OC50" s="30" t="str">
        <f t="shared" si="276"/>
        <v>B+</v>
      </c>
      <c r="OD50" s="28">
        <f t="shared" si="277"/>
        <v>3.5</v>
      </c>
      <c r="OE50" s="35" t="str">
        <f t="shared" si="278"/>
        <v>3.5</v>
      </c>
      <c r="OF50" s="53">
        <v>6</v>
      </c>
      <c r="OG50" s="70">
        <v>6</v>
      </c>
      <c r="OH50" s="19">
        <v>8.6999999999999993</v>
      </c>
      <c r="OI50" s="22">
        <v>9</v>
      </c>
      <c r="OJ50" s="23"/>
      <c r="OK50" s="25">
        <f t="shared" si="263"/>
        <v>8.9</v>
      </c>
      <c r="OL50" s="26">
        <f t="shared" si="264"/>
        <v>8.9</v>
      </c>
      <c r="OM50" s="26" t="str">
        <f t="shared" si="265"/>
        <v>8.9</v>
      </c>
      <c r="ON50" s="30" t="str">
        <f t="shared" si="266"/>
        <v>A</v>
      </c>
      <c r="OO50" s="28">
        <f t="shared" si="267"/>
        <v>4</v>
      </c>
      <c r="OP50" s="35" t="str">
        <f t="shared" si="268"/>
        <v>4.0</v>
      </c>
      <c r="OQ50" s="53">
        <v>6</v>
      </c>
      <c r="OR50" s="63">
        <v>6</v>
      </c>
      <c r="OS50" s="258">
        <v>7.7</v>
      </c>
      <c r="OT50" s="25">
        <v>8.6999999999999993</v>
      </c>
      <c r="OU50" s="25">
        <v>7.7</v>
      </c>
      <c r="OV50" s="129">
        <f t="shared" si="269"/>
        <v>8.1</v>
      </c>
      <c r="OW50" s="26" t="str">
        <f t="shared" si="34"/>
        <v>8.1</v>
      </c>
      <c r="OX50" s="30" t="str">
        <f t="shared" si="270"/>
        <v>B+</v>
      </c>
      <c r="OY50" s="28">
        <f t="shared" si="271"/>
        <v>3.5</v>
      </c>
      <c r="OZ50" s="35" t="str">
        <f t="shared" si="272"/>
        <v>3.5</v>
      </c>
      <c r="PA50" s="260">
        <v>5</v>
      </c>
      <c r="PB50" s="261">
        <v>5</v>
      </c>
      <c r="PC50" s="262">
        <f t="shared" si="232"/>
        <v>17</v>
      </c>
      <c r="PD50" s="217">
        <f t="shared" si="35"/>
        <v>8.382352941176471</v>
      </c>
      <c r="PE50" s="182">
        <f t="shared" si="36"/>
        <v>3.6764705882352939</v>
      </c>
      <c r="PF50" s="183" t="str">
        <f t="shared" si="37"/>
        <v>3.68</v>
      </c>
      <c r="PG50" s="135" t="str">
        <f t="shared" si="38"/>
        <v>Lên lớp</v>
      </c>
    </row>
    <row r="51" spans="1:423" ht="18">
      <c r="A51" s="10">
        <v>2</v>
      </c>
      <c r="B51" s="10">
        <v>51</v>
      </c>
      <c r="C51" s="90" t="s">
        <v>631</v>
      </c>
      <c r="D51" s="91" t="s">
        <v>405</v>
      </c>
      <c r="E51" s="93" t="s">
        <v>321</v>
      </c>
      <c r="F51" s="307" t="s">
        <v>406</v>
      </c>
      <c r="G51" s="42"/>
      <c r="H51" s="106" t="s">
        <v>560</v>
      </c>
      <c r="I51" s="42" t="s">
        <v>18</v>
      </c>
      <c r="J51" s="98" t="s">
        <v>575</v>
      </c>
      <c r="K51" s="12">
        <v>5.3</v>
      </c>
      <c r="L51" s="26" t="str">
        <f>TEXT(K51,"0.0")</f>
        <v>5.3</v>
      </c>
      <c r="M51" s="30" t="str">
        <f>IF(K51&gt;=8.5,"A",IF(K51&gt;=8,"B+",IF(K51&gt;=7,"B",IF(K51&gt;=6.5,"C+",IF(K51&gt;=5.5,"C",IF(K51&gt;=5,"D+",IF(K51&gt;=4,"D","F")))))))</f>
        <v>D+</v>
      </c>
      <c r="N51" s="37">
        <f>IF(M51="A",4,IF(M51="B+",3.5,IF(M51="B",3,IF(M51="C+",2.5,IF(M51="C",2,IF(M51="D+",1.5,IF(M51="D",1,0)))))))</f>
        <v>1.5</v>
      </c>
      <c r="O51" s="35" t="str">
        <f>TEXT(N51,"0.0")</f>
        <v>1.5</v>
      </c>
      <c r="P51" s="11">
        <v>2</v>
      </c>
      <c r="Q51" s="14">
        <v>6.4</v>
      </c>
      <c r="R51" s="26" t="str">
        <f>TEXT(Q51,"0.0")</f>
        <v>6.4</v>
      </c>
      <c r="S51" s="30" t="str">
        <f>IF(Q51&gt;=8.5,"A",IF(Q51&gt;=8,"B+",IF(Q51&gt;=7,"B",IF(Q51&gt;=6.5,"C+",IF(Q51&gt;=5.5,"C",IF(Q51&gt;=5,"D+",IF(Q51&gt;=4,"D","F")))))))</f>
        <v>C</v>
      </c>
      <c r="T51" s="37">
        <f>IF(S51="A",4,IF(S51="B+",3.5,IF(S51="B",3,IF(S51="C+",2.5,IF(S51="C",2,IF(S51="D+",1.5,IF(S51="D",1,0)))))))</f>
        <v>2</v>
      </c>
      <c r="U51" s="35" t="str">
        <f>TEXT(T51,"0.0")</f>
        <v>2.0</v>
      </c>
      <c r="V51" s="11">
        <v>3</v>
      </c>
      <c r="W51" s="19">
        <v>7.2</v>
      </c>
      <c r="X51" s="22">
        <v>7</v>
      </c>
      <c r="Y51" s="23"/>
      <c r="Z51" s="25">
        <f>ROUND((W51*0.4+X51*0.6),1)</f>
        <v>7.1</v>
      </c>
      <c r="AA51" s="26">
        <f>ROUND(MAX((W51*0.4+X51*0.6),(W51*0.4+Y51*0.6)),1)</f>
        <v>7.1</v>
      </c>
      <c r="AB51" s="26" t="str">
        <f>TEXT(AA51,"0.0")</f>
        <v>7.1</v>
      </c>
      <c r="AC51" s="30" t="str">
        <f>IF(AA51&gt;=8.5,"A",IF(AA51&gt;=8,"B+",IF(AA51&gt;=7,"B",IF(AA51&gt;=6.5,"C+",IF(AA51&gt;=5.5,"C",IF(AA51&gt;=5,"D+",IF(AA51&gt;=4,"D","F")))))))</f>
        <v>B</v>
      </c>
      <c r="AD51" s="28">
        <f>IF(AC51="A",4,IF(AC51="B+",3.5,IF(AC51="B",3,IF(AC51="C+",2.5,IF(AC51="C",2,IF(AC51="D+",1.5,IF(AC51="D",1,0)))))))</f>
        <v>3</v>
      </c>
      <c r="AE51" s="35" t="str">
        <f>TEXT(AD51,"0.0")</f>
        <v>3.0</v>
      </c>
      <c r="AF51" s="53">
        <v>4</v>
      </c>
      <c r="AG51" s="63">
        <v>4</v>
      </c>
      <c r="AH51" s="19">
        <v>7</v>
      </c>
      <c r="AI51" s="22">
        <v>9</v>
      </c>
      <c r="AJ51" s="23"/>
      <c r="AK51" s="25">
        <f>ROUND((AH51*0.4+AI51*0.6),1)</f>
        <v>8.1999999999999993</v>
      </c>
      <c r="AL51" s="26">
        <f>ROUND(MAX((AH51*0.4+AI51*0.6),(AH51*0.4+AJ51*0.6)),1)</f>
        <v>8.1999999999999993</v>
      </c>
      <c r="AM51" s="26" t="str">
        <f>TEXT(AL51,"0.0")</f>
        <v>8.2</v>
      </c>
      <c r="AN51" s="30" t="str">
        <f>IF(AL51&gt;=8.5,"A",IF(AL51&gt;=8,"B+",IF(AL51&gt;=7,"B",IF(AL51&gt;=6.5,"C+",IF(AL51&gt;=5.5,"C",IF(AL51&gt;=5,"D+",IF(AL51&gt;=4,"D","F")))))))</f>
        <v>B+</v>
      </c>
      <c r="AO51" s="28">
        <f>IF(AN51="A",4,IF(AN51="B+",3.5,IF(AN51="B",3,IF(AN51="C+",2.5,IF(AN51="C",2,IF(AN51="D+",1.5,IF(AN51="D",1,0)))))))</f>
        <v>3.5</v>
      </c>
      <c r="AP51" s="35" t="str">
        <f>TEXT(AO51,"0.0")</f>
        <v>3.5</v>
      </c>
      <c r="AQ51" s="66">
        <v>2</v>
      </c>
      <c r="AR51" s="68">
        <v>2</v>
      </c>
      <c r="AS51" s="19">
        <v>5</v>
      </c>
      <c r="AT51" s="22">
        <v>4</v>
      </c>
      <c r="AU51" s="23"/>
      <c r="AV51" s="25">
        <f>ROUND((AS51*0.4+AT51*0.6),1)</f>
        <v>4.4000000000000004</v>
      </c>
      <c r="AW51" s="26">
        <f>ROUND(MAX((AS51*0.4+AT51*0.6),(AS51*0.4+AU51*0.6)),1)</f>
        <v>4.4000000000000004</v>
      </c>
      <c r="AX51" s="26" t="str">
        <f>TEXT(AW51,"0.0")</f>
        <v>4.4</v>
      </c>
      <c r="AY51" s="30" t="str">
        <f>IF(AW51&gt;=8.5,"A",IF(AW51&gt;=8,"B+",IF(AW51&gt;=7,"B",IF(AW51&gt;=6.5,"C+",IF(AW51&gt;=5.5,"C",IF(AW51&gt;=5,"D+",IF(AW51&gt;=4,"D","F")))))))</f>
        <v>D</v>
      </c>
      <c r="AZ51" s="28">
        <f>IF(AY51="A",4,IF(AY51="B+",3.5,IF(AY51="B",3,IF(AY51="C+",2.5,IF(AY51="C",2,IF(AY51="D+",1.5,IF(AY51="D",1,0)))))))</f>
        <v>1</v>
      </c>
      <c r="BA51" s="35" t="str">
        <f>TEXT(AZ51,"0.0")</f>
        <v>1.0</v>
      </c>
      <c r="BB51" s="53">
        <v>3</v>
      </c>
      <c r="BC51" s="63">
        <v>3</v>
      </c>
      <c r="BD51" s="19">
        <v>5.4</v>
      </c>
      <c r="BE51" s="22">
        <v>6</v>
      </c>
      <c r="BF51" s="23"/>
      <c r="BG51" s="25">
        <f>ROUND((BD51*0.4+BE51*0.6),1)</f>
        <v>5.8</v>
      </c>
      <c r="BH51" s="26">
        <f>ROUND(MAX((BD51*0.4+BE51*0.6),(BD51*0.4+BF51*0.6)),1)</f>
        <v>5.8</v>
      </c>
      <c r="BI51" s="26" t="str">
        <f>TEXT(BH51,"0.0")</f>
        <v>5.8</v>
      </c>
      <c r="BJ51" s="30" t="str">
        <f>IF(BH51&gt;=8.5,"A",IF(BH51&gt;=8,"B+",IF(BH51&gt;=7,"B",IF(BH51&gt;=6.5,"C+",IF(BH51&gt;=5.5,"C",IF(BH51&gt;=5,"D+",IF(BH51&gt;=4,"D","F")))))))</f>
        <v>C</v>
      </c>
      <c r="BK51" s="28">
        <f>IF(BJ51="A",4,IF(BJ51="B+",3.5,IF(BJ51="B",3,IF(BJ51="C+",2.5,IF(BJ51="C",2,IF(BJ51="D+",1.5,IF(BJ51="D",1,0)))))))</f>
        <v>2</v>
      </c>
      <c r="BL51" s="35" t="str">
        <f>TEXT(BK51,"0.0")</f>
        <v>2.0</v>
      </c>
      <c r="BM51" s="53">
        <v>3</v>
      </c>
      <c r="BN51" s="63">
        <v>3</v>
      </c>
      <c r="BO51" s="19">
        <v>6.9</v>
      </c>
      <c r="BP51" s="22">
        <v>5</v>
      </c>
      <c r="BQ51" s="23"/>
      <c r="BR51" s="25">
        <f>ROUND((BO51*0.4+BP51*0.6),1)</f>
        <v>5.8</v>
      </c>
      <c r="BS51" s="26">
        <f>ROUND(MAX((BO51*0.4+BP51*0.6),(BO51*0.4+BQ51*0.6)),1)</f>
        <v>5.8</v>
      </c>
      <c r="BT51" s="26" t="str">
        <f>TEXT(BS51,"0.0")</f>
        <v>5.8</v>
      </c>
      <c r="BU51" s="30" t="str">
        <f>IF(BS51&gt;=8.5,"A",IF(BS51&gt;=8,"B+",IF(BS51&gt;=7,"B",IF(BS51&gt;=6.5,"C+",IF(BS51&gt;=5.5,"C",IF(BS51&gt;=5,"D+",IF(BS51&gt;=4,"D","F")))))))</f>
        <v>C</v>
      </c>
      <c r="BV51" s="56">
        <f>IF(BU51="A",4,IF(BU51="B+",3.5,IF(BU51="B",3,IF(BU51="C+",2.5,IF(BU51="C",2,IF(BU51="D+",1.5,IF(BU51="D",1,0)))))))</f>
        <v>2</v>
      </c>
      <c r="BW51" s="35" t="str">
        <f>TEXT(BV51,"0.0")</f>
        <v>2.0</v>
      </c>
      <c r="BX51" s="53">
        <v>2</v>
      </c>
      <c r="BY51" s="70">
        <v>2</v>
      </c>
      <c r="BZ51" s="19">
        <v>6</v>
      </c>
      <c r="CA51" s="22">
        <v>6</v>
      </c>
      <c r="CB51" s="23"/>
      <c r="CC51" s="25">
        <f>ROUND((BZ51*0.4+CA51*0.6),1)</f>
        <v>6</v>
      </c>
      <c r="CD51" s="26">
        <f>ROUND(MAX((BZ51*0.4+CA51*0.6),(BZ51*0.4+CB51*0.6)),1)</f>
        <v>6</v>
      </c>
      <c r="CE51" s="26" t="str">
        <f>TEXT(CD51,"0.0")</f>
        <v>6.0</v>
      </c>
      <c r="CF51" s="30" t="str">
        <f>IF(CD51&gt;=8.5,"A",IF(CD51&gt;=8,"B+",IF(CD51&gt;=7,"B",IF(CD51&gt;=6.5,"C+",IF(CD51&gt;=5.5,"C",IF(CD51&gt;=5,"D+",IF(CD51&gt;=4,"D","F")))))))</f>
        <v>C</v>
      </c>
      <c r="CG51" s="28">
        <f>IF(CF51="A",4,IF(CF51="B+",3.5,IF(CF51="B",3,IF(CF51="C+",2.5,IF(CF51="C",2,IF(CF51="D+",1.5,IF(CF51="D",1,0)))))))</f>
        <v>2</v>
      </c>
      <c r="CH51" s="35" t="str">
        <f>TEXT(CG51,"0.0")</f>
        <v>2.0</v>
      </c>
      <c r="CI51" s="53">
        <v>3</v>
      </c>
      <c r="CJ51" s="63">
        <v>3</v>
      </c>
      <c r="CK51" s="193">
        <f>AF51+AQ51+BB51+BM51+BX51+CI51</f>
        <v>17</v>
      </c>
      <c r="CL51" s="217">
        <f>(AA51*AF51+AL51*AQ51+AW51*BB51+BH51*BM51+BS51*BX51+CD51*CI51)/CK51</f>
        <v>6.1764705882352944</v>
      </c>
      <c r="CM51" s="182">
        <f>(AD51*AF51+AO51*AQ51+AZ51*BB51+BK51*BM51+BV51*BX51+CG51*CI51)/CK51</f>
        <v>2.2352941176470589</v>
      </c>
      <c r="CN51" s="183" t="str">
        <f>TEXT(CM51,"0.00")</f>
        <v>2.24</v>
      </c>
      <c r="CO51" s="135" t="str">
        <f>IF(AND(CM51&lt;0.8),"Cảnh báo KQHT","Lên lớp")</f>
        <v>Lên lớp</v>
      </c>
      <c r="CP51" s="136">
        <f>AG51+AR51+BC51+BN51+BY51+CJ51</f>
        <v>17</v>
      </c>
      <c r="CQ51" s="241">
        <f xml:space="preserve"> (AA51*AG51+AL51*AR51+AW51*BC51+BH51*BN51+BS51*BY51+CD51*CJ51)/CP51</f>
        <v>6.1764705882352944</v>
      </c>
      <c r="CR51" s="137">
        <f xml:space="preserve"> (AD51*AG51+AO51*AR51+AZ51*BC51+BK51*BN51+BV51*BY51+CG51*CJ51)/CP51</f>
        <v>2.2352941176470589</v>
      </c>
      <c r="CS51" s="140" t="str">
        <f>TEXT(CR51,"0.00")</f>
        <v>2.24</v>
      </c>
      <c r="CT51" s="135" t="str">
        <f>IF(AND(CR51&lt;1.2),"Cảnh báo KQHT","Lên lớp")</f>
        <v>Lên lớp</v>
      </c>
      <c r="CU51" s="135" t="s">
        <v>648</v>
      </c>
      <c r="CV51" s="19">
        <v>6</v>
      </c>
      <c r="CW51" s="22">
        <v>4</v>
      </c>
      <c r="CX51" s="23"/>
      <c r="CY51" s="25">
        <f>ROUND((CV51*0.4+CW51*0.6),1)</f>
        <v>4.8</v>
      </c>
      <c r="CZ51" s="26">
        <f>ROUND(MAX((CV51*0.4+CW51*0.6),(CV51*0.4+CX51*0.6)),1)</f>
        <v>4.8</v>
      </c>
      <c r="DA51" s="26" t="str">
        <f>TEXT(CZ51,"0.0")</f>
        <v>4.8</v>
      </c>
      <c r="DB51" s="30" t="str">
        <f>IF(CZ51&gt;=8.5,"A",IF(CZ51&gt;=8,"B+",IF(CZ51&gt;=7,"B",IF(CZ51&gt;=6.5,"C+",IF(CZ51&gt;=5.5,"C",IF(CZ51&gt;=5,"D+",IF(CZ51&gt;=4,"D","F")))))))</f>
        <v>D</v>
      </c>
      <c r="DC51" s="56">
        <f>IF(DB51="A",4,IF(DB51="B+",3.5,IF(DB51="B",3,IF(DB51="C+",2.5,IF(DB51="C",2,IF(DB51="D+",1.5,IF(DB51="D",1,0)))))))</f>
        <v>1</v>
      </c>
      <c r="DD51" s="35" t="str">
        <f>TEXT(DC51,"0.0")</f>
        <v>1.0</v>
      </c>
      <c r="DE51" s="53">
        <v>3</v>
      </c>
      <c r="DF51" s="63">
        <v>3</v>
      </c>
      <c r="DG51" s="19">
        <v>5.6</v>
      </c>
      <c r="DH51" s="22">
        <v>6</v>
      </c>
      <c r="DI51" s="23"/>
      <c r="DJ51" s="25">
        <f>ROUND((DG51*0.4+DH51*0.6),1)</f>
        <v>5.8</v>
      </c>
      <c r="DK51" s="26">
        <f>ROUND(MAX((DG51*0.4+DH51*0.6),(DG51*0.4+DI51*0.6)),1)</f>
        <v>5.8</v>
      </c>
      <c r="DL51" s="26" t="str">
        <f>TEXT(DK51,"0.0")</f>
        <v>5.8</v>
      </c>
      <c r="DM51" s="30" t="str">
        <f>IF(DK51&gt;=8.5,"A",IF(DK51&gt;=8,"B+",IF(DK51&gt;=7,"B",IF(DK51&gt;=6.5,"C+",IF(DK51&gt;=5.5,"C",IF(DK51&gt;=5,"D+",IF(DK51&gt;=4,"D","F")))))))</f>
        <v>C</v>
      </c>
      <c r="DN51" s="56">
        <f>IF(DM51="A",4,IF(DM51="B+",3.5,IF(DM51="B",3,IF(DM51="C+",2.5,IF(DM51="C",2,IF(DM51="D+",1.5,IF(DM51="D",1,0)))))))</f>
        <v>2</v>
      </c>
      <c r="DO51" s="35" t="str">
        <f>TEXT(DN51,"0.0")</f>
        <v>2.0</v>
      </c>
      <c r="DP51" s="53">
        <v>3</v>
      </c>
      <c r="DQ51" s="63">
        <v>3</v>
      </c>
      <c r="DR51" s="19">
        <v>7.9</v>
      </c>
      <c r="DS51" s="22">
        <v>5</v>
      </c>
      <c r="DT51" s="23"/>
      <c r="DU51" s="25">
        <f>ROUND((DR51*0.4+DS51*0.6),1)</f>
        <v>6.2</v>
      </c>
      <c r="DV51" s="26">
        <f>ROUND(MAX((DR51*0.4+DS51*0.6),(DR51*0.4+DT51*0.6)),1)</f>
        <v>6.2</v>
      </c>
      <c r="DW51" s="26" t="str">
        <f>TEXT(DV51,"0.0")</f>
        <v>6.2</v>
      </c>
      <c r="DX51" s="30" t="str">
        <f>IF(DV51&gt;=8.5,"A",IF(DV51&gt;=8,"B+",IF(DV51&gt;=7,"B",IF(DV51&gt;=6.5,"C+",IF(DV51&gt;=5.5,"C",IF(DV51&gt;=5,"D+",IF(DV51&gt;=4,"D","F")))))))</f>
        <v>C</v>
      </c>
      <c r="DY51" s="28">
        <f>IF(DX51="A",4,IF(DX51="B+",3.5,IF(DX51="B",3,IF(DX51="C+",2.5,IF(DX51="C",2,IF(DX51="D+",1.5,IF(DX51="D",1,0)))))))</f>
        <v>2</v>
      </c>
      <c r="DZ51" s="35" t="str">
        <f>TEXT(DY51,"0.0")</f>
        <v>2.0</v>
      </c>
      <c r="EA51" s="53">
        <v>3</v>
      </c>
      <c r="EB51" s="63">
        <v>3</v>
      </c>
      <c r="EC51" s="19">
        <v>6</v>
      </c>
      <c r="ED51" s="22">
        <v>9</v>
      </c>
      <c r="EE51" s="23"/>
      <c r="EF51" s="25">
        <f>ROUND((EC51*0.4+ED51*0.6),1)</f>
        <v>7.8</v>
      </c>
      <c r="EG51" s="26">
        <f>ROUND(MAX((EC51*0.4+ED51*0.6),(EC51*0.4+EE51*0.6)),1)</f>
        <v>7.8</v>
      </c>
      <c r="EH51" s="26" t="str">
        <f>TEXT(EG51,"0.0")</f>
        <v>7.8</v>
      </c>
      <c r="EI51" s="30" t="str">
        <f>IF(EG51&gt;=8.5,"A",IF(EG51&gt;=8,"B+",IF(EG51&gt;=7,"B",IF(EG51&gt;=6.5,"C+",IF(EG51&gt;=5.5,"C",IF(EG51&gt;=5,"D+",IF(EG51&gt;=4,"D","F")))))))</f>
        <v>B</v>
      </c>
      <c r="EJ51" s="28">
        <f>IF(EI51="A",4,IF(EI51="B+",3.5,IF(EI51="B",3,IF(EI51="C+",2.5,IF(EI51="C",2,IF(EI51="D+",1.5,IF(EI51="D",1,0)))))))</f>
        <v>3</v>
      </c>
      <c r="EK51" s="35" t="str">
        <f>TEXT(EJ51,"0.0")</f>
        <v>3.0</v>
      </c>
      <c r="EL51" s="53">
        <v>2</v>
      </c>
      <c r="EM51" s="63">
        <v>2</v>
      </c>
      <c r="EN51" s="19">
        <v>5.4</v>
      </c>
      <c r="EO51" s="22">
        <v>6</v>
      </c>
      <c r="EP51" s="23"/>
      <c r="EQ51" s="25">
        <f>ROUND((EN51*0.4+EO51*0.6),1)</f>
        <v>5.8</v>
      </c>
      <c r="ER51" s="26">
        <f>ROUND(MAX((EN51*0.4+EO51*0.6),(EN51*0.4+EP51*0.6)),1)</f>
        <v>5.8</v>
      </c>
      <c r="ES51" s="26" t="str">
        <f>TEXT(ER51,"0.0")</f>
        <v>5.8</v>
      </c>
      <c r="ET51" s="30" t="str">
        <f>IF(ER51&gt;=8.5,"A",IF(ER51&gt;=8,"B+",IF(ER51&gt;=7,"B",IF(ER51&gt;=6.5,"C+",IF(ER51&gt;=5.5,"C",IF(ER51&gt;=5,"D+",IF(ER51&gt;=4,"D","F")))))))</f>
        <v>C</v>
      </c>
      <c r="EU51" s="28">
        <f>IF(ET51="A",4,IF(ET51="B+",3.5,IF(ET51="B",3,IF(ET51="C+",2.5,IF(ET51="C",2,IF(ET51="D+",1.5,IF(ET51="D",1,0)))))))</f>
        <v>2</v>
      </c>
      <c r="EV51" s="35" t="str">
        <f>TEXT(EU51,"0.0")</f>
        <v>2.0</v>
      </c>
      <c r="EW51" s="53">
        <v>2</v>
      </c>
      <c r="EX51" s="63">
        <v>2</v>
      </c>
      <c r="EY51" s="19">
        <v>5.7</v>
      </c>
      <c r="EZ51" s="22">
        <v>6</v>
      </c>
      <c r="FA51" s="23"/>
      <c r="FB51" s="25">
        <f>ROUND((EY51*0.4+EZ51*0.6),1)</f>
        <v>5.9</v>
      </c>
      <c r="FC51" s="26">
        <f>ROUND(MAX((EY51*0.4+EZ51*0.6),(EY51*0.4+FA51*0.6)),1)</f>
        <v>5.9</v>
      </c>
      <c r="FD51" s="26" t="str">
        <f>TEXT(FC51,"0.0")</f>
        <v>5.9</v>
      </c>
      <c r="FE51" s="30" t="str">
        <f>IF(FC51&gt;=8.5,"A",IF(FC51&gt;=8,"B+",IF(FC51&gt;=7,"B",IF(FC51&gt;=6.5,"C+",IF(FC51&gt;=5.5,"C",IF(FC51&gt;=5,"D+",IF(FC51&gt;=4,"D","F")))))))</f>
        <v>C</v>
      </c>
      <c r="FF51" s="28">
        <f>IF(FE51="A",4,IF(FE51="B+",3.5,IF(FE51="B",3,IF(FE51="C+",2.5,IF(FE51="C",2,IF(FE51="D+",1.5,IF(FE51="D",1,0)))))))</f>
        <v>2</v>
      </c>
      <c r="FG51" s="35" t="str">
        <f>TEXT(FF51,"0.0")</f>
        <v>2.0</v>
      </c>
      <c r="FH51" s="53">
        <v>3</v>
      </c>
      <c r="FI51" s="63">
        <v>3</v>
      </c>
      <c r="FJ51" s="19">
        <v>8</v>
      </c>
      <c r="FK51" s="22">
        <v>8</v>
      </c>
      <c r="FL51" s="23"/>
      <c r="FM51" s="25">
        <f>ROUND((FJ51*0.4+FK51*0.6),1)</f>
        <v>8</v>
      </c>
      <c r="FN51" s="26">
        <f>ROUND(MAX((FJ51*0.4+FK51*0.6),(FJ51*0.4+FL51*0.6)),1)</f>
        <v>8</v>
      </c>
      <c r="FO51" s="26" t="str">
        <f>TEXT(FN51,"0.0")</f>
        <v>8.0</v>
      </c>
      <c r="FP51" s="30" t="str">
        <f>IF(FN51&gt;=8.5,"A",IF(FN51&gt;=8,"B+",IF(FN51&gt;=7,"B",IF(FN51&gt;=6.5,"C+",IF(FN51&gt;=5.5,"C",IF(FN51&gt;=5,"D+",IF(FN51&gt;=4,"D","F")))))))</f>
        <v>B+</v>
      </c>
      <c r="FQ51" s="28">
        <f>IF(FP51="A",4,IF(FP51="B+",3.5,IF(FP51="B",3,IF(FP51="C+",2.5,IF(FP51="C",2,IF(FP51="D+",1.5,IF(FP51="D",1,0)))))))</f>
        <v>3.5</v>
      </c>
      <c r="FR51" s="35" t="str">
        <f>TEXT(FQ51,"0.0")</f>
        <v>3.5</v>
      </c>
      <c r="FS51" s="53">
        <v>2</v>
      </c>
      <c r="FT51" s="63">
        <v>2</v>
      </c>
      <c r="FU51" s="19">
        <v>5.7</v>
      </c>
      <c r="FV51" s="22">
        <v>4</v>
      </c>
      <c r="FW51" s="23"/>
      <c r="FX51" s="25">
        <f>ROUND((FU51*0.4+FV51*0.6),1)</f>
        <v>4.7</v>
      </c>
      <c r="FY51" s="26">
        <f>ROUND(MAX((FU51*0.4+FV51*0.6),(FU51*0.4+FW51*0.6)),1)</f>
        <v>4.7</v>
      </c>
      <c r="FZ51" s="26" t="str">
        <f>TEXT(FY51,"0.0")</f>
        <v>4.7</v>
      </c>
      <c r="GA51" s="30" t="str">
        <f>IF(FY51&gt;=8.5,"A",IF(FY51&gt;=8,"B+",IF(FY51&gt;=7,"B",IF(FY51&gt;=6.5,"C+",IF(FY51&gt;=5.5,"C",IF(FY51&gt;=5,"D+",IF(FY51&gt;=4,"D","F")))))))</f>
        <v>D</v>
      </c>
      <c r="GB51" s="28">
        <f>IF(GA51="A",4,IF(GA51="B+",3.5,IF(GA51="B",3,IF(GA51="C+",2.5,IF(GA51="C",2,IF(GA51="D+",1.5,IF(GA51="D",1,0)))))))</f>
        <v>1</v>
      </c>
      <c r="GC51" s="35" t="str">
        <f>TEXT(GB51,"0.0")</f>
        <v>1.0</v>
      </c>
      <c r="GD51" s="53">
        <v>2</v>
      </c>
      <c r="GE51" s="63">
        <v>2</v>
      </c>
      <c r="GF51" s="181">
        <f>DE51+DP51+EA51+EL51+EW51+FH51+FS51+GD51</f>
        <v>20</v>
      </c>
      <c r="GG51" s="217">
        <f>(CZ51*DE51+DK51*DP51+DV51*EA51+EG51*EL51+ER51*EW51+FC51*FH51+FN51*FS51+FY51*GD51)/GF51</f>
        <v>6.0350000000000001</v>
      </c>
      <c r="GH51" s="182">
        <f>(DC51*DE51+DN51*DP51+DY51*EA51+EJ51*EL51+EU51*EW51+FF51*FH51+FQ51*FS51+GB51*GD51)/GF51</f>
        <v>2</v>
      </c>
      <c r="GI51" s="183" t="str">
        <f>TEXT(GH51,"0.00")</f>
        <v>2.00</v>
      </c>
      <c r="GJ51" s="135" t="str">
        <f>IF(AND(GH51&lt;1),"Cảnh báo KQHT","Lên lớp")</f>
        <v>Lên lớp</v>
      </c>
      <c r="GK51" s="136">
        <f>DF51+DQ51+EB51+EM51+EX51+FI51+FT51+GE51</f>
        <v>20</v>
      </c>
      <c r="GL51" s="239">
        <f xml:space="preserve"> (CZ51*DF51+DK51*DQ51+DV51*EB51+EG51*EM51+ER51*EX51+FC51*FI51+FN51*FT51+FY51*GE51)/GK51</f>
        <v>6.0350000000000001</v>
      </c>
      <c r="GM51" s="137">
        <f xml:space="preserve"> (DC51*DF51+DN51*DQ51+DY51*EB51+EJ51*EM51+EU51*EX51+FF51*FI51+FQ51*FT51+GB51*GE51)/GK51</f>
        <v>2</v>
      </c>
      <c r="GN51" s="192">
        <f>CK51+GF51</f>
        <v>37</v>
      </c>
      <c r="GO51" s="193">
        <f>CP51+GK51</f>
        <v>37</v>
      </c>
      <c r="GP51" s="183">
        <f>(CQ51*CP51+GL51*GK51)/GO51</f>
        <v>6.1</v>
      </c>
      <c r="GQ51" s="182">
        <f>(CR51*CP51+GM51*GK51)/GO51</f>
        <v>2.1081081081081079</v>
      </c>
      <c r="GR51" s="183" t="str">
        <f>TEXT(GQ51,"0.00")</f>
        <v>2.11</v>
      </c>
      <c r="GS51" s="135" t="str">
        <f>IF(AND(GQ51&lt;1.2),"Cảnh báo KQHT","Lên lớp")</f>
        <v>Lên lớp</v>
      </c>
      <c r="GT51" s="135" t="s">
        <v>648</v>
      </c>
      <c r="GU51" s="19">
        <v>7.4</v>
      </c>
      <c r="GV51" s="22">
        <v>6</v>
      </c>
      <c r="GW51" s="23"/>
      <c r="GX51" s="25">
        <f>ROUND((GU51*0.4+GV51*0.6),1)</f>
        <v>6.6</v>
      </c>
      <c r="GY51" s="26">
        <f>ROUND(MAX((GU51*0.4+GV51*0.6),(GU51*0.4+GW51*0.6)),1)</f>
        <v>6.6</v>
      </c>
      <c r="GZ51" s="26" t="str">
        <f>TEXT(GY51,"0.0")</f>
        <v>6.6</v>
      </c>
      <c r="HA51" s="30" t="str">
        <f>IF(GY51&gt;=8.5,"A",IF(GY51&gt;=8,"B+",IF(GY51&gt;=7,"B",IF(GY51&gt;=6.5,"C+",IF(GY51&gt;=5.5,"C",IF(GY51&gt;=5,"D+",IF(GY51&gt;=4,"D","F")))))))</f>
        <v>C+</v>
      </c>
      <c r="HB51" s="28">
        <f>IF(HA51="A",4,IF(HA51="B+",3.5,IF(HA51="B",3,IF(HA51="C+",2.5,IF(HA51="C",2,IF(HA51="D+",1.5,IF(HA51="D",1,0)))))))</f>
        <v>2.5</v>
      </c>
      <c r="HC51" s="35" t="str">
        <f>TEXT(HB51,"0.0")</f>
        <v>2.5</v>
      </c>
      <c r="HD51" s="53">
        <v>3</v>
      </c>
      <c r="HE51" s="63">
        <v>3</v>
      </c>
      <c r="HF51" s="19">
        <v>6.4</v>
      </c>
      <c r="HG51" s="22">
        <v>8</v>
      </c>
      <c r="HH51" s="23"/>
      <c r="HI51" s="25">
        <f>ROUND((HF51*0.4+HG51*0.6),1)</f>
        <v>7.4</v>
      </c>
      <c r="HJ51" s="26">
        <f>ROUND(MAX((HF51*0.4+HG51*0.6),(HF51*0.4+HH51*0.6)),1)</f>
        <v>7.4</v>
      </c>
      <c r="HK51" s="26" t="str">
        <f>TEXT(HJ51,"0.0")</f>
        <v>7.4</v>
      </c>
      <c r="HL51" s="30" t="str">
        <f>IF(HJ51&gt;=8.5,"A",IF(HJ51&gt;=8,"B+",IF(HJ51&gt;=7,"B",IF(HJ51&gt;=6.5,"C+",IF(HJ51&gt;=5.5,"C",IF(HJ51&gt;=5,"D+",IF(HJ51&gt;=4,"D","F")))))))</f>
        <v>B</v>
      </c>
      <c r="HM51" s="28">
        <f>IF(HL51="A",4,IF(HL51="B+",3.5,IF(HL51="B",3,IF(HL51="C+",2.5,IF(HL51="C",2,IF(HL51="D+",1.5,IF(HL51="D",1,0)))))))</f>
        <v>3</v>
      </c>
      <c r="HN51" s="35" t="str">
        <f>TEXT(HM51,"0.0")</f>
        <v>3.0</v>
      </c>
      <c r="HO51" s="53">
        <v>2</v>
      </c>
      <c r="HP51" s="63">
        <v>2</v>
      </c>
      <c r="HQ51" s="19">
        <v>5</v>
      </c>
      <c r="HR51" s="22">
        <v>4</v>
      </c>
      <c r="HS51" s="23"/>
      <c r="HT51" s="25">
        <f>ROUND((HQ51*0.4+HR51*0.6),1)</f>
        <v>4.4000000000000004</v>
      </c>
      <c r="HU51" s="147">
        <f>ROUND(MAX((HQ51*0.4+HR51*0.6),(HQ51*0.4+HS51*0.6)),1)</f>
        <v>4.4000000000000004</v>
      </c>
      <c r="HV51" s="26" t="str">
        <f>TEXT(HU51,"0.0")</f>
        <v>4.4</v>
      </c>
      <c r="HW51" s="218" t="str">
        <f>IF(HU51&gt;=8.5,"A",IF(HU51&gt;=8,"B+",IF(HU51&gt;=7,"B",IF(HU51&gt;=6.5,"C+",IF(HU51&gt;=5.5,"C",IF(HU51&gt;=5,"D+",IF(HU51&gt;=4,"D","F")))))))</f>
        <v>D</v>
      </c>
      <c r="HX51" s="149">
        <f>IF(HW51="A",4,IF(HW51="B+",3.5,IF(HW51="B",3,IF(HW51="C+",2.5,IF(HW51="C",2,IF(HW51="D+",1.5,IF(HW51="D",1,0)))))))</f>
        <v>1</v>
      </c>
      <c r="HY51" s="40" t="str">
        <f>TEXT(HX51,"0.0")</f>
        <v>1.0</v>
      </c>
      <c r="HZ51" s="53">
        <v>3</v>
      </c>
      <c r="IA51" s="63">
        <v>3</v>
      </c>
      <c r="IB51" s="19">
        <v>5.3</v>
      </c>
      <c r="IC51" s="22">
        <v>5</v>
      </c>
      <c r="ID51" s="23"/>
      <c r="IE51" s="25">
        <f>ROUND((IB51*0.4+IC51*0.6),1)</f>
        <v>5.0999999999999996</v>
      </c>
      <c r="IF51" s="147">
        <f>ROUND(MAX((IB51*0.4+IC51*0.6),(IB51*0.4+ID51*0.6)),1)</f>
        <v>5.0999999999999996</v>
      </c>
      <c r="IG51" s="26" t="str">
        <f>TEXT(IF51,"0.0")</f>
        <v>5.1</v>
      </c>
      <c r="IH51" s="218" t="str">
        <f>IF(IF51&gt;=8.5,"A",IF(IF51&gt;=8,"B+",IF(IF51&gt;=7,"B",IF(IF51&gt;=6.5,"C+",IF(IF51&gt;=5.5,"C",IF(IF51&gt;=5,"D+",IF(IF51&gt;=4,"D","F")))))))</f>
        <v>D+</v>
      </c>
      <c r="II51" s="149">
        <f>IF(IH51="A",4,IF(IH51="B+",3.5,IF(IH51="B",3,IF(IH51="C+",2.5,IF(IH51="C",2,IF(IH51="D+",1.5,IF(IH51="D",1,0)))))))</f>
        <v>1.5</v>
      </c>
      <c r="IJ51" s="40" t="str">
        <f>TEXT(II51,"0.0")</f>
        <v>1.5</v>
      </c>
      <c r="IK51" s="53">
        <v>1</v>
      </c>
      <c r="IL51" s="63">
        <v>1</v>
      </c>
      <c r="IM51" s="19">
        <v>6.6</v>
      </c>
      <c r="IN51" s="22">
        <v>8</v>
      </c>
      <c r="IO51" s="23"/>
      <c r="IP51" s="25">
        <f>ROUND((IM51*0.4+IN51*0.6),1)</f>
        <v>7.4</v>
      </c>
      <c r="IQ51" s="26">
        <f>ROUND(MAX((IM51*0.4+IN51*0.6),(IM51*0.4+IO51*0.6)),1)</f>
        <v>7.4</v>
      </c>
      <c r="IR51" s="26" t="str">
        <f>TEXT(IQ51,"0.0")</f>
        <v>7.4</v>
      </c>
      <c r="IS51" s="30" t="str">
        <f>IF(IQ51&gt;=8.5,"A",IF(IQ51&gt;=8,"B+",IF(IQ51&gt;=7,"B",IF(IQ51&gt;=6.5,"C+",IF(IQ51&gt;=5.5,"C",IF(IQ51&gt;=5,"D+",IF(IQ51&gt;=4,"D","F")))))))</f>
        <v>B</v>
      </c>
      <c r="IT51" s="28">
        <f>IF(IS51="A",4,IF(IS51="B+",3.5,IF(IS51="B",3,IF(IS51="C+",2.5,IF(IS51="C",2,IF(IS51="D+",1.5,IF(IS51="D",1,0)))))))</f>
        <v>3</v>
      </c>
      <c r="IU51" s="35" t="str">
        <f>TEXT(IT51,"0.0")</f>
        <v>3.0</v>
      </c>
      <c r="IV51" s="53">
        <v>2</v>
      </c>
      <c r="IW51" s="63">
        <v>2</v>
      </c>
      <c r="IX51" s="19">
        <v>8</v>
      </c>
      <c r="IY51" s="22">
        <v>6</v>
      </c>
      <c r="IZ51" s="23"/>
      <c r="JA51" s="25">
        <f>ROUND((IX51*0.4+IY51*0.6),1)</f>
        <v>6.8</v>
      </c>
      <c r="JB51" s="26">
        <f>ROUND(MAX((IX51*0.4+IY51*0.6),(IX51*0.4+IZ51*0.6)),1)</f>
        <v>6.8</v>
      </c>
      <c r="JC51" s="26" t="str">
        <f>TEXT(JB51,"0.0")</f>
        <v>6.8</v>
      </c>
      <c r="JD51" s="30" t="str">
        <f>IF(JB51&gt;=8.5,"A",IF(JB51&gt;=8,"B+",IF(JB51&gt;=7,"B",IF(JB51&gt;=6.5,"C+",IF(JB51&gt;=5.5,"C",IF(JB51&gt;=5,"D+",IF(JB51&gt;=4,"D","F")))))))</f>
        <v>C+</v>
      </c>
      <c r="JE51" s="28">
        <f>IF(JD51="A",4,IF(JD51="B+",3.5,IF(JD51="B",3,IF(JD51="C+",2.5,IF(JD51="C",2,IF(JD51="D+",1.5,IF(JD51="D",1,0)))))))</f>
        <v>2.5</v>
      </c>
      <c r="JF51" s="35" t="str">
        <f>TEXT(JE51,"0.0")</f>
        <v>2.5</v>
      </c>
      <c r="JG51" s="53">
        <v>2</v>
      </c>
      <c r="JH51" s="63">
        <v>2</v>
      </c>
      <c r="JI51" s="19">
        <v>5.4</v>
      </c>
      <c r="JJ51" s="22">
        <v>7</v>
      </c>
      <c r="JK51" s="23"/>
      <c r="JL51" s="25">
        <f>ROUND((JI51*0.4+JJ51*0.6),1)</f>
        <v>6.4</v>
      </c>
      <c r="JM51" s="26">
        <f>ROUND(MAX((JI51*0.4+JJ51*0.6),(JI51*0.4+JK51*0.6)),1)</f>
        <v>6.4</v>
      </c>
      <c r="JN51" s="26" t="str">
        <f>TEXT(JM51,"0.0")</f>
        <v>6.4</v>
      </c>
      <c r="JO51" s="30" t="str">
        <f>IF(JM51&gt;=8.5,"A",IF(JM51&gt;=8,"B+",IF(JM51&gt;=7,"B",IF(JM51&gt;=6.5,"C+",IF(JM51&gt;=5.5,"C",IF(JM51&gt;=5,"D+",IF(JM51&gt;=4,"D","F")))))))</f>
        <v>C</v>
      </c>
      <c r="JP51" s="28">
        <f>IF(JO51="A",4,IF(JO51="B+",3.5,IF(JO51="B",3,IF(JO51="C+",2.5,IF(JO51="C",2,IF(JO51="D+",1.5,IF(JO51="D",1,0)))))))</f>
        <v>2</v>
      </c>
      <c r="JQ51" s="35" t="str">
        <f>TEXT(JP51,"0.0")</f>
        <v>2.0</v>
      </c>
      <c r="JR51" s="53">
        <v>2</v>
      </c>
      <c r="JS51" s="63">
        <v>2</v>
      </c>
      <c r="JT51" s="19">
        <v>6.2</v>
      </c>
      <c r="JU51" s="22">
        <v>3</v>
      </c>
      <c r="JV51" s="23"/>
      <c r="JW51" s="25">
        <f>ROUND((JT51*0.4+JU51*0.6),1)</f>
        <v>4.3</v>
      </c>
      <c r="JX51" s="26">
        <f>ROUND(MAX((JT51*0.4+JU51*0.6),(JT51*0.4+JV51*0.6)),1)</f>
        <v>4.3</v>
      </c>
      <c r="JY51" s="26" t="str">
        <f>TEXT(JX51,"0.0")</f>
        <v>4.3</v>
      </c>
      <c r="JZ51" s="30" t="str">
        <f>IF(JX51&gt;=8.5,"A",IF(JX51&gt;=8,"B+",IF(JX51&gt;=7,"B",IF(JX51&gt;=6.5,"C+",IF(JX51&gt;=5.5,"C",IF(JX51&gt;=5,"D+",IF(JX51&gt;=4,"D","F")))))))</f>
        <v>D</v>
      </c>
      <c r="KA51" s="28">
        <f>IF(JZ51="A",4,IF(JZ51="B+",3.5,IF(JZ51="B",3,IF(JZ51="C+",2.5,IF(JZ51="C",2,IF(JZ51="D+",1.5,IF(JZ51="D",1,0)))))))</f>
        <v>1</v>
      </c>
      <c r="KB51" s="35" t="str">
        <f>TEXT(KA51,"0.0")</f>
        <v>1.0</v>
      </c>
      <c r="KC51" s="53">
        <v>1</v>
      </c>
      <c r="KD51" s="63">
        <v>1</v>
      </c>
      <c r="KE51" s="19">
        <v>7.7</v>
      </c>
      <c r="KF51" s="22">
        <v>6</v>
      </c>
      <c r="KG51" s="23"/>
      <c r="KH51" s="25">
        <f>ROUND((KE51*0.4+KF51*0.6),1)</f>
        <v>6.7</v>
      </c>
      <c r="KI51" s="26">
        <f>ROUND(MAX((KE51*0.4+KF51*0.6),(KE51*0.4+KG51*0.6)),1)</f>
        <v>6.7</v>
      </c>
      <c r="KJ51" s="26" t="str">
        <f>TEXT(KI51,"0.0")</f>
        <v>6.7</v>
      </c>
      <c r="KK51" s="30" t="str">
        <f>IF(KI51&gt;=8.5,"A",IF(KI51&gt;=8,"B+",IF(KI51&gt;=7,"B",IF(KI51&gt;=6.5,"C+",IF(KI51&gt;=5.5,"C",IF(KI51&gt;=5,"D+",IF(KI51&gt;=4,"D","F")))))))</f>
        <v>C+</v>
      </c>
      <c r="KL51" s="28">
        <f>IF(KK51="A",4,IF(KK51="B+",3.5,IF(KK51="B",3,IF(KK51="C+",2.5,IF(KK51="C",2,IF(KK51="D+",1.5,IF(KK51="D",1,0)))))))</f>
        <v>2.5</v>
      </c>
      <c r="KM51" s="35" t="str">
        <f>TEXT(KL51,"0.0")</f>
        <v>2.5</v>
      </c>
      <c r="KN51" s="53">
        <v>2</v>
      </c>
      <c r="KO51" s="63">
        <v>2</v>
      </c>
      <c r="KP51" s="181">
        <f>HD51+HO51+HZ51+IK51+IV51+JG51+JR51+KC51+KN51</f>
        <v>18</v>
      </c>
      <c r="KQ51" s="217">
        <f>(GY51*HD51+HJ51*HO51+HU51*HZ51+IF51*IK51+IQ51*IV51+JB51*JG51+JM51*JR51+JX51*KC51+KI51*KN51)/KP51</f>
        <v>6.2111111111111112</v>
      </c>
      <c r="KR51" s="182">
        <f>(HB51*HD51+HM51*HO51+HX51*HZ51+II51*IK51+IT51*IV51+JE51*JG51+JP51*JR51+KA51*KC51+KL51*KN51)/KP51</f>
        <v>2.1666666666666665</v>
      </c>
      <c r="KS51" s="183" t="str">
        <f>TEXT(KR51,"0.00")</f>
        <v>2.17</v>
      </c>
      <c r="KT51" s="135" t="str">
        <f>IF(AND(KR51&lt;1),"Cảnh báo KQHT","Lên lớp")</f>
        <v>Lên lớp</v>
      </c>
      <c r="KU51" s="136">
        <f>HE51+HP51+IA51+IL51+IW51+JH51+JS51+KD51+KO51</f>
        <v>18</v>
      </c>
      <c r="KV51" s="217">
        <f>(GY51*HE51+HJ51*HP51+HU51*IA51+IF51*IL51+IQ51*IW51+JB51*JH51+JM51*JS51+JX51*KD51+KI51*KO51)/KU51</f>
        <v>6.2111111111111112</v>
      </c>
      <c r="KW51" s="236">
        <f xml:space="preserve"> (HB51*HE51+HM51*HP51+HX51*IA51+II51*IL51+IT51*IW51+JE51*JH51+JP51*JS51+KA51*KD51+KL51*KO51)/KU51</f>
        <v>2.1666666666666665</v>
      </c>
      <c r="KX51" s="192">
        <f>GN51+KP51</f>
        <v>55</v>
      </c>
      <c r="KY51" s="193">
        <f>GO51+KU51</f>
        <v>55</v>
      </c>
      <c r="KZ51" s="183">
        <f>(GP51*GO51+KV51*KU51)/KY51</f>
        <v>6.1363636363636367</v>
      </c>
      <c r="LA51" s="182">
        <f>(GQ51*GO51+KW51*KU51)/KY51</f>
        <v>2.127272727272727</v>
      </c>
      <c r="LB51" s="183" t="str">
        <f>TEXT(LA51,"0.00")</f>
        <v>2.13</v>
      </c>
      <c r="LC51" s="135" t="str">
        <f>IF(AND(LA51&lt;1.4),"Cảnh báo KQHT","Lên lớp")</f>
        <v>Lên lớp</v>
      </c>
      <c r="LD51" s="135" t="s">
        <v>648</v>
      </c>
      <c r="LE51" s="19">
        <v>6.4</v>
      </c>
      <c r="LF51" s="22">
        <v>6</v>
      </c>
      <c r="LG51" s="23"/>
      <c r="LH51" s="25">
        <f>ROUND((LE51*0.4+LF51*0.6),1)</f>
        <v>6.2</v>
      </c>
      <c r="LI51" s="147">
        <f>ROUND(MAX((LE51*0.4+LF51*0.6),(LE51*0.4+LG51*0.6)),1)</f>
        <v>6.2</v>
      </c>
      <c r="LJ51" s="26" t="str">
        <f>TEXT(LI51,"0.0")</f>
        <v>6.2</v>
      </c>
      <c r="LK51" s="148" t="str">
        <f>IF(LI51&gt;=8.5,"A",IF(LI51&gt;=8,"B+",IF(LI51&gt;=7,"B",IF(LI51&gt;=6.5,"C+",IF(LI51&gt;=5.5,"C",IF(LI51&gt;=5,"D+",IF(LI51&gt;=4,"D","F")))))))</f>
        <v>C</v>
      </c>
      <c r="LL51" s="149">
        <f>IF(LK51="A",4,IF(LK51="B+",3.5,IF(LK51="B",3,IF(LK51="C+",2.5,IF(LK51="C",2,IF(LK51="D+",1.5,IF(LK51="D",1,0)))))))</f>
        <v>2</v>
      </c>
      <c r="LM51" s="40" t="str">
        <f>TEXT(LL51,"0.0")</f>
        <v>2.0</v>
      </c>
      <c r="LN51" s="53">
        <v>2</v>
      </c>
      <c r="LO51" s="63">
        <v>2</v>
      </c>
      <c r="LP51" s="43">
        <v>4.2</v>
      </c>
      <c r="LQ51" s="22"/>
      <c r="LR51" s="23"/>
      <c r="LS51" s="25">
        <f>ROUND((LP51*0.4+LQ51*0.6),1)</f>
        <v>1.7</v>
      </c>
      <c r="LT51" s="147">
        <f>ROUND(MAX((LP51*0.4+LQ51*0.6),(LP51*0.4+LR51*0.6)),1)</f>
        <v>1.7</v>
      </c>
      <c r="LU51" s="26" t="str">
        <f>TEXT(LT51,"0.0")</f>
        <v>1.7</v>
      </c>
      <c r="LV51" s="148" t="str">
        <f>IF(LT51&gt;=8.5,"A",IF(LT51&gt;=8,"B+",IF(LT51&gt;=7,"B",IF(LT51&gt;=6.5,"C+",IF(LT51&gt;=5.5,"C",IF(LT51&gt;=5,"D+",IF(LT51&gt;=4,"D","F")))))))</f>
        <v>F</v>
      </c>
      <c r="LW51" s="149">
        <f>IF(LV51="A",4,IF(LV51="B+",3.5,IF(LV51="B",3,IF(LV51="C+",2.5,IF(LV51="C",2,IF(LV51="D+",1.5,IF(LV51="D",1,0)))))))</f>
        <v>0</v>
      </c>
      <c r="LX51" s="40" t="str">
        <f>TEXT(LW51,"0.0")</f>
        <v>0.0</v>
      </c>
      <c r="LY51" s="53">
        <v>1</v>
      </c>
      <c r="LZ51" s="63"/>
      <c r="MA51" s="43">
        <v>4.4000000000000004</v>
      </c>
      <c r="MB51" s="22"/>
      <c r="MC51" s="23"/>
      <c r="MD51" s="25">
        <f>ROUND((MA51*0.4+MB51*0.6),1)</f>
        <v>1.8</v>
      </c>
      <c r="ME51" s="147">
        <f>ROUND(MAX((MA51*0.4+MB51*0.6),(MA51*0.4+MC51*0.6)),1)</f>
        <v>1.8</v>
      </c>
      <c r="MF51" s="26" t="str">
        <f>TEXT(ME51,"0.0")</f>
        <v>1.8</v>
      </c>
      <c r="MG51" s="148" t="str">
        <f>IF(ME51&gt;=8.5,"A",IF(ME51&gt;=8,"B+",IF(ME51&gt;=7,"B",IF(ME51&gt;=6.5,"C+",IF(ME51&gt;=5.5,"C",IF(ME51&gt;=5,"D+",IF(ME51&gt;=4,"D","F")))))))</f>
        <v>F</v>
      </c>
      <c r="MH51" s="149">
        <f>IF(MG51="A",4,IF(MG51="B+",3.5,IF(MG51="B",3,IF(MG51="C+",2.5,IF(MG51="C",2,IF(MG51="D+",1.5,IF(MG51="D",1,0)))))))</f>
        <v>0</v>
      </c>
      <c r="MI51" s="40" t="str">
        <f>TEXT(MH51,"0.0")</f>
        <v>0.0</v>
      </c>
      <c r="MJ51" s="53">
        <v>3</v>
      </c>
      <c r="MK51" s="63"/>
      <c r="ML51" s="43">
        <v>0</v>
      </c>
      <c r="MM51" s="22"/>
      <c r="MN51" s="23"/>
      <c r="MO51" s="25">
        <f>ROUND((ML51*0.4+MM51*0.6),1)</f>
        <v>0</v>
      </c>
      <c r="MP51" s="147">
        <f>ROUND(MAX((ML51*0.4+MM51*0.6),(ML51*0.4+MN51*0.6)),1)</f>
        <v>0</v>
      </c>
      <c r="MQ51" s="26" t="str">
        <f>TEXT(MP51,"0.0")</f>
        <v>0.0</v>
      </c>
      <c r="MR51" s="148" t="str">
        <f>IF(MP51&gt;=8.5,"A",IF(MP51&gt;=8,"B+",IF(MP51&gt;=7,"B",IF(MP51&gt;=6.5,"C+",IF(MP51&gt;=5.5,"C",IF(MP51&gt;=5,"D+",IF(MP51&gt;=4,"D","F")))))))</f>
        <v>F</v>
      </c>
      <c r="MS51" s="149">
        <f>IF(MR51="A",4,IF(MR51="B+",3.5,IF(MR51="B",3,IF(MR51="C+",2.5,IF(MR51="C",2,IF(MR51="D+",1.5,IF(MR51="D",1,0)))))))</f>
        <v>0</v>
      </c>
      <c r="MT51" s="40" t="str">
        <f>TEXT(MS51,"0.0")</f>
        <v>0.0</v>
      </c>
      <c r="MU51" s="53">
        <v>2</v>
      </c>
      <c r="MV51" s="63"/>
      <c r="MW51" s="19"/>
      <c r="MX51" s="22"/>
      <c r="MY51" s="23"/>
      <c r="MZ51" s="25">
        <f>ROUND((MW51*0.4+MX51*0.6),1)</f>
        <v>0</v>
      </c>
      <c r="NA51" s="147">
        <f>ROUND(MAX((MW51*0.4+MX51*0.6),(MW51*0.4+MY51*0.6)),1)</f>
        <v>0</v>
      </c>
      <c r="NB51" s="26" t="str">
        <f>TEXT(NA51,"0.0")</f>
        <v>0.0</v>
      </c>
      <c r="NC51" s="148" t="str">
        <f>IF(NA51&gt;=8.5,"A",IF(NA51&gt;=8,"B+",IF(NA51&gt;=7,"B",IF(NA51&gt;=6.5,"C+",IF(NA51&gt;=5.5,"C",IF(NA51&gt;=5,"D+",IF(NA51&gt;=4,"D","F")))))))</f>
        <v>F</v>
      </c>
      <c r="ND51" s="149">
        <f>IF(NC51="A",4,IF(NC51="B+",3.5,IF(NC51="B",3,IF(NC51="C+",2.5,IF(NC51="C",2,IF(NC51="D+",1.5,IF(NC51="D",1,0)))))))</f>
        <v>0</v>
      </c>
      <c r="NE51" s="40" t="str">
        <f>TEXT(ND51,"0.0")</f>
        <v>0.0</v>
      </c>
      <c r="NF51" s="53">
        <v>4</v>
      </c>
      <c r="NG51" s="63"/>
      <c r="NH51" s="264">
        <f t="shared" si="19"/>
        <v>12</v>
      </c>
      <c r="NI51" s="217">
        <f t="shared" si="20"/>
        <v>1.625</v>
      </c>
      <c r="NJ51" s="182">
        <f t="shared" si="21"/>
        <v>0.33333333333333331</v>
      </c>
      <c r="NK51" s="183" t="str">
        <f t="shared" si="22"/>
        <v>0.33</v>
      </c>
      <c r="NL51" s="135" t="str">
        <f t="shared" si="23"/>
        <v>Cảnh báo KQHT</v>
      </c>
      <c r="NM51" s="136">
        <f t="shared" si="24"/>
        <v>2</v>
      </c>
      <c r="NN51" s="217">
        <f t="shared" si="25"/>
        <v>6.2</v>
      </c>
      <c r="NO51" s="236">
        <f t="shared" si="26"/>
        <v>2</v>
      </c>
      <c r="NP51" s="192">
        <f t="shared" si="27"/>
        <v>67</v>
      </c>
      <c r="NQ51" s="193">
        <f t="shared" si="28"/>
        <v>57</v>
      </c>
      <c r="NR51" s="183">
        <f t="shared" si="29"/>
        <v>6.1385964912280695</v>
      </c>
      <c r="NS51" s="182">
        <f t="shared" si="30"/>
        <v>2.1228070175438596</v>
      </c>
      <c r="NT51" s="183" t="str">
        <f t="shared" si="31"/>
        <v>2.12</v>
      </c>
      <c r="NU51" s="135" t="str">
        <f t="shared" si="32"/>
        <v>Lên lớp</v>
      </c>
      <c r="NV51" s="215" t="s">
        <v>644</v>
      </c>
      <c r="NW51" s="57"/>
      <c r="NX51" s="51"/>
      <c r="NY51" s="23"/>
      <c r="NZ51" s="25">
        <f t="shared" si="273"/>
        <v>0</v>
      </c>
      <c r="OA51" s="26">
        <f t="shared" si="274"/>
        <v>0</v>
      </c>
      <c r="OB51" s="26" t="str">
        <f t="shared" si="275"/>
        <v>0.0</v>
      </c>
      <c r="OC51" s="30" t="str">
        <f t="shared" si="276"/>
        <v>F</v>
      </c>
      <c r="OD51" s="28">
        <f t="shared" si="277"/>
        <v>0</v>
      </c>
      <c r="OE51" s="35" t="str">
        <f t="shared" si="278"/>
        <v>0.0</v>
      </c>
      <c r="OF51" s="53"/>
      <c r="OG51" s="70"/>
      <c r="OH51" s="19"/>
      <c r="OI51" s="22"/>
      <c r="OJ51" s="23"/>
      <c r="OK51" s="25">
        <f t="shared" si="263"/>
        <v>0</v>
      </c>
      <c r="OL51" s="26">
        <f t="shared" si="264"/>
        <v>0</v>
      </c>
      <c r="OM51" s="26" t="str">
        <f t="shared" si="265"/>
        <v>0.0</v>
      </c>
      <c r="ON51" s="30" t="str">
        <f t="shared" si="266"/>
        <v>F</v>
      </c>
      <c r="OO51" s="28">
        <f t="shared" si="267"/>
        <v>0</v>
      </c>
      <c r="OP51" s="35" t="str">
        <f t="shared" si="268"/>
        <v>0.0</v>
      </c>
      <c r="OQ51" s="53"/>
      <c r="OR51" s="63"/>
      <c r="OS51" s="258"/>
      <c r="OT51" s="25"/>
      <c r="OU51" s="25"/>
      <c r="OV51" s="129">
        <f t="shared" si="269"/>
        <v>0</v>
      </c>
      <c r="OW51" s="26" t="str">
        <f t="shared" si="34"/>
        <v>0.0</v>
      </c>
      <c r="OX51" s="30" t="str">
        <f t="shared" si="270"/>
        <v>F</v>
      </c>
      <c r="OY51" s="28">
        <f t="shared" si="271"/>
        <v>0</v>
      </c>
      <c r="OZ51" s="35" t="str">
        <f t="shared" si="272"/>
        <v>0.0</v>
      </c>
      <c r="PA51" s="260"/>
      <c r="PB51" s="261"/>
      <c r="PC51" s="262">
        <f t="shared" si="232"/>
        <v>0</v>
      </c>
      <c r="PD51" s="217" t="e">
        <f t="shared" si="35"/>
        <v>#DIV/0!</v>
      </c>
      <c r="PE51" s="182" t="e">
        <f t="shared" si="36"/>
        <v>#DIV/0!</v>
      </c>
      <c r="PF51" s="183" t="e">
        <f t="shared" si="37"/>
        <v>#DIV/0!</v>
      </c>
      <c r="PG51" s="135" t="e">
        <f t="shared" si="38"/>
        <v>#DIV/0!</v>
      </c>
    </row>
    <row r="52" spans="1:423" ht="18">
      <c r="A52" s="10">
        <v>3</v>
      </c>
      <c r="B52" s="10">
        <v>52</v>
      </c>
      <c r="C52" s="90" t="s">
        <v>631</v>
      </c>
      <c r="D52" s="91" t="s">
        <v>619</v>
      </c>
      <c r="E52" s="93" t="s">
        <v>622</v>
      </c>
      <c r="F52" s="308" t="s">
        <v>182</v>
      </c>
      <c r="G52" s="42"/>
      <c r="H52" s="42" t="s">
        <v>626</v>
      </c>
      <c r="I52" s="42" t="s">
        <v>18</v>
      </c>
      <c r="J52" s="103" t="s">
        <v>629</v>
      </c>
      <c r="K52" s="12">
        <v>6.3</v>
      </c>
      <c r="L52" s="26" t="str">
        <f>TEXT(K52,"0.0")</f>
        <v>6.3</v>
      </c>
      <c r="M52" s="30" t="str">
        <f>IF(K52&gt;=8.5,"A",IF(K52&gt;=8,"B+",IF(K52&gt;=7,"B",IF(K52&gt;=6.5,"C+",IF(K52&gt;=5.5,"C",IF(K52&gt;=5,"D+",IF(K52&gt;=4,"D","F")))))))</f>
        <v>C</v>
      </c>
      <c r="N52" s="37">
        <f>IF(M52="A",4,IF(M52="B+",3.5,IF(M52="B",3,IF(M52="C+",2.5,IF(M52="C",2,IF(M52="D+",1.5,IF(M52="D",1,0)))))))</f>
        <v>2</v>
      </c>
      <c r="O52" s="35" t="str">
        <f>TEXT(N52,"0.0")</f>
        <v>2.0</v>
      </c>
      <c r="P52" s="11">
        <v>2</v>
      </c>
      <c r="Q52" s="150" t="s">
        <v>618</v>
      </c>
      <c r="R52" s="26" t="str">
        <f>TEXT(Q52,"0.0")</f>
        <v>Đã có CC</v>
      </c>
      <c r="S52" s="30" t="str">
        <f>IF(Q52&gt;=8.5,"A",IF(Q52&gt;=8,"B+",IF(Q52&gt;=7,"B",IF(Q52&gt;=6.5,"C+",IF(Q52&gt;=5.5,"C",IF(Q52&gt;=5,"D+",IF(Q52&gt;=4,"D","F")))))))</f>
        <v>A</v>
      </c>
      <c r="T52" s="37">
        <f>IF(S52="A",4,IF(S52="B+",3.5,IF(S52="B",3,IF(S52="C+",2.5,IF(S52="C",2,IF(S52="D+",1.5,IF(S52="D",1,0)))))))</f>
        <v>4</v>
      </c>
      <c r="U52" s="35" t="str">
        <f>TEXT(T52,"0.0")</f>
        <v>4.0</v>
      </c>
      <c r="V52" s="11">
        <v>3</v>
      </c>
      <c r="W52" s="19"/>
      <c r="X52" s="22"/>
      <c r="Y52" s="23"/>
      <c r="Z52" s="25">
        <v>5.8</v>
      </c>
      <c r="AA52" s="26">
        <v>5.8</v>
      </c>
      <c r="AB52" s="26" t="str">
        <f>TEXT(AA52,"0.0")</f>
        <v>5.8</v>
      </c>
      <c r="AC52" s="30" t="str">
        <f>IF(AA52&gt;=8.5,"A",IF(AA52&gt;=8,"B+",IF(AA52&gt;=7,"B",IF(AA52&gt;=6.5,"C+",IF(AA52&gt;=5.5,"C",IF(AA52&gt;=5,"D+",IF(AA52&gt;=4,"D","F")))))))</f>
        <v>C</v>
      </c>
      <c r="AD52" s="28">
        <f>IF(AC52="A",4,IF(AC52="B+",3.5,IF(AC52="B",3,IF(AC52="C+",2.5,IF(AC52="C",2,IF(AC52="D+",1.5,IF(AC52="D",1,0)))))))</f>
        <v>2</v>
      </c>
      <c r="AE52" s="35" t="str">
        <f>TEXT(AD52,"0.0")</f>
        <v>2.0</v>
      </c>
      <c r="AF52" s="53">
        <v>4</v>
      </c>
      <c r="AG52" s="63">
        <v>4</v>
      </c>
      <c r="AH52" s="19">
        <v>8</v>
      </c>
      <c r="AI52" s="22">
        <v>9</v>
      </c>
      <c r="AJ52" s="23"/>
      <c r="AK52" s="25">
        <f>ROUND((AH52*0.4+AI52*0.6),1)</f>
        <v>8.6</v>
      </c>
      <c r="AL52" s="26">
        <f>ROUND(MAX((AH52*0.4+AI52*0.6),(AH52*0.4+AJ52*0.6)),1)</f>
        <v>8.6</v>
      </c>
      <c r="AM52" s="26" t="str">
        <f>TEXT(AL52,"0.0")</f>
        <v>8.6</v>
      </c>
      <c r="AN52" s="30" t="str">
        <f>IF(AL52&gt;=8.5,"A",IF(AL52&gt;=8,"B+",IF(AL52&gt;=7,"B",IF(AL52&gt;=6.5,"C+",IF(AL52&gt;=5.5,"C",IF(AL52&gt;=5,"D+",IF(AL52&gt;=4,"D","F")))))))</f>
        <v>A</v>
      </c>
      <c r="AO52" s="28">
        <f>IF(AN52="A",4,IF(AN52="B+",3.5,IF(AN52="B",3,IF(AN52="C+",2.5,IF(AN52="C",2,IF(AN52="D+",1.5,IF(AN52="D",1,0)))))))</f>
        <v>4</v>
      </c>
      <c r="AP52" s="35" t="str">
        <f>TEXT(AO52,"0.0")</f>
        <v>4.0</v>
      </c>
      <c r="AQ52" s="66">
        <v>2</v>
      </c>
      <c r="AR52" s="68">
        <v>2</v>
      </c>
      <c r="AS52" s="19">
        <v>8</v>
      </c>
      <c r="AT52" s="22">
        <v>7</v>
      </c>
      <c r="AU52" s="23"/>
      <c r="AV52" s="25">
        <f>ROUND((AS52*0.4+AT52*0.6),1)</f>
        <v>7.4</v>
      </c>
      <c r="AW52" s="26">
        <f>ROUND(MAX((AS52*0.4+AT52*0.6),(AS52*0.4+AU52*0.6)),1)</f>
        <v>7.4</v>
      </c>
      <c r="AX52" s="26" t="str">
        <f>TEXT(AW52,"0.0")</f>
        <v>7.4</v>
      </c>
      <c r="AY52" s="30" t="str">
        <f>IF(AW52&gt;=8.5,"A",IF(AW52&gt;=8,"B+",IF(AW52&gt;=7,"B",IF(AW52&gt;=6.5,"C+",IF(AW52&gt;=5.5,"C",IF(AW52&gt;=5,"D+",IF(AW52&gt;=4,"D","F")))))))</f>
        <v>B</v>
      </c>
      <c r="AZ52" s="28">
        <f>IF(AY52="A",4,IF(AY52="B+",3.5,IF(AY52="B",3,IF(AY52="C+",2.5,IF(AY52="C",2,IF(AY52="D+",1.5,IF(AY52="D",1,0)))))))</f>
        <v>3</v>
      </c>
      <c r="BA52" s="35" t="str">
        <f>TEXT(AZ52,"0.0")</f>
        <v>3.0</v>
      </c>
      <c r="BB52" s="53">
        <v>3</v>
      </c>
      <c r="BC52" s="63">
        <v>3</v>
      </c>
      <c r="BD52" s="19">
        <v>8.1999999999999993</v>
      </c>
      <c r="BE52" s="22">
        <v>4</v>
      </c>
      <c r="BF52" s="23"/>
      <c r="BG52" s="25">
        <f>ROUND((BD52*0.4+BE52*0.6),1)</f>
        <v>5.7</v>
      </c>
      <c r="BH52" s="26">
        <f>ROUND(MAX((BD52*0.4+BE52*0.6),(BD52*0.4+BF52*0.6)),1)</f>
        <v>5.7</v>
      </c>
      <c r="BI52" s="26" t="str">
        <f>TEXT(BH52,"0.0")</f>
        <v>5.7</v>
      </c>
      <c r="BJ52" s="30" t="str">
        <f>IF(BH52&gt;=8.5,"A",IF(BH52&gt;=8,"B+",IF(BH52&gt;=7,"B",IF(BH52&gt;=6.5,"C+",IF(BH52&gt;=5.5,"C",IF(BH52&gt;=5,"D+",IF(BH52&gt;=4,"D","F")))))))</f>
        <v>C</v>
      </c>
      <c r="BK52" s="28">
        <f>IF(BJ52="A",4,IF(BJ52="B+",3.5,IF(BJ52="B",3,IF(BJ52="C+",2.5,IF(BJ52="C",2,IF(BJ52="D+",1.5,IF(BJ52="D",1,0)))))))</f>
        <v>2</v>
      </c>
      <c r="BL52" s="35" t="str">
        <f>TEXT(BK52,"0.0")</f>
        <v>2.0</v>
      </c>
      <c r="BM52" s="53">
        <v>3</v>
      </c>
      <c r="BN52" s="63">
        <v>3</v>
      </c>
      <c r="BO52" s="185">
        <v>6.7</v>
      </c>
      <c r="BP52" s="121">
        <v>7</v>
      </c>
      <c r="BQ52" s="122"/>
      <c r="BR52" s="129">
        <f>ROUND((BO52*0.4+BP52*0.6),1)</f>
        <v>6.9</v>
      </c>
      <c r="BS52" s="130">
        <f>ROUND(MAX((BO52*0.4+BP52*0.6),(BO52*0.4+BQ52*0.6)),1)</f>
        <v>6.9</v>
      </c>
      <c r="BT52" s="130" t="str">
        <f>TEXT(BS52,"0.0")</f>
        <v>6.9</v>
      </c>
      <c r="BU52" s="125" t="str">
        <f>IF(BS52&gt;=8.5,"A",IF(BS52&gt;=8,"B+",IF(BS52&gt;=7,"B",IF(BS52&gt;=6.5,"C+",IF(BS52&gt;=5.5,"C",IF(BS52&gt;=5,"D+",IF(BS52&gt;=4,"D","F")))))))</f>
        <v>C+</v>
      </c>
      <c r="BV52" s="126">
        <f>IF(BU52="A",4,IF(BU52="B+",3.5,IF(BU52="B",3,IF(BU52="C+",2.5,IF(BU52="C",2,IF(BU52="D+",1.5,IF(BU52="D",1,0)))))))</f>
        <v>2.5</v>
      </c>
      <c r="BW52" s="127" t="str">
        <f>TEXT(BV52,"0.0")</f>
        <v>2.5</v>
      </c>
      <c r="BX52" s="144">
        <v>2</v>
      </c>
      <c r="BY52" s="305">
        <v>2</v>
      </c>
      <c r="BZ52" s="185">
        <v>7.5</v>
      </c>
      <c r="CA52" s="121">
        <v>9</v>
      </c>
      <c r="CB52" s="122"/>
      <c r="CC52" s="129">
        <f>ROUND((BZ52*0.4+CA52*0.6),1)</f>
        <v>8.4</v>
      </c>
      <c r="CD52" s="130">
        <f>ROUND(MAX((BZ52*0.4+CA52*0.6),(BZ52*0.4+CB52*0.6)),1)</f>
        <v>8.4</v>
      </c>
      <c r="CE52" s="26" t="str">
        <f>TEXT(CD52,"0.0")</f>
        <v>8.4</v>
      </c>
      <c r="CF52" s="125" t="str">
        <f>IF(CD52&gt;=8.5,"A",IF(CD52&gt;=8,"B+",IF(CD52&gt;=7,"B",IF(CD52&gt;=6.5,"C+",IF(CD52&gt;=5.5,"C",IF(CD52&gt;=5,"D+",IF(CD52&gt;=4,"D","F")))))))</f>
        <v>B+</v>
      </c>
      <c r="CG52" s="126">
        <f>IF(CF52="A",4,IF(CF52="B+",3.5,IF(CF52="B",3,IF(CF52="C+",2.5,IF(CF52="C",2,IF(CF52="D+",1.5,IF(CF52="D",1,0)))))))</f>
        <v>3.5</v>
      </c>
      <c r="CH52" s="127" t="str">
        <f>TEXT(CG52,"0.0")</f>
        <v>3.5</v>
      </c>
      <c r="CI52" s="144">
        <v>3</v>
      </c>
      <c r="CJ52" s="145">
        <v>3</v>
      </c>
      <c r="CK52" s="193">
        <f>AF52+AQ52+BB52+BM52+BX52+CI52</f>
        <v>17</v>
      </c>
      <c r="CL52" s="217">
        <f>(AA52*AF52+AL52*AQ52+AW52*BB52+BH52*BM52+BS52*BX52+CD52*CI52)/CK52</f>
        <v>6.9823529411764707</v>
      </c>
      <c r="CM52" s="182">
        <f>(AD52*AF52+AO52*AQ52+AZ52*BB52+BK52*BM52+BV52*BX52+CG52*CI52)/CK52</f>
        <v>2.7352941176470589</v>
      </c>
      <c r="CN52" s="183" t="str">
        <f>TEXT(CM52,"0.00")</f>
        <v>2.74</v>
      </c>
      <c r="CO52" s="135" t="str">
        <f>IF(AND(CM52&lt;0.8),"Cảnh báo KQHT","Lên lớp")</f>
        <v>Lên lớp</v>
      </c>
      <c r="CP52" s="136">
        <f>AG52+AR52+BC52+BN52+BY52+CJ52</f>
        <v>17</v>
      </c>
      <c r="CQ52" s="241">
        <f xml:space="preserve"> (AA52*AG52+AL52*AR52+AW52*BC52+BH52*BN52+BS52*BY52+CD52*CJ52)/CP52</f>
        <v>6.9823529411764707</v>
      </c>
      <c r="CR52" s="137">
        <f xml:space="preserve"> (AD52*AG52+AO52*AR52+AZ52*BC52+BK52*BN52+BV52*BY52+CG52*CJ52)/CP52</f>
        <v>2.7352941176470589</v>
      </c>
      <c r="CS52" s="140" t="str">
        <f>TEXT(CR52,"0.00")</f>
        <v>2.74</v>
      </c>
      <c r="CT52" s="135" t="str">
        <f>IF(AND(CR52&lt;1.2),"Cảnh báo KQHT","Lên lớp")</f>
        <v>Lên lớp</v>
      </c>
      <c r="CU52" s="135" t="s">
        <v>648</v>
      </c>
      <c r="CV52" s="19">
        <v>7</v>
      </c>
      <c r="CW52" s="22">
        <v>4</v>
      </c>
      <c r="CX52" s="23"/>
      <c r="CY52" s="25">
        <f>ROUND((CV52*0.4+CW52*0.6),1)</f>
        <v>5.2</v>
      </c>
      <c r="CZ52" s="26">
        <f>ROUND(MAX((CV52*0.4+CW52*0.6),(CV52*0.4+CX52*0.6)),1)</f>
        <v>5.2</v>
      </c>
      <c r="DA52" s="26" t="str">
        <f>TEXT(CZ52,"0.0")</f>
        <v>5.2</v>
      </c>
      <c r="DB52" s="30" t="str">
        <f>IF(CZ52&gt;=8.5,"A",IF(CZ52&gt;=8,"B+",IF(CZ52&gt;=7,"B",IF(CZ52&gt;=6.5,"C+",IF(CZ52&gt;=5.5,"C",IF(CZ52&gt;=5,"D+",IF(CZ52&gt;=4,"D","F")))))))</f>
        <v>D+</v>
      </c>
      <c r="DC52" s="56">
        <f>IF(DB52="A",4,IF(DB52="B+",3.5,IF(DB52="B",3,IF(DB52="C+",2.5,IF(DB52="C",2,IF(DB52="D+",1.5,IF(DB52="D",1,0)))))))</f>
        <v>1.5</v>
      </c>
      <c r="DD52" s="35" t="str">
        <f>TEXT(DC52,"0.0")</f>
        <v>1.5</v>
      </c>
      <c r="DE52" s="53">
        <v>3</v>
      </c>
      <c r="DF52" s="63">
        <v>3</v>
      </c>
      <c r="DG52" s="19">
        <v>5.6</v>
      </c>
      <c r="DH52" s="22">
        <v>3</v>
      </c>
      <c r="DI52" s="23"/>
      <c r="DJ52" s="25">
        <f>ROUND((DG52*0.4+DH52*0.6),1)</f>
        <v>4</v>
      </c>
      <c r="DK52" s="26">
        <f>ROUND(MAX((DG52*0.4+DH52*0.6),(DG52*0.4+DI52*0.6)),1)</f>
        <v>4</v>
      </c>
      <c r="DL52" s="26" t="str">
        <f>TEXT(DK52,"0.0")</f>
        <v>4.0</v>
      </c>
      <c r="DM52" s="30" t="str">
        <f>IF(DK52&gt;=8.5,"A",IF(DK52&gt;=8,"B+",IF(DK52&gt;=7,"B",IF(DK52&gt;=6.5,"C+",IF(DK52&gt;=5.5,"C",IF(DK52&gt;=5,"D+",IF(DK52&gt;=4,"D","F")))))))</f>
        <v>D</v>
      </c>
      <c r="DN52" s="56">
        <f>IF(DM52="A",4,IF(DM52="B+",3.5,IF(DM52="B",3,IF(DM52="C+",2.5,IF(DM52="C",2,IF(DM52="D+",1.5,IF(DM52="D",1,0)))))))</f>
        <v>1</v>
      </c>
      <c r="DO52" s="35" t="str">
        <f>TEXT(DN52,"0.0")</f>
        <v>1.0</v>
      </c>
      <c r="DP52" s="53">
        <v>3</v>
      </c>
      <c r="DQ52" s="63">
        <v>3</v>
      </c>
      <c r="DR52" s="19">
        <v>8.4</v>
      </c>
      <c r="DS52" s="22">
        <v>9</v>
      </c>
      <c r="DT52" s="23"/>
      <c r="DU52" s="25">
        <f>ROUND((DR52*0.4+DS52*0.6),1)</f>
        <v>8.8000000000000007</v>
      </c>
      <c r="DV52" s="26">
        <f>ROUND(MAX((DR52*0.4+DS52*0.6),(DR52*0.4+DT52*0.6)),1)</f>
        <v>8.8000000000000007</v>
      </c>
      <c r="DW52" s="26" t="str">
        <f>TEXT(DV52,"0.0")</f>
        <v>8.8</v>
      </c>
      <c r="DX52" s="30" t="str">
        <f>IF(DV52&gt;=8.5,"A",IF(DV52&gt;=8,"B+",IF(DV52&gt;=7,"B",IF(DV52&gt;=6.5,"C+",IF(DV52&gt;=5.5,"C",IF(DV52&gt;=5,"D+",IF(DV52&gt;=4,"D","F")))))))</f>
        <v>A</v>
      </c>
      <c r="DY52" s="28">
        <f>IF(DX52="A",4,IF(DX52="B+",3.5,IF(DX52="B",3,IF(DX52="C+",2.5,IF(DX52="C",2,IF(DX52="D+",1.5,IF(DX52="D",1,0)))))))</f>
        <v>4</v>
      </c>
      <c r="DZ52" s="35" t="str">
        <f>TEXT(DY52,"0.0")</f>
        <v>4.0</v>
      </c>
      <c r="EA52" s="53">
        <v>3</v>
      </c>
      <c r="EB52" s="63">
        <v>3</v>
      </c>
      <c r="EC52" s="19">
        <v>7.3</v>
      </c>
      <c r="ED52" s="22">
        <v>8</v>
      </c>
      <c r="EE52" s="23"/>
      <c r="EF52" s="25">
        <f>ROUND((EC52*0.4+ED52*0.6),1)</f>
        <v>7.7</v>
      </c>
      <c r="EG52" s="26">
        <f>ROUND(MAX((EC52*0.4+ED52*0.6),(EC52*0.4+EE52*0.6)),1)</f>
        <v>7.7</v>
      </c>
      <c r="EH52" s="26" t="str">
        <f>TEXT(EG52,"0.0")</f>
        <v>7.7</v>
      </c>
      <c r="EI52" s="30" t="str">
        <f>IF(EG52&gt;=8.5,"A",IF(EG52&gt;=8,"B+",IF(EG52&gt;=7,"B",IF(EG52&gt;=6.5,"C+",IF(EG52&gt;=5.5,"C",IF(EG52&gt;=5,"D+",IF(EG52&gt;=4,"D","F")))))))</f>
        <v>B</v>
      </c>
      <c r="EJ52" s="28">
        <f>IF(EI52="A",4,IF(EI52="B+",3.5,IF(EI52="B",3,IF(EI52="C+",2.5,IF(EI52="C",2,IF(EI52="D+",1.5,IF(EI52="D",1,0)))))))</f>
        <v>3</v>
      </c>
      <c r="EK52" s="35" t="str">
        <f>TEXT(EJ52,"0.0")</f>
        <v>3.0</v>
      </c>
      <c r="EL52" s="53">
        <v>2</v>
      </c>
      <c r="EM52" s="63">
        <v>2</v>
      </c>
      <c r="EN52" s="19">
        <v>9</v>
      </c>
      <c r="EO52" s="22">
        <v>8</v>
      </c>
      <c r="EP52" s="23"/>
      <c r="EQ52" s="25">
        <f>ROUND((EN52*0.4+EO52*0.6),1)</f>
        <v>8.4</v>
      </c>
      <c r="ER52" s="26">
        <f>ROUND(MAX((EN52*0.4+EO52*0.6),(EN52*0.4+EP52*0.6)),1)</f>
        <v>8.4</v>
      </c>
      <c r="ES52" s="26" t="str">
        <f>TEXT(ER52,"0.0")</f>
        <v>8.4</v>
      </c>
      <c r="ET52" s="30" t="str">
        <f>IF(ER52&gt;=8.5,"A",IF(ER52&gt;=8,"B+",IF(ER52&gt;=7,"B",IF(ER52&gt;=6.5,"C+",IF(ER52&gt;=5.5,"C",IF(ER52&gt;=5,"D+",IF(ER52&gt;=4,"D","F")))))))</f>
        <v>B+</v>
      </c>
      <c r="EU52" s="28">
        <f>IF(ET52="A",4,IF(ET52="B+",3.5,IF(ET52="B",3,IF(ET52="C+",2.5,IF(ET52="C",2,IF(ET52="D+",1.5,IF(ET52="D",1,0)))))))</f>
        <v>3.5</v>
      </c>
      <c r="EV52" s="35" t="str">
        <f>TEXT(EU52,"0.0")</f>
        <v>3.5</v>
      </c>
      <c r="EW52" s="53">
        <v>2</v>
      </c>
      <c r="EX52" s="63">
        <v>2</v>
      </c>
      <c r="EY52" s="19">
        <v>7.4</v>
      </c>
      <c r="EZ52" s="22">
        <v>5</v>
      </c>
      <c r="FA52" s="23"/>
      <c r="FB52" s="25">
        <f>ROUND((EY52*0.4+EZ52*0.6),1)</f>
        <v>6</v>
      </c>
      <c r="FC52" s="26">
        <f>ROUND(MAX((EY52*0.4+EZ52*0.6),(EY52*0.4+FA52*0.6)),1)</f>
        <v>6</v>
      </c>
      <c r="FD52" s="26" t="str">
        <f>TEXT(FC52,"0.0")</f>
        <v>6.0</v>
      </c>
      <c r="FE52" s="30" t="str">
        <f>IF(FC52&gt;=8.5,"A",IF(FC52&gt;=8,"B+",IF(FC52&gt;=7,"B",IF(FC52&gt;=6.5,"C+",IF(FC52&gt;=5.5,"C",IF(FC52&gt;=5,"D+",IF(FC52&gt;=4,"D","F")))))))</f>
        <v>C</v>
      </c>
      <c r="FF52" s="28">
        <f>IF(FE52="A",4,IF(FE52="B+",3.5,IF(FE52="B",3,IF(FE52="C+",2.5,IF(FE52="C",2,IF(FE52="D+",1.5,IF(FE52="D",1,0)))))))</f>
        <v>2</v>
      </c>
      <c r="FG52" s="35" t="str">
        <f>TEXT(FF52,"0.0")</f>
        <v>2.0</v>
      </c>
      <c r="FH52" s="53">
        <v>3</v>
      </c>
      <c r="FI52" s="63">
        <v>3</v>
      </c>
      <c r="FJ52" s="19">
        <v>8.3000000000000007</v>
      </c>
      <c r="FK52" s="22">
        <v>9</v>
      </c>
      <c r="FL52" s="23"/>
      <c r="FM52" s="25">
        <f>ROUND((FJ52*0.4+FK52*0.6),1)</f>
        <v>8.6999999999999993</v>
      </c>
      <c r="FN52" s="26">
        <f>ROUND(MAX((FJ52*0.4+FK52*0.6),(FJ52*0.4+FL52*0.6)),1)</f>
        <v>8.6999999999999993</v>
      </c>
      <c r="FO52" s="26" t="str">
        <f>TEXT(FN52,"0.0")</f>
        <v>8.7</v>
      </c>
      <c r="FP52" s="30" t="str">
        <f>IF(FN52&gt;=8.5,"A",IF(FN52&gt;=8,"B+",IF(FN52&gt;=7,"B",IF(FN52&gt;=6.5,"C+",IF(FN52&gt;=5.5,"C",IF(FN52&gt;=5,"D+",IF(FN52&gt;=4,"D","F")))))))</f>
        <v>A</v>
      </c>
      <c r="FQ52" s="28">
        <f>IF(FP52="A",4,IF(FP52="B+",3.5,IF(FP52="B",3,IF(FP52="C+",2.5,IF(FP52="C",2,IF(FP52="D+",1.5,IF(FP52="D",1,0)))))))</f>
        <v>4</v>
      </c>
      <c r="FR52" s="35" t="str">
        <f>TEXT(FQ52,"0.0")</f>
        <v>4.0</v>
      </c>
      <c r="FS52" s="53">
        <v>2</v>
      </c>
      <c r="FT52" s="63">
        <v>2</v>
      </c>
      <c r="FU52" s="19">
        <v>8.3000000000000007</v>
      </c>
      <c r="FV52" s="22">
        <v>7</v>
      </c>
      <c r="FW52" s="23"/>
      <c r="FX52" s="25">
        <f>ROUND((FU52*0.4+FV52*0.6),1)</f>
        <v>7.5</v>
      </c>
      <c r="FY52" s="26">
        <f>ROUND(MAX((FU52*0.4+FV52*0.6),(FU52*0.4+FW52*0.6)),1)</f>
        <v>7.5</v>
      </c>
      <c r="FZ52" s="26" t="str">
        <f>TEXT(FY52,"0.0")</f>
        <v>7.5</v>
      </c>
      <c r="GA52" s="30" t="str">
        <f>IF(FY52&gt;=8.5,"A",IF(FY52&gt;=8,"B+",IF(FY52&gt;=7,"B",IF(FY52&gt;=6.5,"C+",IF(FY52&gt;=5.5,"C",IF(FY52&gt;=5,"D+",IF(FY52&gt;=4,"D","F")))))))</f>
        <v>B</v>
      </c>
      <c r="GB52" s="28">
        <f>IF(GA52="A",4,IF(GA52="B+",3.5,IF(GA52="B",3,IF(GA52="C+",2.5,IF(GA52="C",2,IF(GA52="D+",1.5,IF(GA52="D",1,0)))))))</f>
        <v>3</v>
      </c>
      <c r="GC52" s="35" t="str">
        <f>TEXT(GB52,"0.0")</f>
        <v>3.0</v>
      </c>
      <c r="GD52" s="53">
        <v>2</v>
      </c>
      <c r="GE52" s="63">
        <v>2</v>
      </c>
      <c r="GF52" s="181">
        <f>DE52+DP52+EA52+EL52+EW52+FH52+FS52+GD52</f>
        <v>20</v>
      </c>
      <c r="GG52" s="217">
        <f>(CZ52*DE52+DK52*DP52+DV52*EA52+EG52*EL52+ER52*EW52+FC52*FH52+FN52*FS52+FY52*GD52)/GF52</f>
        <v>6.83</v>
      </c>
      <c r="GH52" s="182">
        <f>(DC52*DE52+DN52*DP52+DY52*EA52+EJ52*EL52+EU52*EW52+FF52*FH52+FQ52*FS52+GB52*GD52)/GF52</f>
        <v>2.625</v>
      </c>
      <c r="GI52" s="183" t="str">
        <f>TEXT(GH52,"0.00")</f>
        <v>2.63</v>
      </c>
      <c r="GJ52" s="135" t="str">
        <f>IF(AND(GH52&lt;1),"Cảnh báo KQHT","Lên lớp")</f>
        <v>Lên lớp</v>
      </c>
      <c r="GK52" s="136">
        <f>DF52+DQ52+EB52+EM52+EX52+FI52+FT52+GE52</f>
        <v>20</v>
      </c>
      <c r="GL52" s="239">
        <f xml:space="preserve"> (CZ52*DF52+DK52*DQ52+DV52*EB52+EG52*EM52+ER52*EX52+FC52*FI52+FN52*FT52+FY52*GE52)/GK52</f>
        <v>6.83</v>
      </c>
      <c r="GM52" s="137">
        <f xml:space="preserve"> (DC52*DF52+DN52*DQ52+DY52*EB52+EJ52*EM52+EU52*EX52+FF52*FI52+FQ52*FT52+GB52*GE52)/GK52</f>
        <v>2.625</v>
      </c>
      <c r="GN52" s="192">
        <f>CK52+GF52</f>
        <v>37</v>
      </c>
      <c r="GO52" s="193">
        <f>CP52+GK52</f>
        <v>37</v>
      </c>
      <c r="GP52" s="183">
        <f>(CQ52*CP52+GL52*GK52)/GO52</f>
        <v>6.9</v>
      </c>
      <c r="GQ52" s="182">
        <f>(CR52*CP52+GM52*GK52)/GO52</f>
        <v>2.6756756756756759</v>
      </c>
      <c r="GR52" s="183" t="str">
        <f>TEXT(GQ52,"0.00")</f>
        <v>2.68</v>
      </c>
      <c r="GS52" s="135" t="str">
        <f>IF(AND(GQ52&lt;1.2),"Cảnh báo KQHT","Lên lớp")</f>
        <v>Lên lớp</v>
      </c>
      <c r="GT52" s="135" t="s">
        <v>648</v>
      </c>
      <c r="GU52" s="19">
        <v>8.6</v>
      </c>
      <c r="GV52" s="22">
        <v>6</v>
      </c>
      <c r="GW52" s="23"/>
      <c r="GX52" s="25">
        <f>ROUND((GU52*0.4+GV52*0.6),1)</f>
        <v>7</v>
      </c>
      <c r="GY52" s="26">
        <f>ROUND(MAX((GU52*0.4+GV52*0.6),(GU52*0.4+GW52*0.6)),1)</f>
        <v>7</v>
      </c>
      <c r="GZ52" s="26" t="str">
        <f>TEXT(GY52,"0.0")</f>
        <v>7.0</v>
      </c>
      <c r="HA52" s="30" t="str">
        <f>IF(GY52&gt;=8.5,"A",IF(GY52&gt;=8,"B+",IF(GY52&gt;=7,"B",IF(GY52&gt;=6.5,"C+",IF(GY52&gt;=5.5,"C",IF(GY52&gt;=5,"D+",IF(GY52&gt;=4,"D","F")))))))</f>
        <v>B</v>
      </c>
      <c r="HB52" s="28">
        <f>IF(HA52="A",4,IF(HA52="B+",3.5,IF(HA52="B",3,IF(HA52="C+",2.5,IF(HA52="C",2,IF(HA52="D+",1.5,IF(HA52="D",1,0)))))))</f>
        <v>3</v>
      </c>
      <c r="HC52" s="35" t="str">
        <f>TEXT(HB52,"0.0")</f>
        <v>3.0</v>
      </c>
      <c r="HD52" s="53">
        <v>3</v>
      </c>
      <c r="HE52" s="63">
        <v>3</v>
      </c>
      <c r="HF52" s="19">
        <v>9</v>
      </c>
      <c r="HG52" s="22">
        <v>9</v>
      </c>
      <c r="HH52" s="23"/>
      <c r="HI52" s="25">
        <f>ROUND((HF52*0.4+HG52*0.6),1)</f>
        <v>9</v>
      </c>
      <c r="HJ52" s="26">
        <f>ROUND(MAX((HF52*0.4+HG52*0.6),(HF52*0.4+HH52*0.6)),1)</f>
        <v>9</v>
      </c>
      <c r="HK52" s="26" t="str">
        <f>TEXT(HJ52,"0.0")</f>
        <v>9.0</v>
      </c>
      <c r="HL52" s="30" t="str">
        <f>IF(HJ52&gt;=8.5,"A",IF(HJ52&gt;=8,"B+",IF(HJ52&gt;=7,"B",IF(HJ52&gt;=6.5,"C+",IF(HJ52&gt;=5.5,"C",IF(HJ52&gt;=5,"D+",IF(HJ52&gt;=4,"D","F")))))))</f>
        <v>A</v>
      </c>
      <c r="HM52" s="28">
        <f>IF(HL52="A",4,IF(HL52="B+",3.5,IF(HL52="B",3,IF(HL52="C+",2.5,IF(HL52="C",2,IF(HL52="D+",1.5,IF(HL52="D",1,0)))))))</f>
        <v>4</v>
      </c>
      <c r="HN52" s="35" t="str">
        <f>TEXT(HM52,"0.0")</f>
        <v>4.0</v>
      </c>
      <c r="HO52" s="53">
        <v>2</v>
      </c>
      <c r="HP52" s="63">
        <v>2</v>
      </c>
      <c r="HQ52" s="19">
        <v>6.1</v>
      </c>
      <c r="HR52" s="22">
        <v>7</v>
      </c>
      <c r="HS52" s="23"/>
      <c r="HT52" s="25">
        <f>ROUND((HQ52*0.4+HR52*0.6),1)</f>
        <v>6.6</v>
      </c>
      <c r="HU52" s="147">
        <f>ROUND(MAX((HQ52*0.4+HR52*0.6),(HQ52*0.4+HS52*0.6)),1)</f>
        <v>6.6</v>
      </c>
      <c r="HV52" s="26" t="str">
        <f>TEXT(HU52,"0.0")</f>
        <v>6.6</v>
      </c>
      <c r="HW52" s="218" t="str">
        <f>IF(HU52&gt;=8.5,"A",IF(HU52&gt;=8,"B+",IF(HU52&gt;=7,"B",IF(HU52&gt;=6.5,"C+",IF(HU52&gt;=5.5,"C",IF(HU52&gt;=5,"D+",IF(HU52&gt;=4,"D","F")))))))</f>
        <v>C+</v>
      </c>
      <c r="HX52" s="149">
        <f>IF(HW52="A",4,IF(HW52="B+",3.5,IF(HW52="B",3,IF(HW52="C+",2.5,IF(HW52="C",2,IF(HW52="D+",1.5,IF(HW52="D",1,0)))))))</f>
        <v>2.5</v>
      </c>
      <c r="HY52" s="40" t="str">
        <f>TEXT(HX52,"0.0")</f>
        <v>2.5</v>
      </c>
      <c r="HZ52" s="53">
        <v>3</v>
      </c>
      <c r="IA52" s="63">
        <v>3</v>
      </c>
      <c r="IB52" s="19">
        <v>5.3</v>
      </c>
      <c r="IC52" s="22">
        <v>6</v>
      </c>
      <c r="ID52" s="23"/>
      <c r="IE52" s="25">
        <f>ROUND((IB52*0.4+IC52*0.6),1)</f>
        <v>5.7</v>
      </c>
      <c r="IF52" s="147">
        <f>ROUND(MAX((IB52*0.4+IC52*0.6),(IB52*0.4+ID52*0.6)),1)</f>
        <v>5.7</v>
      </c>
      <c r="IG52" s="26" t="str">
        <f>TEXT(IF52,"0.0")</f>
        <v>5.7</v>
      </c>
      <c r="IH52" s="218" t="str">
        <f>IF(IF52&gt;=8.5,"A",IF(IF52&gt;=8,"B+",IF(IF52&gt;=7,"B",IF(IF52&gt;=6.5,"C+",IF(IF52&gt;=5.5,"C",IF(IF52&gt;=5,"D+",IF(IF52&gt;=4,"D","F")))))))</f>
        <v>C</v>
      </c>
      <c r="II52" s="149">
        <f>IF(IH52="A",4,IF(IH52="B+",3.5,IF(IH52="B",3,IF(IH52="C+",2.5,IF(IH52="C",2,IF(IH52="D+",1.5,IF(IH52="D",1,0)))))))</f>
        <v>2</v>
      </c>
      <c r="IJ52" s="40" t="str">
        <f>TEXT(II52,"0.0")</f>
        <v>2.0</v>
      </c>
      <c r="IK52" s="53">
        <v>1</v>
      </c>
      <c r="IL52" s="63">
        <v>1</v>
      </c>
      <c r="IM52" s="19">
        <v>7.6</v>
      </c>
      <c r="IN52" s="22">
        <v>5</v>
      </c>
      <c r="IO52" s="23"/>
      <c r="IP52" s="25">
        <f>ROUND((IM52*0.4+IN52*0.6),1)</f>
        <v>6</v>
      </c>
      <c r="IQ52" s="26">
        <f>ROUND(MAX((IM52*0.4+IN52*0.6),(IM52*0.4+IO52*0.6)),1)</f>
        <v>6</v>
      </c>
      <c r="IR52" s="26" t="str">
        <f>TEXT(IQ52,"0.0")</f>
        <v>6.0</v>
      </c>
      <c r="IS52" s="30" t="str">
        <f>IF(IQ52&gt;=8.5,"A",IF(IQ52&gt;=8,"B+",IF(IQ52&gt;=7,"B",IF(IQ52&gt;=6.5,"C+",IF(IQ52&gt;=5.5,"C",IF(IQ52&gt;=5,"D+",IF(IQ52&gt;=4,"D","F")))))))</f>
        <v>C</v>
      </c>
      <c r="IT52" s="28">
        <f>IF(IS52="A",4,IF(IS52="B+",3.5,IF(IS52="B",3,IF(IS52="C+",2.5,IF(IS52="C",2,IF(IS52="D+",1.5,IF(IS52="D",1,0)))))))</f>
        <v>2</v>
      </c>
      <c r="IU52" s="35" t="str">
        <f>TEXT(IT52,"0.0")</f>
        <v>2.0</v>
      </c>
      <c r="IV52" s="53">
        <v>2</v>
      </c>
      <c r="IW52" s="63">
        <v>2</v>
      </c>
      <c r="IX52" s="19">
        <v>7.4</v>
      </c>
      <c r="IY52" s="22">
        <v>7</v>
      </c>
      <c r="IZ52" s="23"/>
      <c r="JA52" s="25">
        <f>ROUND((IX52*0.4+IY52*0.6),1)</f>
        <v>7.2</v>
      </c>
      <c r="JB52" s="26">
        <f>ROUND(MAX((IX52*0.4+IY52*0.6),(IX52*0.4+IZ52*0.6)),1)</f>
        <v>7.2</v>
      </c>
      <c r="JC52" s="26" t="str">
        <f>TEXT(JB52,"0.0")</f>
        <v>7.2</v>
      </c>
      <c r="JD52" s="30" t="str">
        <f>IF(JB52&gt;=8.5,"A",IF(JB52&gt;=8,"B+",IF(JB52&gt;=7,"B",IF(JB52&gt;=6.5,"C+",IF(JB52&gt;=5.5,"C",IF(JB52&gt;=5,"D+",IF(JB52&gt;=4,"D","F")))))))</f>
        <v>B</v>
      </c>
      <c r="JE52" s="28">
        <f>IF(JD52="A",4,IF(JD52="B+",3.5,IF(JD52="B",3,IF(JD52="C+",2.5,IF(JD52="C",2,IF(JD52="D+",1.5,IF(JD52="D",1,0)))))))</f>
        <v>3</v>
      </c>
      <c r="JF52" s="35" t="str">
        <f>TEXT(JE52,"0.0")</f>
        <v>3.0</v>
      </c>
      <c r="JG52" s="53">
        <v>2</v>
      </c>
      <c r="JH52" s="63">
        <v>2</v>
      </c>
      <c r="JI52" s="19">
        <v>6</v>
      </c>
      <c r="JJ52" s="22">
        <v>9</v>
      </c>
      <c r="JK52" s="23"/>
      <c r="JL52" s="25">
        <f>ROUND((JI52*0.4+JJ52*0.6),1)</f>
        <v>7.8</v>
      </c>
      <c r="JM52" s="26">
        <f>ROUND(MAX((JI52*0.4+JJ52*0.6),(JI52*0.4+JK52*0.6)),1)</f>
        <v>7.8</v>
      </c>
      <c r="JN52" s="26" t="str">
        <f>TEXT(JM52,"0.0")</f>
        <v>7.8</v>
      </c>
      <c r="JO52" s="30" t="str">
        <f>IF(JM52&gt;=8.5,"A",IF(JM52&gt;=8,"B+",IF(JM52&gt;=7,"B",IF(JM52&gt;=6.5,"C+",IF(JM52&gt;=5.5,"C",IF(JM52&gt;=5,"D+",IF(JM52&gt;=4,"D","F")))))))</f>
        <v>B</v>
      </c>
      <c r="JP52" s="28">
        <f>IF(JO52="A",4,IF(JO52="B+",3.5,IF(JO52="B",3,IF(JO52="C+",2.5,IF(JO52="C",2,IF(JO52="D+",1.5,IF(JO52="D",1,0)))))))</f>
        <v>3</v>
      </c>
      <c r="JQ52" s="35" t="str">
        <f>TEXT(JP52,"0.0")</f>
        <v>3.0</v>
      </c>
      <c r="JR52" s="53">
        <v>2</v>
      </c>
      <c r="JS52" s="63">
        <v>2</v>
      </c>
      <c r="JT52" s="19">
        <v>5.8</v>
      </c>
      <c r="JU52" s="22">
        <v>4</v>
      </c>
      <c r="JV52" s="23"/>
      <c r="JW52" s="25">
        <f>ROUND((JT52*0.4+JU52*0.6),1)</f>
        <v>4.7</v>
      </c>
      <c r="JX52" s="26">
        <f>ROUND(MAX((JT52*0.4+JU52*0.6),(JT52*0.4+JV52*0.6)),1)</f>
        <v>4.7</v>
      </c>
      <c r="JY52" s="26" t="str">
        <f>TEXT(JX52,"0.0")</f>
        <v>4.7</v>
      </c>
      <c r="JZ52" s="30" t="str">
        <f>IF(JX52&gt;=8.5,"A",IF(JX52&gt;=8,"B+",IF(JX52&gt;=7,"B",IF(JX52&gt;=6.5,"C+",IF(JX52&gt;=5.5,"C",IF(JX52&gt;=5,"D+",IF(JX52&gt;=4,"D","F")))))))</f>
        <v>D</v>
      </c>
      <c r="KA52" s="28">
        <f>IF(JZ52="A",4,IF(JZ52="B+",3.5,IF(JZ52="B",3,IF(JZ52="C+",2.5,IF(JZ52="C",2,IF(JZ52="D+",1.5,IF(JZ52="D",1,0)))))))</f>
        <v>1</v>
      </c>
      <c r="KB52" s="35" t="str">
        <f>TEXT(KA52,"0.0")</f>
        <v>1.0</v>
      </c>
      <c r="KC52" s="53">
        <v>1</v>
      </c>
      <c r="KD52" s="63">
        <v>1</v>
      </c>
      <c r="KE52" s="19">
        <v>7</v>
      </c>
      <c r="KF52" s="22">
        <v>9</v>
      </c>
      <c r="KG52" s="23"/>
      <c r="KH52" s="25">
        <f>ROUND((KE52*0.4+KF52*0.6),1)</f>
        <v>8.1999999999999993</v>
      </c>
      <c r="KI52" s="26">
        <f>ROUND(MAX((KE52*0.4+KF52*0.6),(KE52*0.4+KG52*0.6)),1)</f>
        <v>8.1999999999999993</v>
      </c>
      <c r="KJ52" s="26" t="str">
        <f>TEXT(KI52,"0.0")</f>
        <v>8.2</v>
      </c>
      <c r="KK52" s="30" t="str">
        <f>IF(KI52&gt;=8.5,"A",IF(KI52&gt;=8,"B+",IF(KI52&gt;=7,"B",IF(KI52&gt;=6.5,"C+",IF(KI52&gt;=5.5,"C",IF(KI52&gt;=5,"D+",IF(KI52&gt;=4,"D","F")))))))</f>
        <v>B+</v>
      </c>
      <c r="KL52" s="28">
        <f>IF(KK52="A",4,IF(KK52="B+",3.5,IF(KK52="B",3,IF(KK52="C+",2.5,IF(KK52="C",2,IF(KK52="D+",1.5,IF(KK52="D",1,0)))))))</f>
        <v>3.5</v>
      </c>
      <c r="KM52" s="35" t="str">
        <f>TEXT(KL52,"0.0")</f>
        <v>3.5</v>
      </c>
      <c r="KN52" s="53">
        <v>2</v>
      </c>
      <c r="KO52" s="63">
        <v>2</v>
      </c>
      <c r="KP52" s="181">
        <f>HD52+HO52+HZ52+IK52+IV52+JG52+JR52+KC52+KN52</f>
        <v>18</v>
      </c>
      <c r="KQ52" s="217">
        <f>(GY52*HD52+HJ52*HO52+HU52*HZ52+IF52*IK52+IQ52*IV52+JB52*JG52+JM52*JR52+JX52*KC52+KI52*KN52)/KP52</f>
        <v>7.0888888888888886</v>
      </c>
      <c r="KR52" s="182">
        <f>(HB52*HD52+HM52*HO52+HX52*HZ52+II52*IK52+IT52*IV52+JE52*JG52+JP52*JR52+KA52*KC52+KL52*KN52)/KP52</f>
        <v>2.8055555555555554</v>
      </c>
      <c r="KS52" s="183" t="str">
        <f>TEXT(KR52,"0.00")</f>
        <v>2.81</v>
      </c>
      <c r="KT52" s="135" t="str">
        <f>IF(AND(KR52&lt;1),"Cảnh báo KQHT","Lên lớp")</f>
        <v>Lên lớp</v>
      </c>
      <c r="KU52" s="136">
        <f>HE52+HP52+IA52+IL52+IW52+JH52+JS52+KD52+KO52</f>
        <v>18</v>
      </c>
      <c r="KV52" s="217">
        <f>(GY52*HE52+HJ52*HP52+HU52*IA52+IF52*IL52+IQ52*IW52+JB52*JH52+JM52*JS52+JX52*KD52+KI52*KO52)/KU52</f>
        <v>7.0888888888888886</v>
      </c>
      <c r="KW52" s="236">
        <f xml:space="preserve"> (HB52*HE52+HM52*HP52+HX52*IA52+II52*IL52+IT52*IW52+JE52*JH52+JP52*JS52+KA52*KD52+KL52*KO52)/KU52</f>
        <v>2.8055555555555554</v>
      </c>
      <c r="KX52" s="192">
        <f>GN52+KP52</f>
        <v>55</v>
      </c>
      <c r="KY52" s="193">
        <f>GO52+KU52</f>
        <v>55</v>
      </c>
      <c r="KZ52" s="183">
        <f>(GP52*GO52+KV52*KU52)/KY52</f>
        <v>6.961818181818181</v>
      </c>
      <c r="LA52" s="182">
        <f>(GQ52*GO52+KW52*KU52)/KY52</f>
        <v>2.7181818181818183</v>
      </c>
      <c r="LB52" s="183" t="str">
        <f>TEXT(LA52,"0.00")</f>
        <v>2.72</v>
      </c>
      <c r="LC52" s="135" t="str">
        <f>IF(AND(LA52&lt;1.4),"Cảnh báo KQHT","Lên lớp")</f>
        <v>Lên lớp</v>
      </c>
      <c r="LD52" s="135" t="s">
        <v>648</v>
      </c>
      <c r="LE52" s="19">
        <v>8.4</v>
      </c>
      <c r="LF52" s="22">
        <v>7</v>
      </c>
      <c r="LG52" s="23"/>
      <c r="LH52" s="25">
        <f>ROUND((LE52*0.4+LF52*0.6),1)</f>
        <v>7.6</v>
      </c>
      <c r="LI52" s="147">
        <f>ROUND(MAX((LE52*0.4+LF52*0.6),(LE52*0.4+LG52*0.6)),1)</f>
        <v>7.6</v>
      </c>
      <c r="LJ52" s="26" t="str">
        <f>TEXT(LI52,"0.0")</f>
        <v>7.6</v>
      </c>
      <c r="LK52" s="148" t="str">
        <f>IF(LI52&gt;=8.5,"A",IF(LI52&gt;=8,"B+",IF(LI52&gt;=7,"B",IF(LI52&gt;=6.5,"C+",IF(LI52&gt;=5.5,"C",IF(LI52&gt;=5,"D+",IF(LI52&gt;=4,"D","F")))))))</f>
        <v>B</v>
      </c>
      <c r="LL52" s="149">
        <f>IF(LK52="A",4,IF(LK52="B+",3.5,IF(LK52="B",3,IF(LK52="C+",2.5,IF(LK52="C",2,IF(LK52="D+",1.5,IF(LK52="D",1,0)))))))</f>
        <v>3</v>
      </c>
      <c r="LM52" s="40" t="str">
        <f>TEXT(LL52,"0.0")</f>
        <v>3.0</v>
      </c>
      <c r="LN52" s="53">
        <v>2</v>
      </c>
      <c r="LO52" s="63">
        <v>2</v>
      </c>
      <c r="LP52" s="19">
        <v>8.4</v>
      </c>
      <c r="LQ52" s="22">
        <v>9</v>
      </c>
      <c r="LR52" s="23"/>
      <c r="LS52" s="25">
        <f>ROUND((LP52*0.4+LQ52*0.6),1)</f>
        <v>8.8000000000000007</v>
      </c>
      <c r="LT52" s="147">
        <f>ROUND(MAX((LP52*0.4+LQ52*0.6),(LP52*0.4+LR52*0.6)),1)</f>
        <v>8.8000000000000007</v>
      </c>
      <c r="LU52" s="26" t="str">
        <f>TEXT(LT52,"0.0")</f>
        <v>8.8</v>
      </c>
      <c r="LV52" s="148" t="str">
        <f>IF(LT52&gt;=8.5,"A",IF(LT52&gt;=8,"B+",IF(LT52&gt;=7,"B",IF(LT52&gt;=6.5,"C+",IF(LT52&gt;=5.5,"C",IF(LT52&gt;=5,"D+",IF(LT52&gt;=4,"D","F")))))))</f>
        <v>A</v>
      </c>
      <c r="LW52" s="149">
        <f>IF(LV52="A",4,IF(LV52="B+",3.5,IF(LV52="B",3,IF(LV52="C+",2.5,IF(LV52="C",2,IF(LV52="D+",1.5,IF(LV52="D",1,0)))))))</f>
        <v>4</v>
      </c>
      <c r="LX52" s="40" t="str">
        <f>TEXT(LW52,"0.0")</f>
        <v>4.0</v>
      </c>
      <c r="LY52" s="53">
        <v>1</v>
      </c>
      <c r="LZ52" s="63">
        <v>1</v>
      </c>
      <c r="MA52" s="19">
        <v>8</v>
      </c>
      <c r="MB52" s="22">
        <v>7</v>
      </c>
      <c r="MC52" s="23"/>
      <c r="MD52" s="25">
        <f>ROUND((MA52*0.4+MB52*0.6),1)</f>
        <v>7.4</v>
      </c>
      <c r="ME52" s="147">
        <f>ROUND(MAX((MA52*0.4+MB52*0.6),(MA52*0.4+MC52*0.6)),1)</f>
        <v>7.4</v>
      </c>
      <c r="MF52" s="26" t="str">
        <f>TEXT(ME52,"0.0")</f>
        <v>7.4</v>
      </c>
      <c r="MG52" s="148" t="str">
        <f>IF(ME52&gt;=8.5,"A",IF(ME52&gt;=8,"B+",IF(ME52&gt;=7,"B",IF(ME52&gt;=6.5,"C+",IF(ME52&gt;=5.5,"C",IF(ME52&gt;=5,"D+",IF(ME52&gt;=4,"D","F")))))))</f>
        <v>B</v>
      </c>
      <c r="MH52" s="149">
        <f>IF(MG52="A",4,IF(MG52="B+",3.5,IF(MG52="B",3,IF(MG52="C+",2.5,IF(MG52="C",2,IF(MG52="D+",1.5,IF(MG52="D",1,0)))))))</f>
        <v>3</v>
      </c>
      <c r="MI52" s="40" t="str">
        <f>TEXT(MH52,"0.0")</f>
        <v>3.0</v>
      </c>
      <c r="MJ52" s="53">
        <v>3</v>
      </c>
      <c r="MK52" s="63">
        <v>3</v>
      </c>
      <c r="ML52" s="19">
        <v>9</v>
      </c>
      <c r="MM52" s="22">
        <v>9</v>
      </c>
      <c r="MN52" s="23"/>
      <c r="MO52" s="25">
        <f>ROUND((ML52*0.4+MM52*0.6),1)</f>
        <v>9</v>
      </c>
      <c r="MP52" s="147">
        <f>ROUND(MAX((ML52*0.4+MM52*0.6),(ML52*0.4+MN52*0.6)),1)</f>
        <v>9</v>
      </c>
      <c r="MQ52" s="26" t="str">
        <f>TEXT(MP52,"0.0")</f>
        <v>9.0</v>
      </c>
      <c r="MR52" s="148" t="str">
        <f>IF(MP52&gt;=8.5,"A",IF(MP52&gt;=8,"B+",IF(MP52&gt;=7,"B",IF(MP52&gt;=6.5,"C+",IF(MP52&gt;=5.5,"C",IF(MP52&gt;=5,"D+",IF(MP52&gt;=4,"D","F")))))))</f>
        <v>A</v>
      </c>
      <c r="MS52" s="149">
        <f>IF(MR52="A",4,IF(MR52="B+",3.5,IF(MR52="B",3,IF(MR52="C+",2.5,IF(MR52="C",2,IF(MR52="D+",1.5,IF(MR52="D",1,0)))))))</f>
        <v>4</v>
      </c>
      <c r="MT52" s="40" t="str">
        <f>TEXT(MS52,"0.0")</f>
        <v>4.0</v>
      </c>
      <c r="MU52" s="53">
        <v>2</v>
      </c>
      <c r="MV52" s="63">
        <v>2</v>
      </c>
      <c r="MW52" s="19">
        <v>8.6</v>
      </c>
      <c r="MX52" s="22">
        <v>9</v>
      </c>
      <c r="MY52" s="23"/>
      <c r="MZ52" s="25">
        <f>ROUND((MW52*0.4+MX52*0.6),1)</f>
        <v>8.8000000000000007</v>
      </c>
      <c r="NA52" s="147">
        <f>ROUND(MAX((MW52*0.4+MX52*0.6),(MW52*0.4+MY52*0.6)),1)</f>
        <v>8.8000000000000007</v>
      </c>
      <c r="NB52" s="26" t="str">
        <f>TEXT(NA52,"0.0")</f>
        <v>8.8</v>
      </c>
      <c r="NC52" s="148" t="str">
        <f>IF(NA52&gt;=8.5,"A",IF(NA52&gt;=8,"B+",IF(NA52&gt;=7,"B",IF(NA52&gt;=6.5,"C+",IF(NA52&gt;=5.5,"C",IF(NA52&gt;=5,"D+",IF(NA52&gt;=4,"D","F")))))))</f>
        <v>A</v>
      </c>
      <c r="ND52" s="149">
        <f>IF(NC52="A",4,IF(NC52="B+",3.5,IF(NC52="B",3,IF(NC52="C+",2.5,IF(NC52="C",2,IF(NC52="D+",1.5,IF(NC52="D",1,0)))))))</f>
        <v>4</v>
      </c>
      <c r="NE52" s="40" t="str">
        <f>TEXT(ND52,"0.0")</f>
        <v>4.0</v>
      </c>
      <c r="NF52" s="53">
        <v>4</v>
      </c>
      <c r="NG52" s="63">
        <v>4</v>
      </c>
      <c r="NH52" s="264">
        <f t="shared" si="19"/>
        <v>12</v>
      </c>
      <c r="NI52" s="217">
        <f t="shared" si="20"/>
        <v>8.2833333333333332</v>
      </c>
      <c r="NJ52" s="182">
        <f t="shared" si="21"/>
        <v>3.5833333333333335</v>
      </c>
      <c r="NK52" s="183" t="str">
        <f t="shared" si="22"/>
        <v>3.58</v>
      </c>
      <c r="NL52" s="135" t="str">
        <f t="shared" si="23"/>
        <v>Lên lớp</v>
      </c>
      <c r="NM52" s="136">
        <f t="shared" si="24"/>
        <v>12</v>
      </c>
      <c r="NN52" s="217">
        <f t="shared" si="25"/>
        <v>8.2833333333333332</v>
      </c>
      <c r="NO52" s="236">
        <f t="shared" si="26"/>
        <v>3.5833333333333335</v>
      </c>
      <c r="NP52" s="192">
        <f t="shared" si="27"/>
        <v>67</v>
      </c>
      <c r="NQ52" s="193">
        <f t="shared" si="28"/>
        <v>67</v>
      </c>
      <c r="NR52" s="183">
        <f t="shared" si="29"/>
        <v>7.1985074626865666</v>
      </c>
      <c r="NS52" s="182">
        <f t="shared" si="30"/>
        <v>2.8731343283582089</v>
      </c>
      <c r="NT52" s="183" t="str">
        <f t="shared" si="31"/>
        <v>2.87</v>
      </c>
      <c r="NU52" s="135" t="str">
        <f t="shared" si="32"/>
        <v>Lên lớp</v>
      </c>
      <c r="NV52" s="135" t="s">
        <v>648</v>
      </c>
      <c r="NW52" s="57">
        <v>7</v>
      </c>
      <c r="NX52" s="51">
        <v>6</v>
      </c>
      <c r="NY52" s="23"/>
      <c r="NZ52" s="25">
        <f t="shared" si="273"/>
        <v>6.4</v>
      </c>
      <c r="OA52" s="26">
        <f t="shared" si="274"/>
        <v>6.4</v>
      </c>
      <c r="OB52" s="26" t="str">
        <f t="shared" si="275"/>
        <v>6.4</v>
      </c>
      <c r="OC52" s="30" t="str">
        <f t="shared" si="276"/>
        <v>C</v>
      </c>
      <c r="OD52" s="28">
        <f t="shared" si="277"/>
        <v>2</v>
      </c>
      <c r="OE52" s="35" t="str">
        <f t="shared" si="278"/>
        <v>2.0</v>
      </c>
      <c r="OF52" s="53">
        <v>6</v>
      </c>
      <c r="OG52" s="70">
        <v>6</v>
      </c>
      <c r="OH52" s="19">
        <v>7.2</v>
      </c>
      <c r="OI52" s="22">
        <v>7</v>
      </c>
      <c r="OJ52" s="23"/>
      <c r="OK52" s="25">
        <f t="shared" si="263"/>
        <v>7.1</v>
      </c>
      <c r="OL52" s="26">
        <f t="shared" si="264"/>
        <v>7.1</v>
      </c>
      <c r="OM52" s="26" t="str">
        <f t="shared" si="265"/>
        <v>7.1</v>
      </c>
      <c r="ON52" s="30" t="str">
        <f t="shared" si="266"/>
        <v>B</v>
      </c>
      <c r="OO52" s="28">
        <f t="shared" si="267"/>
        <v>3</v>
      </c>
      <c r="OP52" s="35" t="str">
        <f t="shared" si="268"/>
        <v>3.0</v>
      </c>
      <c r="OQ52" s="53">
        <v>6</v>
      </c>
      <c r="OR52" s="63">
        <v>6</v>
      </c>
      <c r="OS52" s="258">
        <v>7.7</v>
      </c>
      <c r="OT52" s="25">
        <v>8.1999999999999993</v>
      </c>
      <c r="OU52" s="25">
        <v>8.6</v>
      </c>
      <c r="OV52" s="129">
        <f t="shared" si="269"/>
        <v>8.1999999999999993</v>
      </c>
      <c r="OW52" s="26" t="str">
        <f t="shared" si="34"/>
        <v>8.2</v>
      </c>
      <c r="OX52" s="30" t="str">
        <f t="shared" si="270"/>
        <v>B+</v>
      </c>
      <c r="OY52" s="28">
        <f t="shared" si="271"/>
        <v>3.5</v>
      </c>
      <c r="OZ52" s="35" t="str">
        <f t="shared" si="272"/>
        <v>3.5</v>
      </c>
      <c r="PA52" s="260">
        <v>5</v>
      </c>
      <c r="PB52" s="261">
        <v>5</v>
      </c>
      <c r="PC52" s="262">
        <f t="shared" si="232"/>
        <v>17</v>
      </c>
      <c r="PD52" s="217">
        <f t="shared" si="35"/>
        <v>7.1764705882352944</v>
      </c>
      <c r="PE52" s="182">
        <f t="shared" si="36"/>
        <v>2.7941176470588234</v>
      </c>
      <c r="PF52" s="183" t="str">
        <f t="shared" si="37"/>
        <v>2.79</v>
      </c>
      <c r="PG52" s="135" t="str">
        <f t="shared" si="38"/>
        <v>Lên lớp</v>
      </c>
    </row>
  </sheetData>
  <autoFilter ref="A1:PG52"/>
  <conditionalFormatting sqref="S1:T52 M1:N52">
    <cfRule type="cellIs" dxfId="47" priority="160" stopIfTrue="1" operator="lessThan">
      <formula>4.95</formula>
    </cfRule>
    <cfRule type="cellIs" dxfId="46" priority="161" stopIfTrue="1" operator="lessThan">
      <formula>4.95</formula>
    </cfRule>
    <cfRule type="cellIs" dxfId="45" priority="162" stopIfTrue="1" operator="lessThan">
      <formula>4.95</formula>
    </cfRule>
  </conditionalFormatting>
  <conditionalFormatting sqref="Q1:U52 AB2:AB52 K1:L52 BT2:BT52 CE2:CE52 AX2:AX52 BI2:BI52 AM2:AM52">
    <cfRule type="cellIs" dxfId="44" priority="159" stopIfTrue="1" operator="lessThan">
      <formula>4.95</formula>
    </cfRule>
  </conditionalFormatting>
  <conditionalFormatting sqref="LI1:LL1 LT1:LW1 ME1:MH1 MP1:MS1 NA1:ND1 ME2:MF52 MP2:MQ52 LT2:LU52 LI2:LJ52 NA2:NB52 M1:N1 S1:T1 DB1:DC1 DM1:DN1 DX1:DY1 EI1:EJ1 ET1:EU1 FN1:FQ1 FY1:GB1 FE1:FF1 HA1:HB1 HJ1:HM1 HU1:HX1 IF1:II1 IQ1:IT1 JB1:JE1 JM1:JP1 JX1:KA1 KI1:KL1 AA1:AD1 AL1:AO1 AW1:AZ1 BH1:BK1 BS1:BV1 CD1:CG1 KI2:KJ52 DK1:DL52 DV1:DW52 EG1:EH52 ER1:ES52 FC1:FD52 FN2:FO52 FY2:FZ52 CZ1:DA52 HJ2:HK52 JX2:JY52 GY1:GZ52 HU2:HV52 JB2:JC52 IQ2:IR52 IF2:IG52 JM2:JN52 L1:L52 R2:R52 AA2:AB52 AL2:AM52 AW2:AX52 BH2:BI52 BS2:BT52 CD2:CE52 OA1:OD1 OA2:OB52 OL1:OO1 OL2:OM52 OW2:OW52">
    <cfRule type="cellIs" dxfId="43" priority="158" operator="lessThan">
      <formula>3.95</formula>
    </cfRule>
  </conditionalFormatting>
  <conditionalFormatting sqref="DC1:DC52 DN1:DN52 BV1:BV52">
    <cfRule type="cellIs" dxfId="42" priority="157" operator="greaterThan">
      <formula>0</formula>
    </cfRule>
  </conditionalFormatting>
  <conditionalFormatting sqref="BU29 AY29 AC29 BJ29 CF29 AO1:AO52 BK1:BK1048576 AZ1:AZ1048576 BV1:BV1048576 CG1:CG1048576 AD1:AD1048576">
    <cfRule type="cellIs" dxfId="41" priority="156" operator="lessThan">
      <formula>1</formula>
    </cfRule>
  </conditionalFormatting>
  <conditionalFormatting sqref="BR29 AV29 Z29 BG29 CC29 AL1:AM52 CD1:CE1048576 BS1:BT1048576 BH1:BI1048576 AW1:AX1048576 AA1:AB1048576">
    <cfRule type="cellIs" dxfId="40" priority="155" operator="lessThan">
      <formula>4</formula>
    </cfRule>
  </conditionalFormatting>
  <conditionalFormatting sqref="MH1:MH52 MS1:MS52 LW1:LW52 LL1:LL52 ND1:ND52 II1:II52 JP1:JP52 KL1:KL52 EJ2:EJ52 EU2:EU52 FQ1:FQ52 GB1:GB52 FF2:FF52 DY2:DY52 HM1:HM52 KA1:KA52 HB2:HB52 HX1:HX52 JE1:JE52 IT1:IT52 OD1:OD52 OO1:OO52 OY2:OY52">
    <cfRule type="cellIs" dxfId="39" priority="150" operator="lessThan">
      <formula>0</formula>
    </cfRule>
    <cfRule type="cellIs" dxfId="38" priority="151" operator="lessThan">
      <formula>0</formula>
    </cfRule>
    <cfRule type="cellIs" dxfId="37" priority="152" operator="greaterThan">
      <formula>0</formula>
    </cfRule>
    <cfRule type="cellIs" dxfId="36" priority="153" operator="lessThan">
      <formula>0</formula>
    </cfRule>
    <cfRule type="cellIs" dxfId="35" priority="154" operator="greaterThan">
      <formula>0</formula>
    </cfRule>
  </conditionalFormatting>
  <conditionalFormatting sqref="MH2:MH52 MS2:MS52 LW2:LW52 LL2:LL52 ND2:ND52 II2:II52 JP2:JP52 KL2:KL52 EJ2:EJ52 EU2:EU52 FQ2:FQ52 GB2:GB52 FF2:FF52 DY2:DY52 HM2:HM52 KA2:KA52 HB2:HB52 HX2:HX52 JE2:JE52 IT2:IT52 OD2:OD52 OO2:OO52 OY2:OY52">
    <cfRule type="cellIs" dxfId="34" priority="147" operator="equal">
      <formula>0</formula>
    </cfRule>
    <cfRule type="cellIs" dxfId="33" priority="148" operator="equal">
      <formula>0</formula>
    </cfRule>
    <cfRule type="cellIs" dxfId="32" priority="149" operator="lessThan">
      <formula>0</formula>
    </cfRule>
  </conditionalFormatting>
  <conditionalFormatting sqref="FF2:FF52 DY2:DY52 EJ2:EJ52 EU2:EU52 HB2:HB52">
    <cfRule type="cellIs" dxfId="31" priority="142" operator="lessThan">
      <formula>1</formula>
    </cfRule>
    <cfRule type="cellIs" dxfId="30" priority="143" operator="greaterThan">
      <formula>0</formula>
    </cfRule>
    <cfRule type="cellIs" dxfId="29" priority="144" operator="equal">
      <formula>0</formula>
    </cfRule>
    <cfRule type="cellIs" dxfId="28" priority="145" operator="equal">
      <formula>0</formula>
    </cfRule>
    <cfRule type="cellIs" dxfId="27" priority="146" operator="lessThan">
      <formula>0</formula>
    </cfRule>
  </conditionalFormatting>
  <conditionalFormatting sqref="ME2:MF52 MP2:MQ52 LT2:LU52 LI2:LJ52 NA2:NB52 IF2:IG52 JM2:JN52 KI2:KJ52 DL2:DL52 DW2:DW52 EH2:EH52 ES2:ES52 FD2:FD52 FN2:FO52 FY2:FZ52 DA2:DA52 HJ2:HK52 JX2:JY52 GZ2:GZ52 HU2:HV52 JB2:JC52 IQ2:IR52 L2:L52 R2:R52 AB2:AB52 AM2:AM52 BI2:BI52 BT2:BT52 CE2:CE52 AX2:AX52 OA2:OB52 OL2:OM52 OW2:OW52">
    <cfRule type="cellIs" dxfId="26" priority="141" operator="lessThan">
      <formula>4</formula>
    </cfRule>
  </conditionalFormatting>
  <conditionalFormatting sqref="HB2:HB3">
    <cfRule type="cellIs" dxfId="25" priority="140" operator="greaterThan">
      <formula>1</formula>
    </cfRule>
  </conditionalFormatting>
  <conditionalFormatting sqref="OY2:OY52">
    <cfRule type="cellIs" dxfId="24" priority="1" stopIfTrue="1" operator="lessThan">
      <formula>5</formula>
    </cfRule>
  </conditionalFormatting>
  <pageMargins left="0.25" right="0.25" top="0.25" bottom="0.2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dimension ref="A1:AT53"/>
  <sheetViews>
    <sheetView workbookViewId="0">
      <pane xSplit="6" ySplit="2" topLeftCell="G3" activePane="bottomRight" state="frozen"/>
      <selection pane="topRight" activeCell="G1" sqref="G1"/>
      <selection pane="bottomLeft" activeCell="A2" sqref="A2"/>
      <selection pane="bottomRight" activeCell="G52" sqref="G52"/>
    </sheetView>
  </sheetViews>
  <sheetFormatPr defaultRowHeight="17.25"/>
  <cols>
    <col min="1" max="1" width="7.5703125" style="8" customWidth="1"/>
    <col min="2" max="2" width="5.5703125" style="8" customWidth="1"/>
    <col min="3" max="3" width="10.28515625" style="8" customWidth="1"/>
    <col min="4" max="4" width="14.85546875" style="8" customWidth="1"/>
    <col min="5" max="5" width="23.28515625" style="8" customWidth="1"/>
    <col min="6" max="6" width="14.85546875" style="8" customWidth="1"/>
    <col min="7" max="7" width="10.7109375" style="8" customWidth="1"/>
    <col min="8" max="8" width="14.28515625" style="8" customWidth="1"/>
    <col min="9" max="9" width="9.85546875" style="8" customWidth="1"/>
    <col min="10" max="10" width="32.42578125" style="8" customWidth="1"/>
    <col min="11" max="12" width="5.85546875" style="8" customWidth="1"/>
    <col min="13" max="13" width="39.7109375" style="8" customWidth="1"/>
    <col min="14" max="14" width="5.7109375" style="8" customWidth="1"/>
    <col min="15" max="17" width="5.140625" style="8" customWidth="1"/>
    <col min="18" max="18" width="5.85546875" style="8" customWidth="1"/>
    <col min="19" max="21" width="5.42578125" style="8" customWidth="1"/>
    <col min="22" max="27" width="4.7109375" style="8" customWidth="1"/>
    <col min="28" max="29" width="4.42578125" style="8" customWidth="1"/>
    <col min="30" max="39" width="4.7109375" style="8" customWidth="1"/>
    <col min="40" max="42" width="5.140625" style="8" customWidth="1"/>
    <col min="43" max="43" width="5.42578125" style="8" customWidth="1"/>
    <col min="44" max="46" width="5" style="8" customWidth="1"/>
    <col min="47" max="16384" width="9.140625" style="8"/>
  </cols>
  <sheetData>
    <row r="1" spans="1:46">
      <c r="K1" s="8">
        <f>SUM(N1:AT1)</f>
        <v>89</v>
      </c>
      <c r="N1" s="8">
        <v>2</v>
      </c>
      <c r="O1" s="8">
        <v>3</v>
      </c>
      <c r="P1" s="8">
        <v>4</v>
      </c>
      <c r="Q1" s="8">
        <v>2</v>
      </c>
      <c r="R1" s="8">
        <v>3</v>
      </c>
      <c r="S1" s="8">
        <v>3</v>
      </c>
      <c r="T1" s="8">
        <v>2</v>
      </c>
      <c r="U1" s="8">
        <v>3</v>
      </c>
      <c r="V1" s="8">
        <v>3</v>
      </c>
      <c r="W1" s="8">
        <v>3</v>
      </c>
      <c r="X1" s="8">
        <v>3</v>
      </c>
      <c r="Y1" s="8">
        <v>2</v>
      </c>
      <c r="Z1" s="8">
        <v>2</v>
      </c>
      <c r="AA1" s="8">
        <v>3</v>
      </c>
      <c r="AB1" s="8">
        <v>2</v>
      </c>
      <c r="AC1" s="8">
        <v>2</v>
      </c>
      <c r="AD1" s="8">
        <v>3</v>
      </c>
      <c r="AE1" s="8">
        <v>2</v>
      </c>
      <c r="AF1" s="8">
        <v>3</v>
      </c>
      <c r="AG1" s="8">
        <v>1</v>
      </c>
      <c r="AH1" s="8">
        <v>2</v>
      </c>
      <c r="AI1" s="8">
        <v>2</v>
      </c>
      <c r="AJ1" s="8">
        <v>2</v>
      </c>
      <c r="AK1" s="8">
        <v>1</v>
      </c>
      <c r="AL1" s="8">
        <v>2</v>
      </c>
      <c r="AM1" s="8">
        <v>2</v>
      </c>
      <c r="AN1" s="8">
        <v>1</v>
      </c>
      <c r="AO1" s="8">
        <v>3</v>
      </c>
      <c r="AP1" s="8">
        <v>2</v>
      </c>
      <c r="AQ1" s="8">
        <v>4</v>
      </c>
      <c r="AR1" s="8">
        <v>6</v>
      </c>
      <c r="AS1" s="8">
        <v>6</v>
      </c>
      <c r="AT1" s="8">
        <v>5</v>
      </c>
    </row>
    <row r="2" spans="1:46" ht="261.75" customHeight="1">
      <c r="A2" s="294" t="s">
        <v>0</v>
      </c>
      <c r="B2" s="2"/>
      <c r="C2" s="2" t="s">
        <v>2</v>
      </c>
      <c r="D2" s="2" t="s">
        <v>1</v>
      </c>
      <c r="E2" s="2" t="s">
        <v>3</v>
      </c>
      <c r="F2" s="3" t="s">
        <v>4</v>
      </c>
      <c r="G2" s="294" t="s">
        <v>5</v>
      </c>
      <c r="H2" s="294" t="s">
        <v>6</v>
      </c>
      <c r="I2" s="294" t="s">
        <v>8</v>
      </c>
      <c r="J2" s="294" t="s">
        <v>7</v>
      </c>
      <c r="K2" s="294"/>
      <c r="L2" s="294"/>
      <c r="M2" s="294" t="s">
        <v>1020</v>
      </c>
      <c r="N2" s="266" t="s">
        <v>37</v>
      </c>
      <c r="O2" s="211" t="s">
        <v>1017</v>
      </c>
      <c r="P2" s="266" t="s">
        <v>125</v>
      </c>
      <c r="Q2" s="266" t="s">
        <v>43</v>
      </c>
      <c r="R2" s="266" t="s">
        <v>28</v>
      </c>
      <c r="S2" s="266" t="s">
        <v>14</v>
      </c>
      <c r="T2" s="266" t="s">
        <v>109</v>
      </c>
      <c r="U2" s="266" t="s">
        <v>129</v>
      </c>
      <c r="V2" s="266" t="s">
        <v>49</v>
      </c>
      <c r="W2" s="266" t="s">
        <v>656</v>
      </c>
      <c r="X2" s="266" t="s">
        <v>660</v>
      </c>
      <c r="Y2" s="266" t="s">
        <v>667</v>
      </c>
      <c r="Z2" s="266" t="s">
        <v>88</v>
      </c>
      <c r="AA2" s="266" t="s">
        <v>695</v>
      </c>
      <c r="AB2" s="266" t="s">
        <v>675</v>
      </c>
      <c r="AC2" s="266" t="s">
        <v>682</v>
      </c>
      <c r="AD2" s="266" t="s">
        <v>81</v>
      </c>
      <c r="AE2" s="266" t="s">
        <v>95</v>
      </c>
      <c r="AF2" s="266" t="s">
        <v>732</v>
      </c>
      <c r="AG2" s="266" t="s">
        <v>742</v>
      </c>
      <c r="AH2" s="266" t="s">
        <v>752</v>
      </c>
      <c r="AI2" s="266" t="s">
        <v>760</v>
      </c>
      <c r="AJ2" s="266" t="s">
        <v>768</v>
      </c>
      <c r="AK2" s="266" t="s">
        <v>791</v>
      </c>
      <c r="AL2" s="266" t="s">
        <v>775</v>
      </c>
      <c r="AM2" s="265" t="s">
        <v>844</v>
      </c>
      <c r="AN2" s="265" t="s">
        <v>850</v>
      </c>
      <c r="AO2" s="265" t="s">
        <v>878</v>
      </c>
      <c r="AP2" s="265" t="s">
        <v>890</v>
      </c>
      <c r="AQ2" s="266" t="s">
        <v>927</v>
      </c>
      <c r="AR2" s="266" t="s">
        <v>1029</v>
      </c>
      <c r="AS2" s="266" t="s">
        <v>1038</v>
      </c>
      <c r="AT2" s="269" t="s">
        <v>999</v>
      </c>
    </row>
    <row r="3" spans="1:46" ht="66" customHeight="1">
      <c r="A3" s="199">
        <v>1</v>
      </c>
      <c r="B3" s="199">
        <v>1</v>
      </c>
      <c r="C3" s="88" t="s">
        <v>96</v>
      </c>
      <c r="D3" s="88" t="s">
        <v>139</v>
      </c>
      <c r="E3" s="301" t="s">
        <v>140</v>
      </c>
      <c r="F3" s="320" t="s">
        <v>60</v>
      </c>
      <c r="G3" s="298"/>
      <c r="H3" s="299" t="s">
        <v>417</v>
      </c>
      <c r="I3" s="298" t="s">
        <v>18</v>
      </c>
      <c r="J3" s="300" t="s">
        <v>442</v>
      </c>
      <c r="K3" s="267">
        <f>SUMIF(P3:AT3,"x",$P$1:$AT$1)</f>
        <v>27</v>
      </c>
      <c r="L3" s="303"/>
      <c r="M3" s="290" t="str">
        <f>IF(N3="x",$N$2&amp;", ",)&amp;IF(O3="x",$O$2&amp;", ",)&amp;IF(P3="x",$P$2&amp;", ",)&amp;IF(Q3="x",$Q$2&amp;", ",)&amp;IF(R3="x",$R$2&amp;", ",)&amp;IF(S3="x",$S$2&amp;", ",)&amp;IF(T3="x",$T$2&amp;", ",)&amp;IF(U3="x",$U$2&amp;", ",)&amp;IF(V3="x",$V$2&amp;", ",)&amp;IF(W3="x",$W$2&amp;", ",)&amp;IF(X3="x",$X$2&amp;", ",)&amp;IF(Y3="x",$Y$2&amp;", ",)&amp;IF(Z3="x",$Z$2&amp;", ",)&amp;IF(AA3="x",$AA$2&amp;", ",)&amp;IF(AB3="x",$AB$2&amp;", ",)&amp;IF(AC3="x",$AC$2&amp;", ",)&amp;IF(AD3="x",$AD$2&amp;", ",)&amp;IF(AE3="x",$AE$2&amp;", ",)&amp;IF(AF3="x",$AF$2&amp;", ",)&amp;IF(AG3="x",$AG$2&amp;", ",)&amp;IF(AH3="x",$AH$2&amp;", ",)&amp;IF(AI3="x",$AI$2&amp;", ",)&amp;IF(AJ3="x",$AJ$2&amp;", ",)&amp;IF(AK3="x",$AK$2&amp;", ",)&amp;IF(AL3="x",$AL$2&amp;", ",)&amp;IF(AM3="x",$AM$2&amp;", ",)&amp;IF(AN3="x",$AN$2&amp;", ",)&amp;IF(AO3="x",$AO$2&amp;", ",)&amp;IF(AP3="x",$AP$2&amp;", ",)&amp;IF(AQ3="x",$AQ$2&amp;", ",)&amp;IF(AR3="x",$AR$2&amp;", ",)&amp;IF(AS3="x",$AS$2&amp;", ",)&amp;IF(AT3="x",$AT$2&amp;", ",)</f>
        <v xml:space="preserve">ĐA TT,QTCTXD (1TC), ĐA LẬP HS TKBVTC (Kiến trúc) (3TC), ĐA LẬP HS TKBVTC (KC,Đ,N) (2TC), TTDT, TT, QTCT (4TC), TT VẼ CM1 (6TC), TT VẼ CM2 (6TC), ĐATN (5TC), </v>
      </c>
      <c r="N3" s="268" t="str">
        <f>IF('Vị trí VL2'!N2&lt;1,"x","")</f>
        <v/>
      </c>
      <c r="O3" s="268" t="str">
        <f>IF('Vị trí VL2'!T2&lt;1,"x","")</f>
        <v/>
      </c>
      <c r="P3" s="268" t="str">
        <f>IF('Vị trí VL2'!AD2&lt;1,"x","")</f>
        <v/>
      </c>
      <c r="Q3" s="268" t="str">
        <f>IF('Vị trí VL2'!AO2&lt;1,"x","")</f>
        <v/>
      </c>
      <c r="R3" s="268" t="str">
        <f>IF('Vị trí VL2'!AZ2&lt;1,"x","")</f>
        <v/>
      </c>
      <c r="S3" s="268" t="str">
        <f>IF('Vị trí VL2'!BK2&lt;1,"x","")</f>
        <v/>
      </c>
      <c r="T3" s="268" t="str">
        <f>IF('Vị trí VL2'!BV2&lt;1,"x","")</f>
        <v/>
      </c>
      <c r="U3" s="268" t="str">
        <f>IF('Vị trí VL2'!CG2&lt;1,"x","")</f>
        <v/>
      </c>
      <c r="V3" s="268" t="str">
        <f>IF('Vị trí VL2'!DC2&lt;1,"x","")</f>
        <v/>
      </c>
      <c r="W3" s="268" t="str">
        <f>IF('Vị trí VL2'!DN2&lt;1,"x","")</f>
        <v/>
      </c>
      <c r="X3" s="268" t="str">
        <f>IF('Vị trí VL2'!DY2&lt;1,"x","")</f>
        <v/>
      </c>
      <c r="Y3" s="268" t="str">
        <f>IF('Vị trí VL2'!EJ2&lt;1,"x","")</f>
        <v/>
      </c>
      <c r="Z3" s="268" t="str">
        <f>IF('Vị trí VL2'!EU2&lt;1,"x","")</f>
        <v/>
      </c>
      <c r="AA3" s="268" t="str">
        <f>IF('Vị trí VL2'!FF2&lt;1,"x","")</f>
        <v/>
      </c>
      <c r="AB3" s="268" t="str">
        <f>IF('Vị trí VL2'!FQ2&lt;1,"x","")</f>
        <v/>
      </c>
      <c r="AC3" s="268" t="str">
        <f>IF('Vị trí VL2'!GB2&lt;1,"x","")</f>
        <v/>
      </c>
      <c r="AD3" s="268" t="str">
        <f>IF('Vị trí VL2'!HB2&lt;1,"x","")</f>
        <v/>
      </c>
      <c r="AE3" s="268" t="str">
        <f>IF('Vị trí VL2'!HM2&lt;1,"x","")</f>
        <v/>
      </c>
      <c r="AF3" s="268" t="str">
        <f>IF('Vị trí VL2'!HX2&lt;1,"x","")</f>
        <v/>
      </c>
      <c r="AG3" s="268" t="str">
        <f>IF('Vị trí VL2'!II2&lt;1,"x","")</f>
        <v/>
      </c>
      <c r="AH3" s="268" t="str">
        <f>IF('Vị trí VL2'!IT2&lt;1,"x","")</f>
        <v/>
      </c>
      <c r="AI3" s="268" t="str">
        <f>IF('Vị trí VL2'!JE2&lt;1,"x","")</f>
        <v/>
      </c>
      <c r="AJ3" s="268" t="str">
        <f>IF('Vị trí VL2'!JP2&lt;1,"x","")</f>
        <v/>
      </c>
      <c r="AK3" s="268" t="str">
        <f>IF('Vị trí VL2'!KA2&lt;1,"x","")</f>
        <v/>
      </c>
      <c r="AL3" s="268" t="str">
        <f>IF('Vị trí VL2'!KL2&lt;1,"x","")</f>
        <v/>
      </c>
      <c r="AM3" s="268" t="str">
        <f>IF('Vị trí VL2'!LL2&lt;1,"x","")</f>
        <v/>
      </c>
      <c r="AN3" s="268" t="str">
        <f>IF('Vị trí VL2'!LW2&lt;1,"x","")</f>
        <v>x</v>
      </c>
      <c r="AO3" s="268" t="str">
        <f>IF('Vị trí VL2'!MH2&lt;1,"x","")</f>
        <v>x</v>
      </c>
      <c r="AP3" s="268" t="str">
        <f>IF('Vị trí VL2'!MS2&lt;1,"x","")</f>
        <v>x</v>
      </c>
      <c r="AQ3" s="268" t="str">
        <f>IF('Vị trí VL2'!ND2&lt;1,"x","")</f>
        <v>x</v>
      </c>
      <c r="AR3" s="268" t="str">
        <f>IF('Vị trí VL2'!OD2&lt;1,"x","")</f>
        <v>x</v>
      </c>
      <c r="AS3" s="268" t="str">
        <f>IF('Vị trí VL2'!OO2&lt;1,"x","")</f>
        <v>x</v>
      </c>
      <c r="AT3" s="268" t="str">
        <f>IF('Vị trí VL2'!OY2&lt;1,"x","")</f>
        <v>x</v>
      </c>
    </row>
    <row r="4" spans="1:46">
      <c r="A4" s="174">
        <v>2</v>
      </c>
      <c r="B4" s="174">
        <v>2</v>
      </c>
      <c r="C4" s="90" t="s">
        <v>96</v>
      </c>
      <c r="D4" s="90" t="s">
        <v>184</v>
      </c>
      <c r="E4" s="177" t="s">
        <v>185</v>
      </c>
      <c r="F4" s="312" t="s">
        <v>186</v>
      </c>
      <c r="G4" s="272"/>
      <c r="H4" s="275" t="s">
        <v>435</v>
      </c>
      <c r="I4" s="272" t="s">
        <v>18</v>
      </c>
      <c r="J4" s="273" t="s">
        <v>450</v>
      </c>
      <c r="K4" s="267">
        <f t="shared" ref="K4:K53" si="0">SUMIF(P4:AT4,"x",$P$1:$AT$1)</f>
        <v>0</v>
      </c>
      <c r="L4" s="273"/>
      <c r="M4" s="290" t="str">
        <f t="shared" ref="M4:M53" si="1">IF(N4="x",$N$2&amp;", ",)&amp;IF(O4="x",$O$2&amp;", ",)&amp;IF(P4="x",$P$2&amp;", ",)&amp;IF(Q4="x",$Q$2&amp;", ",)&amp;IF(R4="x",$R$2&amp;", ",)&amp;IF(S4="x",$S$2&amp;", ",)&amp;IF(T4="x",$T$2&amp;", ",)&amp;IF(U4="x",$U$2&amp;", ",)&amp;IF(V4="x",$V$2&amp;", ",)&amp;IF(W4="x",$W$2&amp;", ",)&amp;IF(X4="x",$X$2&amp;", ",)&amp;IF(Y4="x",$Y$2&amp;", ",)&amp;IF(Z4="x",$Z$2&amp;", ",)&amp;IF(AA4="x",$AA$2&amp;", ",)&amp;IF(AB4="x",$AB$2&amp;", ",)&amp;IF(AC4="x",$AC$2&amp;", ",)&amp;IF(AD4="x",$AD$2&amp;", ",)&amp;IF(AE4="x",$AE$2&amp;", ",)&amp;IF(AF4="x",$AF$2&amp;", ",)&amp;IF(AG4="x",$AG$2&amp;", ",)&amp;IF(AH4="x",$AH$2&amp;", ",)&amp;IF(AI4="x",$AI$2&amp;", ",)&amp;IF(AJ4="x",$AJ$2&amp;", ",)&amp;IF(AK4="x",$AK$2&amp;", ",)&amp;IF(AL4="x",$AL$2&amp;", ",)&amp;IF(AM4="x",$AM$2&amp;", ",)&amp;IF(AN4="x",$AN$2&amp;", ",)&amp;IF(AO4="x",$AO$2&amp;", ",)&amp;IF(AP4="x",$AP$2&amp;", ",)&amp;IF(AQ4="x",$AQ$2&amp;", ",)&amp;IF(AR4="x",$AR$2&amp;", ",)&amp;IF(AS4="x",$AS$2&amp;", ",)&amp;IF(AT4="x",$AT$2&amp;", ",)</f>
        <v/>
      </c>
      <c r="N4" s="268" t="str">
        <f>IF('Vị trí VL2'!N3&lt;1,"x","")</f>
        <v/>
      </c>
      <c r="O4" s="268" t="str">
        <f>IF('Vị trí VL2'!T3&lt;1,"x","")</f>
        <v/>
      </c>
      <c r="P4" s="268" t="str">
        <f>IF('Vị trí VL2'!AD3&lt;1,"x","")</f>
        <v/>
      </c>
      <c r="Q4" s="268" t="str">
        <f>IF('Vị trí VL2'!AO3&lt;1,"x","")</f>
        <v/>
      </c>
      <c r="R4" s="268" t="str">
        <f>IF('Vị trí VL2'!AZ3&lt;1,"x","")</f>
        <v/>
      </c>
      <c r="S4" s="268" t="str">
        <f>IF('Vị trí VL2'!BK3&lt;1,"x","")</f>
        <v/>
      </c>
      <c r="T4" s="268" t="str">
        <f>IF('Vị trí VL2'!BV3&lt;1,"x","")</f>
        <v/>
      </c>
      <c r="U4" s="268" t="str">
        <f>IF('Vị trí VL2'!CG3&lt;1,"x","")</f>
        <v/>
      </c>
      <c r="V4" s="268" t="str">
        <f>IF('Vị trí VL2'!DC3&lt;1,"x","")</f>
        <v/>
      </c>
      <c r="W4" s="268" t="str">
        <f>IF('Vị trí VL2'!DN3&lt;1,"x","")</f>
        <v/>
      </c>
      <c r="X4" s="268" t="str">
        <f>IF('Vị trí VL2'!DY3&lt;1,"x","")</f>
        <v/>
      </c>
      <c r="Y4" s="268" t="str">
        <f>IF('Vị trí VL2'!EJ3&lt;1,"x","")</f>
        <v/>
      </c>
      <c r="Z4" s="268" t="str">
        <f>IF('Vị trí VL2'!EU3&lt;1,"x","")</f>
        <v/>
      </c>
      <c r="AA4" s="268" t="str">
        <f>IF('Vị trí VL2'!FF3&lt;1,"x","")</f>
        <v/>
      </c>
      <c r="AB4" s="268" t="str">
        <f>IF('Vị trí VL2'!FQ3&lt;1,"x","")</f>
        <v/>
      </c>
      <c r="AC4" s="268" t="str">
        <f>IF('Vị trí VL2'!GB3&lt;1,"x","")</f>
        <v/>
      </c>
      <c r="AD4" s="268" t="str">
        <f>IF('Vị trí VL2'!HB3&lt;1,"x","")</f>
        <v/>
      </c>
      <c r="AE4" s="268" t="str">
        <f>IF('Vị trí VL2'!HM3&lt;1,"x","")</f>
        <v/>
      </c>
      <c r="AF4" s="268" t="str">
        <f>IF('Vị trí VL2'!HX3&lt;1,"x","")</f>
        <v/>
      </c>
      <c r="AG4" s="268" t="str">
        <f>IF('Vị trí VL2'!II3&lt;1,"x","")</f>
        <v/>
      </c>
      <c r="AH4" s="268" t="str">
        <f>IF('Vị trí VL2'!IT3&lt;1,"x","")</f>
        <v/>
      </c>
      <c r="AI4" s="268" t="str">
        <f>IF('Vị trí VL2'!JE3&lt;1,"x","")</f>
        <v/>
      </c>
      <c r="AJ4" s="268" t="str">
        <f>IF('Vị trí VL2'!JP3&lt;1,"x","")</f>
        <v/>
      </c>
      <c r="AK4" s="268" t="str">
        <f>IF('Vị trí VL2'!KA3&lt;1,"x","")</f>
        <v/>
      </c>
      <c r="AL4" s="268" t="str">
        <f>IF('Vị trí VL2'!KL3&lt;1,"x","")</f>
        <v/>
      </c>
      <c r="AM4" s="268" t="str">
        <f>IF('Vị trí VL2'!LL3&lt;1,"x","")</f>
        <v/>
      </c>
      <c r="AN4" s="268" t="str">
        <f>IF('Vị trí VL2'!LW3&lt;1,"x","")</f>
        <v/>
      </c>
      <c r="AO4" s="268" t="str">
        <f>IF('Vị trí VL2'!MH3&lt;1,"x","")</f>
        <v/>
      </c>
      <c r="AP4" s="268" t="str">
        <f>IF('Vị trí VL2'!MS3&lt;1,"x","")</f>
        <v/>
      </c>
      <c r="AQ4" s="268" t="str">
        <f>IF('Vị trí VL2'!ND3&lt;1,"x","")</f>
        <v/>
      </c>
      <c r="AR4" s="268" t="str">
        <f>IF('Vị trí VL2'!OD3&lt;1,"x","")</f>
        <v/>
      </c>
      <c r="AS4" s="268" t="str">
        <f>IF('Vị trí VL2'!OO3&lt;1,"x","")</f>
        <v/>
      </c>
      <c r="AT4" s="268" t="str">
        <f>IF('Vị trí VL2'!OY3&lt;1,"x","")</f>
        <v/>
      </c>
    </row>
    <row r="5" spans="1:46">
      <c r="A5" s="174">
        <v>1</v>
      </c>
      <c r="B5" s="174">
        <v>3</v>
      </c>
      <c r="C5" s="90" t="s">
        <v>187</v>
      </c>
      <c r="D5" s="90" t="s">
        <v>188</v>
      </c>
      <c r="E5" s="177" t="s">
        <v>189</v>
      </c>
      <c r="F5" s="328" t="s">
        <v>190</v>
      </c>
      <c r="G5" s="280"/>
      <c r="H5" s="276" t="s">
        <v>452</v>
      </c>
      <c r="I5" s="272" t="s">
        <v>18</v>
      </c>
      <c r="J5" s="273" t="s">
        <v>74</v>
      </c>
      <c r="K5" s="267">
        <f t="shared" si="0"/>
        <v>0</v>
      </c>
      <c r="L5" s="273"/>
      <c r="M5" s="290" t="str">
        <f t="shared" si="1"/>
        <v/>
      </c>
      <c r="N5" s="268" t="str">
        <f>IF('Vị trí VL2'!N4&lt;1,"x","")</f>
        <v/>
      </c>
      <c r="O5" s="268" t="str">
        <f>IF('Vị trí VL2'!T4&lt;1,"x","")</f>
        <v/>
      </c>
      <c r="P5" s="268" t="str">
        <f>IF('Vị trí VL2'!AD4&lt;1,"x","")</f>
        <v/>
      </c>
      <c r="Q5" s="268" t="str">
        <f>IF('Vị trí VL2'!AO4&lt;1,"x","")</f>
        <v/>
      </c>
      <c r="R5" s="268" t="str">
        <f>IF('Vị trí VL2'!AZ4&lt;1,"x","")</f>
        <v/>
      </c>
      <c r="S5" s="268" t="str">
        <f>IF('Vị trí VL2'!BK4&lt;1,"x","")</f>
        <v/>
      </c>
      <c r="T5" s="268" t="str">
        <f>IF('Vị trí VL2'!BV4&lt;1,"x","")</f>
        <v/>
      </c>
      <c r="U5" s="268" t="str">
        <f>IF('Vị trí VL2'!CG4&lt;1,"x","")</f>
        <v/>
      </c>
      <c r="V5" s="268" t="str">
        <f>IF('Vị trí VL2'!DC4&lt;1,"x","")</f>
        <v/>
      </c>
      <c r="W5" s="268" t="str">
        <f>IF('Vị trí VL2'!DN4&lt;1,"x","")</f>
        <v/>
      </c>
      <c r="X5" s="268" t="str">
        <f>IF('Vị trí VL2'!DY4&lt;1,"x","")</f>
        <v/>
      </c>
      <c r="Y5" s="268" t="str">
        <f>IF('Vị trí VL2'!EJ4&lt;1,"x","")</f>
        <v/>
      </c>
      <c r="Z5" s="268" t="str">
        <f>IF('Vị trí VL2'!EU4&lt;1,"x","")</f>
        <v/>
      </c>
      <c r="AA5" s="268" t="str">
        <f>IF('Vị trí VL2'!FF4&lt;1,"x","")</f>
        <v/>
      </c>
      <c r="AB5" s="268" t="str">
        <f>IF('Vị trí VL2'!FQ4&lt;1,"x","")</f>
        <v/>
      </c>
      <c r="AC5" s="268" t="str">
        <f>IF('Vị trí VL2'!GB4&lt;1,"x","")</f>
        <v/>
      </c>
      <c r="AD5" s="268" t="str">
        <f>IF('Vị trí VL2'!HB4&lt;1,"x","")</f>
        <v/>
      </c>
      <c r="AE5" s="268" t="str">
        <f>IF('Vị trí VL2'!HM4&lt;1,"x","")</f>
        <v/>
      </c>
      <c r="AF5" s="268" t="str">
        <f>IF('Vị trí VL2'!HX4&lt;1,"x","")</f>
        <v/>
      </c>
      <c r="AG5" s="268" t="str">
        <f>IF('Vị trí VL2'!II4&lt;1,"x","")</f>
        <v/>
      </c>
      <c r="AH5" s="268" t="str">
        <f>IF('Vị trí VL2'!IT4&lt;1,"x","")</f>
        <v/>
      </c>
      <c r="AI5" s="268" t="str">
        <f>IF('Vị trí VL2'!JE4&lt;1,"x","")</f>
        <v/>
      </c>
      <c r="AJ5" s="268" t="str">
        <f>IF('Vị trí VL2'!JP4&lt;1,"x","")</f>
        <v/>
      </c>
      <c r="AK5" s="268" t="str">
        <f>IF('Vị trí VL2'!KA4&lt;1,"x","")</f>
        <v/>
      </c>
      <c r="AL5" s="268" t="str">
        <f>IF('Vị trí VL2'!KL4&lt;1,"x","")</f>
        <v/>
      </c>
      <c r="AM5" s="268" t="str">
        <f>IF('Vị trí VL2'!LL4&lt;1,"x","")</f>
        <v/>
      </c>
      <c r="AN5" s="268" t="str">
        <f>IF('Vị trí VL2'!LW4&lt;1,"x","")</f>
        <v/>
      </c>
      <c r="AO5" s="268" t="str">
        <f>IF('Vị trí VL2'!MH4&lt;1,"x","")</f>
        <v/>
      </c>
      <c r="AP5" s="268" t="str">
        <f>IF('Vị trí VL2'!MS4&lt;1,"x","")</f>
        <v/>
      </c>
      <c r="AQ5" s="268" t="str">
        <f>IF('Vị trí VL2'!ND4&lt;1,"x","")</f>
        <v/>
      </c>
      <c r="AR5" s="268" t="str">
        <f>IF('Vị trí VL2'!OD4&lt;1,"x","")</f>
        <v/>
      </c>
      <c r="AS5" s="268" t="str">
        <f>IF('Vị trí VL2'!OO4&lt;1,"x","")</f>
        <v/>
      </c>
      <c r="AT5" s="268" t="str">
        <f>IF('Vị trí VL2'!OY4&lt;1,"x","")</f>
        <v/>
      </c>
    </row>
    <row r="6" spans="1:46" ht="23.25" customHeight="1">
      <c r="A6" s="174">
        <v>2</v>
      </c>
      <c r="B6" s="174">
        <v>4</v>
      </c>
      <c r="C6" s="90" t="s">
        <v>187</v>
      </c>
      <c r="D6" s="90" t="s">
        <v>191</v>
      </c>
      <c r="E6" s="177" t="s">
        <v>192</v>
      </c>
      <c r="F6" s="321" t="s">
        <v>193</v>
      </c>
      <c r="G6" s="280"/>
      <c r="H6" s="276" t="s">
        <v>453</v>
      </c>
      <c r="I6" s="272" t="s">
        <v>18</v>
      </c>
      <c r="J6" s="273" t="s">
        <v>488</v>
      </c>
      <c r="K6" s="267">
        <f t="shared" si="0"/>
        <v>5</v>
      </c>
      <c r="L6" s="273" t="s">
        <v>1019</v>
      </c>
      <c r="M6" s="290" t="str">
        <f t="shared" si="1"/>
        <v xml:space="preserve">ĐATN (5TC), </v>
      </c>
      <c r="N6" s="268" t="str">
        <f>IF('Vị trí VL2'!N5&lt;1,"x","")</f>
        <v/>
      </c>
      <c r="O6" s="268" t="str">
        <f>IF('Vị trí VL2'!T5&lt;1,"x","")</f>
        <v/>
      </c>
      <c r="P6" s="268" t="str">
        <f>IF('Vị trí VL2'!AD5&lt;1,"x","")</f>
        <v/>
      </c>
      <c r="Q6" s="268" t="str">
        <f>IF('Vị trí VL2'!AO5&lt;1,"x","")</f>
        <v/>
      </c>
      <c r="R6" s="268" t="str">
        <f>IF('Vị trí VL2'!AZ5&lt;1,"x","")</f>
        <v/>
      </c>
      <c r="S6" s="268" t="str">
        <f>IF('Vị trí VL2'!BK5&lt;1,"x","")</f>
        <v/>
      </c>
      <c r="T6" s="268" t="str">
        <f>IF('Vị trí VL2'!BV5&lt;1,"x","")</f>
        <v/>
      </c>
      <c r="U6" s="268" t="str">
        <f>IF('Vị trí VL2'!CG5&lt;1,"x","")</f>
        <v/>
      </c>
      <c r="V6" s="268" t="str">
        <f>IF('Vị trí VL2'!DC5&lt;1,"x","")</f>
        <v/>
      </c>
      <c r="W6" s="268" t="str">
        <f>IF('Vị trí VL2'!DN5&lt;1,"x","")</f>
        <v/>
      </c>
      <c r="X6" s="268" t="str">
        <f>IF('Vị trí VL2'!DY5&lt;1,"x","")</f>
        <v/>
      </c>
      <c r="Y6" s="268" t="str">
        <f>IF('Vị trí VL2'!EJ5&lt;1,"x","")</f>
        <v/>
      </c>
      <c r="Z6" s="268" t="str">
        <f>IF('Vị trí VL2'!EU5&lt;1,"x","")</f>
        <v/>
      </c>
      <c r="AA6" s="268" t="str">
        <f>IF('Vị trí VL2'!FF5&lt;1,"x","")</f>
        <v/>
      </c>
      <c r="AB6" s="268" t="str">
        <f>IF('Vị trí VL2'!FQ5&lt;1,"x","")</f>
        <v/>
      </c>
      <c r="AC6" s="268" t="str">
        <f>IF('Vị trí VL2'!GB5&lt;1,"x","")</f>
        <v/>
      </c>
      <c r="AD6" s="268" t="str">
        <f>IF('Vị trí VL2'!HB5&lt;1,"x","")</f>
        <v/>
      </c>
      <c r="AE6" s="268" t="str">
        <f>IF('Vị trí VL2'!HM5&lt;1,"x","")</f>
        <v/>
      </c>
      <c r="AF6" s="268" t="str">
        <f>IF('Vị trí VL2'!HX5&lt;1,"x","")</f>
        <v/>
      </c>
      <c r="AG6" s="268" t="str">
        <f>IF('Vị trí VL2'!II5&lt;1,"x","")</f>
        <v/>
      </c>
      <c r="AH6" s="268" t="str">
        <f>IF('Vị trí VL2'!IT5&lt;1,"x","")</f>
        <v/>
      </c>
      <c r="AI6" s="268" t="str">
        <f>IF('Vị trí VL2'!JE5&lt;1,"x","")</f>
        <v/>
      </c>
      <c r="AJ6" s="268" t="str">
        <f>IF('Vị trí VL2'!JP5&lt;1,"x","")</f>
        <v/>
      </c>
      <c r="AK6" s="268" t="str">
        <f>IF('Vị trí VL2'!KA5&lt;1,"x","")</f>
        <v/>
      </c>
      <c r="AL6" s="268" t="str">
        <f>IF('Vị trí VL2'!KL5&lt;1,"x","")</f>
        <v/>
      </c>
      <c r="AM6" s="268" t="str">
        <f>IF('Vị trí VL2'!LL5&lt;1,"x","")</f>
        <v/>
      </c>
      <c r="AN6" s="268" t="str">
        <f>IF('Vị trí VL2'!LW5&lt;1,"x","")</f>
        <v/>
      </c>
      <c r="AO6" s="268" t="str">
        <f>IF('Vị trí VL2'!MH5&lt;1,"x","")</f>
        <v/>
      </c>
      <c r="AP6" s="268" t="str">
        <f>IF('Vị trí VL2'!MS5&lt;1,"x","")</f>
        <v/>
      </c>
      <c r="AQ6" s="268" t="str">
        <f>IF('Vị trí VL2'!ND5&lt;1,"x","")</f>
        <v/>
      </c>
      <c r="AR6" s="268" t="str">
        <f>IF('Vị trí VL2'!OD5&lt;1,"x","")</f>
        <v/>
      </c>
      <c r="AS6" s="268" t="str">
        <f>IF('Vị trí VL2'!OO5&lt;1,"x","")</f>
        <v/>
      </c>
      <c r="AT6" s="268" t="str">
        <f>IF('Vị trí VL2'!OY5&lt;1,"x","")</f>
        <v>x</v>
      </c>
    </row>
    <row r="7" spans="1:46">
      <c r="A7" s="174">
        <v>3</v>
      </c>
      <c r="B7" s="174">
        <v>5</v>
      </c>
      <c r="C7" s="90" t="s">
        <v>187</v>
      </c>
      <c r="D7" s="90" t="s">
        <v>194</v>
      </c>
      <c r="E7" s="177" t="s">
        <v>19</v>
      </c>
      <c r="F7" s="321" t="s">
        <v>146</v>
      </c>
      <c r="G7" s="174"/>
      <c r="H7" s="276" t="s">
        <v>454</v>
      </c>
      <c r="I7" s="272" t="s">
        <v>18</v>
      </c>
      <c r="J7" s="273" t="s">
        <v>605</v>
      </c>
      <c r="K7" s="267">
        <f t="shared" si="0"/>
        <v>5</v>
      </c>
      <c r="L7" s="273" t="s">
        <v>1019</v>
      </c>
      <c r="M7" s="290" t="str">
        <f t="shared" si="1"/>
        <v xml:space="preserve">ĐATN (5TC), </v>
      </c>
      <c r="N7" s="268" t="str">
        <f>IF('Vị trí VL2'!N6&lt;1,"x","")</f>
        <v/>
      </c>
      <c r="O7" s="268" t="str">
        <f>IF('Vị trí VL2'!T6&lt;1,"x","")</f>
        <v/>
      </c>
      <c r="P7" s="268" t="str">
        <f>IF('Vị trí VL2'!AD6&lt;1,"x","")</f>
        <v/>
      </c>
      <c r="Q7" s="268" t="str">
        <f>IF('Vị trí VL2'!AO6&lt;1,"x","")</f>
        <v/>
      </c>
      <c r="R7" s="268" t="str">
        <f>IF('Vị trí VL2'!AZ6&lt;1,"x","")</f>
        <v/>
      </c>
      <c r="S7" s="268" t="str">
        <f>IF('Vị trí VL2'!BK6&lt;1,"x","")</f>
        <v/>
      </c>
      <c r="T7" s="268" t="str">
        <f>IF('Vị trí VL2'!BV6&lt;1,"x","")</f>
        <v/>
      </c>
      <c r="U7" s="268" t="str">
        <f>IF('Vị trí VL2'!CG6&lt;1,"x","")</f>
        <v/>
      </c>
      <c r="V7" s="268" t="str">
        <f>IF('Vị trí VL2'!DC6&lt;1,"x","")</f>
        <v/>
      </c>
      <c r="W7" s="268" t="str">
        <f>IF('Vị trí VL2'!DN6&lt;1,"x","")</f>
        <v/>
      </c>
      <c r="X7" s="268" t="str">
        <f>IF('Vị trí VL2'!DY6&lt;1,"x","")</f>
        <v/>
      </c>
      <c r="Y7" s="268" t="str">
        <f>IF('Vị trí VL2'!EJ6&lt;1,"x","")</f>
        <v/>
      </c>
      <c r="Z7" s="268" t="str">
        <f>IF('Vị trí VL2'!EU6&lt;1,"x","")</f>
        <v/>
      </c>
      <c r="AA7" s="268" t="str">
        <f>IF('Vị trí VL2'!FF6&lt;1,"x","")</f>
        <v/>
      </c>
      <c r="AB7" s="268" t="str">
        <f>IF('Vị trí VL2'!FQ6&lt;1,"x","")</f>
        <v/>
      </c>
      <c r="AC7" s="268" t="str">
        <f>IF('Vị trí VL2'!GB6&lt;1,"x","")</f>
        <v/>
      </c>
      <c r="AD7" s="268" t="str">
        <f>IF('Vị trí VL2'!HB6&lt;1,"x","")</f>
        <v/>
      </c>
      <c r="AE7" s="268" t="str">
        <f>IF('Vị trí VL2'!HM6&lt;1,"x","")</f>
        <v/>
      </c>
      <c r="AF7" s="268" t="str">
        <f>IF('Vị trí VL2'!HX6&lt;1,"x","")</f>
        <v/>
      </c>
      <c r="AG7" s="268" t="str">
        <f>IF('Vị trí VL2'!II6&lt;1,"x","")</f>
        <v/>
      </c>
      <c r="AH7" s="268" t="str">
        <f>IF('Vị trí VL2'!IT6&lt;1,"x","")</f>
        <v/>
      </c>
      <c r="AI7" s="268" t="str">
        <f>IF('Vị trí VL2'!JE6&lt;1,"x","")</f>
        <v/>
      </c>
      <c r="AJ7" s="268" t="str">
        <f>IF('Vị trí VL2'!JP6&lt;1,"x","")</f>
        <v/>
      </c>
      <c r="AK7" s="268" t="str">
        <f>IF('Vị trí VL2'!KA6&lt;1,"x","")</f>
        <v/>
      </c>
      <c r="AL7" s="268" t="str">
        <f>IF('Vị trí VL2'!KL6&lt;1,"x","")</f>
        <v/>
      </c>
      <c r="AM7" s="268" t="str">
        <f>IF('Vị trí VL2'!LL6&lt;1,"x","")</f>
        <v/>
      </c>
      <c r="AN7" s="268" t="str">
        <f>IF('Vị trí VL2'!LW6&lt;1,"x","")</f>
        <v/>
      </c>
      <c r="AO7" s="268" t="str">
        <f>IF('Vị trí VL2'!MH6&lt;1,"x","")</f>
        <v/>
      </c>
      <c r="AP7" s="268" t="str">
        <f>IF('Vị trí VL2'!MS6&lt;1,"x","")</f>
        <v/>
      </c>
      <c r="AQ7" s="268" t="str">
        <f>IF('Vị trí VL2'!ND6&lt;1,"x","")</f>
        <v/>
      </c>
      <c r="AR7" s="268" t="str">
        <f>IF('Vị trí VL2'!OD6&lt;1,"x","")</f>
        <v/>
      </c>
      <c r="AS7" s="268" t="str">
        <f>IF('Vị trí VL2'!OO6&lt;1,"x","")</f>
        <v/>
      </c>
      <c r="AT7" s="268" t="str">
        <f>IF('Vị trí VL2'!OY6&lt;1,"x","")</f>
        <v>x</v>
      </c>
    </row>
    <row r="8" spans="1:46">
      <c r="A8" s="174">
        <v>4</v>
      </c>
      <c r="B8" s="174">
        <v>6</v>
      </c>
      <c r="C8" s="90" t="s">
        <v>187</v>
      </c>
      <c r="D8" s="90" t="s">
        <v>195</v>
      </c>
      <c r="E8" s="177" t="s">
        <v>196</v>
      </c>
      <c r="F8" s="328" t="s">
        <v>149</v>
      </c>
      <c r="G8" s="174"/>
      <c r="H8" s="276" t="s">
        <v>455</v>
      </c>
      <c r="I8" s="272" t="s">
        <v>18</v>
      </c>
      <c r="J8" s="273" t="s">
        <v>489</v>
      </c>
      <c r="K8" s="267">
        <f t="shared" si="0"/>
        <v>0</v>
      </c>
      <c r="L8" s="273"/>
      <c r="M8" s="290" t="str">
        <f t="shared" si="1"/>
        <v/>
      </c>
      <c r="N8" s="268" t="str">
        <f>IF('Vị trí VL2'!N7&lt;1,"x","")</f>
        <v/>
      </c>
      <c r="O8" s="268" t="str">
        <f>IF('Vị trí VL2'!T7&lt;1,"x","")</f>
        <v/>
      </c>
      <c r="P8" s="268" t="str">
        <f>IF('Vị trí VL2'!AD7&lt;1,"x","")</f>
        <v/>
      </c>
      <c r="Q8" s="268" t="str">
        <f>IF('Vị trí VL2'!AO7&lt;1,"x","")</f>
        <v/>
      </c>
      <c r="R8" s="268" t="str">
        <f>IF('Vị trí VL2'!AZ7&lt;1,"x","")</f>
        <v/>
      </c>
      <c r="S8" s="268" t="str">
        <f>IF('Vị trí VL2'!BK7&lt;1,"x","")</f>
        <v/>
      </c>
      <c r="T8" s="268" t="str">
        <f>IF('Vị trí VL2'!BV7&lt;1,"x","")</f>
        <v/>
      </c>
      <c r="U8" s="268" t="str">
        <f>IF('Vị trí VL2'!CG7&lt;1,"x","")</f>
        <v/>
      </c>
      <c r="V8" s="268" t="str">
        <f>IF('Vị trí VL2'!DC7&lt;1,"x","")</f>
        <v/>
      </c>
      <c r="W8" s="268" t="str">
        <f>IF('Vị trí VL2'!DN7&lt;1,"x","")</f>
        <v/>
      </c>
      <c r="X8" s="268" t="str">
        <f>IF('Vị trí VL2'!DY7&lt;1,"x","")</f>
        <v/>
      </c>
      <c r="Y8" s="268" t="str">
        <f>IF('Vị trí VL2'!EJ7&lt;1,"x","")</f>
        <v/>
      </c>
      <c r="Z8" s="268" t="str">
        <f>IF('Vị trí VL2'!EU7&lt;1,"x","")</f>
        <v/>
      </c>
      <c r="AA8" s="268" t="str">
        <f>IF('Vị trí VL2'!FF7&lt;1,"x","")</f>
        <v/>
      </c>
      <c r="AB8" s="268" t="str">
        <f>IF('Vị trí VL2'!FQ7&lt;1,"x","")</f>
        <v/>
      </c>
      <c r="AC8" s="268" t="str">
        <f>IF('Vị trí VL2'!GB7&lt;1,"x","")</f>
        <v/>
      </c>
      <c r="AD8" s="268" t="str">
        <f>IF('Vị trí VL2'!HB7&lt;1,"x","")</f>
        <v/>
      </c>
      <c r="AE8" s="268" t="str">
        <f>IF('Vị trí VL2'!HM7&lt;1,"x","")</f>
        <v/>
      </c>
      <c r="AF8" s="268" t="str">
        <f>IF('Vị trí VL2'!HX7&lt;1,"x","")</f>
        <v/>
      </c>
      <c r="AG8" s="268" t="str">
        <f>IF('Vị trí VL2'!II7&lt;1,"x","")</f>
        <v/>
      </c>
      <c r="AH8" s="268" t="str">
        <f>IF('Vị trí VL2'!IT7&lt;1,"x","")</f>
        <v/>
      </c>
      <c r="AI8" s="268" t="str">
        <f>IF('Vị trí VL2'!JE7&lt;1,"x","")</f>
        <v/>
      </c>
      <c r="AJ8" s="268" t="str">
        <f>IF('Vị trí VL2'!JP7&lt;1,"x","")</f>
        <v/>
      </c>
      <c r="AK8" s="268" t="str">
        <f>IF('Vị trí VL2'!KA7&lt;1,"x","")</f>
        <v/>
      </c>
      <c r="AL8" s="268" t="str">
        <f>IF('Vị trí VL2'!KL7&lt;1,"x","")</f>
        <v/>
      </c>
      <c r="AM8" s="268" t="str">
        <f>IF('Vị trí VL2'!LL7&lt;1,"x","")</f>
        <v/>
      </c>
      <c r="AN8" s="268" t="str">
        <f>IF('Vị trí VL2'!LW7&lt;1,"x","")</f>
        <v/>
      </c>
      <c r="AO8" s="268" t="str">
        <f>IF('Vị trí VL2'!MH7&lt;1,"x","")</f>
        <v/>
      </c>
      <c r="AP8" s="268" t="str">
        <f>IF('Vị trí VL2'!MS7&lt;1,"x","")</f>
        <v/>
      </c>
      <c r="AQ8" s="268" t="str">
        <f>IF('Vị trí VL2'!ND7&lt;1,"x","")</f>
        <v/>
      </c>
      <c r="AR8" s="268" t="str">
        <f>IF('Vị trí VL2'!OD7&lt;1,"x","")</f>
        <v/>
      </c>
      <c r="AS8" s="268" t="str">
        <f>IF('Vị trí VL2'!OO7&lt;1,"x","")</f>
        <v/>
      </c>
      <c r="AT8" s="268" t="str">
        <f>IF('Vị trí VL2'!OY7&lt;1,"x","")</f>
        <v/>
      </c>
    </row>
    <row r="9" spans="1:46">
      <c r="A9" s="174">
        <v>5</v>
      </c>
      <c r="B9" s="174">
        <v>7</v>
      </c>
      <c r="C9" s="90" t="s">
        <v>187</v>
      </c>
      <c r="D9" s="90" t="s">
        <v>199</v>
      </c>
      <c r="E9" s="177" t="s">
        <v>200</v>
      </c>
      <c r="F9" s="328" t="s">
        <v>201</v>
      </c>
      <c r="G9" s="155"/>
      <c r="H9" s="276" t="s">
        <v>457</v>
      </c>
      <c r="I9" s="272" t="s">
        <v>18</v>
      </c>
      <c r="J9" s="273" t="s">
        <v>491</v>
      </c>
      <c r="K9" s="267">
        <f t="shared" si="0"/>
        <v>0</v>
      </c>
      <c r="L9" s="273"/>
      <c r="M9" s="290" t="str">
        <f t="shared" si="1"/>
        <v/>
      </c>
      <c r="N9" s="268" t="str">
        <f>IF('Vị trí VL2'!N8&lt;1,"x","")</f>
        <v/>
      </c>
      <c r="O9" s="268" t="str">
        <f>IF('Vị trí VL2'!T8&lt;1,"x","")</f>
        <v/>
      </c>
      <c r="P9" s="268" t="str">
        <f>IF('Vị trí VL2'!AD8&lt;1,"x","")</f>
        <v/>
      </c>
      <c r="Q9" s="268" t="str">
        <f>IF('Vị trí VL2'!AO8&lt;1,"x","")</f>
        <v/>
      </c>
      <c r="R9" s="268" t="str">
        <f>IF('Vị trí VL2'!AZ8&lt;1,"x","")</f>
        <v/>
      </c>
      <c r="S9" s="268" t="str">
        <f>IF('Vị trí VL2'!BK8&lt;1,"x","")</f>
        <v/>
      </c>
      <c r="T9" s="268" t="str">
        <f>IF('Vị trí VL2'!BV8&lt;1,"x","")</f>
        <v/>
      </c>
      <c r="U9" s="268" t="str">
        <f>IF('Vị trí VL2'!CG8&lt;1,"x","")</f>
        <v/>
      </c>
      <c r="V9" s="268" t="str">
        <f>IF('Vị trí VL2'!DC8&lt;1,"x","")</f>
        <v/>
      </c>
      <c r="W9" s="268" t="str">
        <f>IF('Vị trí VL2'!DN8&lt;1,"x","")</f>
        <v/>
      </c>
      <c r="X9" s="268" t="str">
        <f>IF('Vị trí VL2'!DY8&lt;1,"x","")</f>
        <v/>
      </c>
      <c r="Y9" s="268" t="str">
        <f>IF('Vị trí VL2'!EJ8&lt;1,"x","")</f>
        <v/>
      </c>
      <c r="Z9" s="268" t="str">
        <f>IF('Vị trí VL2'!EU8&lt;1,"x","")</f>
        <v/>
      </c>
      <c r="AA9" s="268" t="str">
        <f>IF('Vị trí VL2'!FF8&lt;1,"x","")</f>
        <v/>
      </c>
      <c r="AB9" s="268" t="str">
        <f>IF('Vị trí VL2'!FQ8&lt;1,"x","")</f>
        <v/>
      </c>
      <c r="AC9" s="268" t="str">
        <f>IF('Vị trí VL2'!GB8&lt;1,"x","")</f>
        <v/>
      </c>
      <c r="AD9" s="268" t="str">
        <f>IF('Vị trí VL2'!HB8&lt;1,"x","")</f>
        <v/>
      </c>
      <c r="AE9" s="268" t="str">
        <f>IF('Vị trí VL2'!HM8&lt;1,"x","")</f>
        <v/>
      </c>
      <c r="AF9" s="268" t="str">
        <f>IF('Vị trí VL2'!HX8&lt;1,"x","")</f>
        <v/>
      </c>
      <c r="AG9" s="268" t="str">
        <f>IF('Vị trí VL2'!II8&lt;1,"x","")</f>
        <v/>
      </c>
      <c r="AH9" s="268" t="str">
        <f>IF('Vị trí VL2'!IT8&lt;1,"x","")</f>
        <v/>
      </c>
      <c r="AI9" s="268" t="str">
        <f>IF('Vị trí VL2'!JE8&lt;1,"x","")</f>
        <v/>
      </c>
      <c r="AJ9" s="268" t="str">
        <f>IF('Vị trí VL2'!JP8&lt;1,"x","")</f>
        <v/>
      </c>
      <c r="AK9" s="268" t="str">
        <f>IF('Vị trí VL2'!KA8&lt;1,"x","")</f>
        <v/>
      </c>
      <c r="AL9" s="268" t="str">
        <f>IF('Vị trí VL2'!KL8&lt;1,"x","")</f>
        <v/>
      </c>
      <c r="AM9" s="268" t="str">
        <f>IF('Vị trí VL2'!LL8&lt;1,"x","")</f>
        <v/>
      </c>
      <c r="AN9" s="268" t="str">
        <f>IF('Vị trí VL2'!LW8&lt;1,"x","")</f>
        <v/>
      </c>
      <c r="AO9" s="268" t="str">
        <f>IF('Vị trí VL2'!MH8&lt;1,"x","")</f>
        <v/>
      </c>
      <c r="AP9" s="268" t="str">
        <f>IF('Vị trí VL2'!MS8&lt;1,"x","")</f>
        <v/>
      </c>
      <c r="AQ9" s="268" t="str">
        <f>IF('Vị trí VL2'!ND8&lt;1,"x","")</f>
        <v/>
      </c>
      <c r="AR9" s="268" t="str">
        <f>IF('Vị trí VL2'!OD8&lt;1,"x","")</f>
        <v/>
      </c>
      <c r="AS9" s="268" t="str">
        <f>IF('Vị trí VL2'!OO8&lt;1,"x","")</f>
        <v/>
      </c>
      <c r="AT9" s="268" t="str">
        <f>IF('Vị trí VL2'!OY8&lt;1,"x","")</f>
        <v/>
      </c>
    </row>
    <row r="10" spans="1:46">
      <c r="A10" s="174">
        <v>6</v>
      </c>
      <c r="B10" s="174">
        <v>8</v>
      </c>
      <c r="C10" s="90" t="s">
        <v>187</v>
      </c>
      <c r="D10" s="90" t="s">
        <v>206</v>
      </c>
      <c r="E10" s="177" t="s">
        <v>173</v>
      </c>
      <c r="F10" s="328" t="s">
        <v>207</v>
      </c>
      <c r="G10" s="272"/>
      <c r="H10" s="276" t="s">
        <v>460</v>
      </c>
      <c r="I10" s="272" t="s">
        <v>18</v>
      </c>
      <c r="J10" s="273" t="s">
        <v>494</v>
      </c>
      <c r="K10" s="267">
        <f t="shared" si="0"/>
        <v>0</v>
      </c>
      <c r="L10" s="273"/>
      <c r="M10" s="290" t="str">
        <f t="shared" si="1"/>
        <v/>
      </c>
      <c r="N10" s="268" t="str">
        <f>IF('Vị trí VL2'!N9&lt;1,"x","")</f>
        <v/>
      </c>
      <c r="O10" s="268" t="str">
        <f>IF('Vị trí VL2'!T9&lt;1,"x","")</f>
        <v/>
      </c>
      <c r="P10" s="268" t="str">
        <f>IF('Vị trí VL2'!AD9&lt;1,"x","")</f>
        <v/>
      </c>
      <c r="Q10" s="268" t="str">
        <f>IF('Vị trí VL2'!AO9&lt;1,"x","")</f>
        <v/>
      </c>
      <c r="R10" s="268" t="str">
        <f>IF('Vị trí VL2'!AZ9&lt;1,"x","")</f>
        <v/>
      </c>
      <c r="S10" s="268" t="str">
        <f>IF('Vị trí VL2'!BK9&lt;1,"x","")</f>
        <v/>
      </c>
      <c r="T10" s="268" t="str">
        <f>IF('Vị trí VL2'!BV9&lt;1,"x","")</f>
        <v/>
      </c>
      <c r="U10" s="268" t="str">
        <f>IF('Vị trí VL2'!CG9&lt;1,"x","")</f>
        <v/>
      </c>
      <c r="V10" s="268" t="str">
        <f>IF('Vị trí VL2'!DC9&lt;1,"x","")</f>
        <v/>
      </c>
      <c r="W10" s="268" t="str">
        <f>IF('Vị trí VL2'!DN9&lt;1,"x","")</f>
        <v/>
      </c>
      <c r="X10" s="268" t="str">
        <f>IF('Vị trí VL2'!DY9&lt;1,"x","")</f>
        <v/>
      </c>
      <c r="Y10" s="268" t="str">
        <f>IF('Vị trí VL2'!EJ9&lt;1,"x","")</f>
        <v/>
      </c>
      <c r="Z10" s="268" t="str">
        <f>IF('Vị trí VL2'!EU9&lt;1,"x","")</f>
        <v/>
      </c>
      <c r="AA10" s="268" t="str">
        <f>IF('Vị trí VL2'!FF9&lt;1,"x","")</f>
        <v/>
      </c>
      <c r="AB10" s="268" t="str">
        <f>IF('Vị trí VL2'!FQ9&lt;1,"x","")</f>
        <v/>
      </c>
      <c r="AC10" s="268" t="str">
        <f>IF('Vị trí VL2'!GB9&lt;1,"x","")</f>
        <v/>
      </c>
      <c r="AD10" s="268" t="str">
        <f>IF('Vị trí VL2'!HB9&lt;1,"x","")</f>
        <v/>
      </c>
      <c r="AE10" s="268" t="str">
        <f>IF('Vị trí VL2'!HM9&lt;1,"x","")</f>
        <v/>
      </c>
      <c r="AF10" s="268" t="str">
        <f>IF('Vị trí VL2'!HX9&lt;1,"x","")</f>
        <v/>
      </c>
      <c r="AG10" s="268" t="str">
        <f>IF('Vị trí VL2'!II9&lt;1,"x","")</f>
        <v/>
      </c>
      <c r="AH10" s="268" t="str">
        <f>IF('Vị trí VL2'!IT9&lt;1,"x","")</f>
        <v/>
      </c>
      <c r="AI10" s="268" t="str">
        <f>IF('Vị trí VL2'!JE9&lt;1,"x","")</f>
        <v/>
      </c>
      <c r="AJ10" s="268" t="str">
        <f>IF('Vị trí VL2'!JP9&lt;1,"x","")</f>
        <v/>
      </c>
      <c r="AK10" s="268" t="str">
        <f>IF('Vị trí VL2'!KA9&lt;1,"x","")</f>
        <v/>
      </c>
      <c r="AL10" s="268" t="str">
        <f>IF('Vị trí VL2'!KL9&lt;1,"x","")</f>
        <v/>
      </c>
      <c r="AM10" s="268" t="str">
        <f>IF('Vị trí VL2'!LL9&lt;1,"x","")</f>
        <v/>
      </c>
      <c r="AN10" s="268" t="str">
        <f>IF('Vị trí VL2'!LW9&lt;1,"x","")</f>
        <v/>
      </c>
      <c r="AO10" s="268" t="str">
        <f>IF('Vị trí VL2'!MH9&lt;1,"x","")</f>
        <v/>
      </c>
      <c r="AP10" s="268" t="str">
        <f>IF('Vị trí VL2'!MS9&lt;1,"x","")</f>
        <v/>
      </c>
      <c r="AQ10" s="268" t="str">
        <f>IF('Vị trí VL2'!ND9&lt;1,"x","")</f>
        <v/>
      </c>
      <c r="AR10" s="268" t="str">
        <f>IF('Vị trí VL2'!OD9&lt;1,"x","")</f>
        <v/>
      </c>
      <c r="AS10" s="268" t="str">
        <f>IF('Vị trí VL2'!OO9&lt;1,"x","")</f>
        <v/>
      </c>
      <c r="AT10" s="268" t="str">
        <f>IF('Vị trí VL2'!OY9&lt;1,"x","")</f>
        <v/>
      </c>
    </row>
    <row r="11" spans="1:46">
      <c r="A11" s="174">
        <v>7</v>
      </c>
      <c r="B11" s="174">
        <v>9</v>
      </c>
      <c r="C11" s="90" t="s">
        <v>187</v>
      </c>
      <c r="D11" s="90" t="s">
        <v>208</v>
      </c>
      <c r="E11" s="177" t="s">
        <v>209</v>
      </c>
      <c r="F11" s="328" t="s">
        <v>207</v>
      </c>
      <c r="G11" s="272"/>
      <c r="H11" s="276" t="s">
        <v>461</v>
      </c>
      <c r="I11" s="272" t="s">
        <v>18</v>
      </c>
      <c r="J11" s="273" t="s">
        <v>495</v>
      </c>
      <c r="K11" s="267">
        <f t="shared" si="0"/>
        <v>0</v>
      </c>
      <c r="L11" s="273"/>
      <c r="M11" s="290" t="str">
        <f t="shared" si="1"/>
        <v/>
      </c>
      <c r="N11" s="268" t="str">
        <f>IF('Vị trí VL2'!N10&lt;1,"x","")</f>
        <v/>
      </c>
      <c r="O11" s="268" t="str">
        <f>IF('Vị trí VL2'!T10&lt;1,"x","")</f>
        <v/>
      </c>
      <c r="P11" s="268" t="str">
        <f>IF('Vị trí VL2'!AD10&lt;1,"x","")</f>
        <v/>
      </c>
      <c r="Q11" s="268" t="str">
        <f>IF('Vị trí VL2'!AO10&lt;1,"x","")</f>
        <v/>
      </c>
      <c r="R11" s="268" t="str">
        <f>IF('Vị trí VL2'!AZ10&lt;1,"x","")</f>
        <v/>
      </c>
      <c r="S11" s="268" t="str">
        <f>IF('Vị trí VL2'!BK10&lt;1,"x","")</f>
        <v/>
      </c>
      <c r="T11" s="268" t="str">
        <f>IF('Vị trí VL2'!BV10&lt;1,"x","")</f>
        <v/>
      </c>
      <c r="U11" s="268" t="str">
        <f>IF('Vị trí VL2'!CG10&lt;1,"x","")</f>
        <v/>
      </c>
      <c r="V11" s="268" t="str">
        <f>IF('Vị trí VL2'!DC10&lt;1,"x","")</f>
        <v/>
      </c>
      <c r="W11" s="268" t="str">
        <f>IF('Vị trí VL2'!DN10&lt;1,"x","")</f>
        <v/>
      </c>
      <c r="X11" s="268" t="str">
        <f>IF('Vị trí VL2'!DY10&lt;1,"x","")</f>
        <v/>
      </c>
      <c r="Y11" s="268" t="str">
        <f>IF('Vị trí VL2'!EJ10&lt;1,"x","")</f>
        <v/>
      </c>
      <c r="Z11" s="268" t="str">
        <f>IF('Vị trí VL2'!EU10&lt;1,"x","")</f>
        <v/>
      </c>
      <c r="AA11" s="268" t="str">
        <f>IF('Vị trí VL2'!FF10&lt;1,"x","")</f>
        <v/>
      </c>
      <c r="AB11" s="268" t="str">
        <f>IF('Vị trí VL2'!FQ10&lt;1,"x","")</f>
        <v/>
      </c>
      <c r="AC11" s="268" t="str">
        <f>IF('Vị trí VL2'!GB10&lt;1,"x","")</f>
        <v/>
      </c>
      <c r="AD11" s="268" t="str">
        <f>IF('Vị trí VL2'!HB10&lt;1,"x","")</f>
        <v/>
      </c>
      <c r="AE11" s="268" t="str">
        <f>IF('Vị trí VL2'!HM10&lt;1,"x","")</f>
        <v/>
      </c>
      <c r="AF11" s="268" t="str">
        <f>IF('Vị trí VL2'!HX10&lt;1,"x","")</f>
        <v/>
      </c>
      <c r="AG11" s="268" t="str">
        <f>IF('Vị trí VL2'!II10&lt;1,"x","")</f>
        <v/>
      </c>
      <c r="AH11" s="268" t="str">
        <f>IF('Vị trí VL2'!IT10&lt;1,"x","")</f>
        <v/>
      </c>
      <c r="AI11" s="268" t="str">
        <f>IF('Vị trí VL2'!JE10&lt;1,"x","")</f>
        <v/>
      </c>
      <c r="AJ11" s="268" t="str">
        <f>IF('Vị trí VL2'!JP10&lt;1,"x","")</f>
        <v/>
      </c>
      <c r="AK11" s="268" t="str">
        <f>IF('Vị trí VL2'!KA10&lt;1,"x","")</f>
        <v/>
      </c>
      <c r="AL11" s="268" t="str">
        <f>IF('Vị trí VL2'!KL10&lt;1,"x","")</f>
        <v/>
      </c>
      <c r="AM11" s="268" t="str">
        <f>IF('Vị trí VL2'!LL10&lt;1,"x","")</f>
        <v/>
      </c>
      <c r="AN11" s="268" t="str">
        <f>IF('Vị trí VL2'!LW10&lt;1,"x","")</f>
        <v/>
      </c>
      <c r="AO11" s="268" t="str">
        <f>IF('Vị trí VL2'!MH10&lt;1,"x","")</f>
        <v/>
      </c>
      <c r="AP11" s="268" t="str">
        <f>IF('Vị trí VL2'!MS10&lt;1,"x","")</f>
        <v/>
      </c>
      <c r="AQ11" s="268" t="str">
        <f>IF('Vị trí VL2'!ND10&lt;1,"x","")</f>
        <v/>
      </c>
      <c r="AR11" s="268" t="str">
        <f>IF('Vị trí VL2'!OD10&lt;1,"x","")</f>
        <v/>
      </c>
      <c r="AS11" s="268" t="str">
        <f>IF('Vị trí VL2'!OO10&lt;1,"x","")</f>
        <v/>
      </c>
      <c r="AT11" s="268" t="str">
        <f>IF('Vị trí VL2'!OY10&lt;1,"x","")</f>
        <v/>
      </c>
    </row>
    <row r="12" spans="1:46">
      <c r="A12" s="174">
        <v>8</v>
      </c>
      <c r="B12" s="174">
        <v>10</v>
      </c>
      <c r="C12" s="90" t="s">
        <v>187</v>
      </c>
      <c r="D12" s="90" t="s">
        <v>211</v>
      </c>
      <c r="E12" s="177" t="s">
        <v>61</v>
      </c>
      <c r="F12" s="328" t="s">
        <v>212</v>
      </c>
      <c r="G12" s="272"/>
      <c r="H12" s="276" t="s">
        <v>463</v>
      </c>
      <c r="I12" s="272" t="s">
        <v>18</v>
      </c>
      <c r="J12" s="273" t="s">
        <v>496</v>
      </c>
      <c r="K12" s="267">
        <f t="shared" si="0"/>
        <v>0</v>
      </c>
      <c r="L12" s="273"/>
      <c r="M12" s="290" t="str">
        <f t="shared" si="1"/>
        <v/>
      </c>
      <c r="N12" s="268" t="str">
        <f>IF('Vị trí VL2'!N11&lt;1,"x","")</f>
        <v/>
      </c>
      <c r="O12" s="268" t="str">
        <f>IF('Vị trí VL2'!T11&lt;1,"x","")</f>
        <v/>
      </c>
      <c r="P12" s="268" t="str">
        <f>IF('Vị trí VL2'!AD11&lt;1,"x","")</f>
        <v/>
      </c>
      <c r="Q12" s="268" t="str">
        <f>IF('Vị trí VL2'!AO11&lt;1,"x","")</f>
        <v/>
      </c>
      <c r="R12" s="268" t="str">
        <f>IF('Vị trí VL2'!AZ11&lt;1,"x","")</f>
        <v/>
      </c>
      <c r="S12" s="268" t="str">
        <f>IF('Vị trí VL2'!BK11&lt;1,"x","")</f>
        <v/>
      </c>
      <c r="T12" s="268" t="str">
        <f>IF('Vị trí VL2'!BV11&lt;1,"x","")</f>
        <v/>
      </c>
      <c r="U12" s="268" t="str">
        <f>IF('Vị trí VL2'!CG11&lt;1,"x","")</f>
        <v/>
      </c>
      <c r="V12" s="268" t="str">
        <f>IF('Vị trí VL2'!DC11&lt;1,"x","")</f>
        <v/>
      </c>
      <c r="W12" s="268" t="str">
        <f>IF('Vị trí VL2'!DN11&lt;1,"x","")</f>
        <v/>
      </c>
      <c r="X12" s="268" t="str">
        <f>IF('Vị trí VL2'!DY11&lt;1,"x","")</f>
        <v/>
      </c>
      <c r="Y12" s="268" t="str">
        <f>IF('Vị trí VL2'!EJ11&lt;1,"x","")</f>
        <v/>
      </c>
      <c r="Z12" s="268" t="str">
        <f>IF('Vị trí VL2'!EU11&lt;1,"x","")</f>
        <v/>
      </c>
      <c r="AA12" s="268" t="str">
        <f>IF('Vị trí VL2'!FF11&lt;1,"x","")</f>
        <v/>
      </c>
      <c r="AB12" s="268" t="str">
        <f>IF('Vị trí VL2'!FQ11&lt;1,"x","")</f>
        <v/>
      </c>
      <c r="AC12" s="268" t="str">
        <f>IF('Vị trí VL2'!GB11&lt;1,"x","")</f>
        <v/>
      </c>
      <c r="AD12" s="268" t="str">
        <f>IF('Vị trí VL2'!HB11&lt;1,"x","")</f>
        <v/>
      </c>
      <c r="AE12" s="268" t="str">
        <f>IF('Vị trí VL2'!HM11&lt;1,"x","")</f>
        <v/>
      </c>
      <c r="AF12" s="268" t="str">
        <f>IF('Vị trí VL2'!HX11&lt;1,"x","")</f>
        <v/>
      </c>
      <c r="AG12" s="268" t="str">
        <f>IF('Vị trí VL2'!II11&lt;1,"x","")</f>
        <v/>
      </c>
      <c r="AH12" s="268" t="str">
        <f>IF('Vị trí VL2'!IT11&lt;1,"x","")</f>
        <v/>
      </c>
      <c r="AI12" s="268" t="str">
        <f>IF('Vị trí VL2'!JE11&lt;1,"x","")</f>
        <v/>
      </c>
      <c r="AJ12" s="268" t="str">
        <f>IF('Vị trí VL2'!JP11&lt;1,"x","")</f>
        <v/>
      </c>
      <c r="AK12" s="268" t="str">
        <f>IF('Vị trí VL2'!KA11&lt;1,"x","")</f>
        <v/>
      </c>
      <c r="AL12" s="268" t="str">
        <f>IF('Vị trí VL2'!KL11&lt;1,"x","")</f>
        <v/>
      </c>
      <c r="AM12" s="268" t="str">
        <f>IF('Vị trí VL2'!LL11&lt;1,"x","")</f>
        <v/>
      </c>
      <c r="AN12" s="268" t="str">
        <f>IF('Vị trí VL2'!LW11&lt;1,"x","")</f>
        <v/>
      </c>
      <c r="AO12" s="268" t="str">
        <f>IF('Vị trí VL2'!MH11&lt;1,"x","")</f>
        <v/>
      </c>
      <c r="AP12" s="268" t="str">
        <f>IF('Vị trí VL2'!MS11&lt;1,"x","")</f>
        <v/>
      </c>
      <c r="AQ12" s="268" t="str">
        <f>IF('Vị trí VL2'!ND11&lt;1,"x","")</f>
        <v/>
      </c>
      <c r="AR12" s="268" t="str">
        <f>IF('Vị trí VL2'!OD11&lt;1,"x","")</f>
        <v/>
      </c>
      <c r="AS12" s="268" t="str">
        <f>IF('Vị trí VL2'!OO11&lt;1,"x","")</f>
        <v/>
      </c>
      <c r="AT12" s="268" t="str">
        <f>IF('Vị trí VL2'!OY11&lt;1,"x","")</f>
        <v/>
      </c>
    </row>
    <row r="13" spans="1:46">
      <c r="A13" s="174">
        <v>9</v>
      </c>
      <c r="B13" s="174">
        <v>11</v>
      </c>
      <c r="C13" s="90" t="s">
        <v>187</v>
      </c>
      <c r="D13" s="90" t="s">
        <v>213</v>
      </c>
      <c r="E13" s="177" t="s">
        <v>214</v>
      </c>
      <c r="F13" s="328" t="s">
        <v>215</v>
      </c>
      <c r="G13" s="272"/>
      <c r="H13" s="276" t="s">
        <v>464</v>
      </c>
      <c r="I13" s="272" t="s">
        <v>18</v>
      </c>
      <c r="J13" s="273" t="s">
        <v>497</v>
      </c>
      <c r="K13" s="267">
        <f t="shared" si="0"/>
        <v>0</v>
      </c>
      <c r="L13" s="273"/>
      <c r="M13" s="290" t="str">
        <f t="shared" si="1"/>
        <v/>
      </c>
      <c r="N13" s="268" t="str">
        <f>IF('Vị trí VL2'!N12&lt;1,"x","")</f>
        <v/>
      </c>
      <c r="O13" s="268" t="str">
        <f>IF('Vị trí VL2'!T12&lt;1,"x","")</f>
        <v/>
      </c>
      <c r="P13" s="268" t="str">
        <f>IF('Vị trí VL2'!AD12&lt;1,"x","")</f>
        <v/>
      </c>
      <c r="Q13" s="268" t="str">
        <f>IF('Vị trí VL2'!AO12&lt;1,"x","")</f>
        <v/>
      </c>
      <c r="R13" s="268" t="str">
        <f>IF('Vị trí VL2'!AZ12&lt;1,"x","")</f>
        <v/>
      </c>
      <c r="S13" s="268" t="str">
        <f>IF('Vị trí VL2'!BK12&lt;1,"x","")</f>
        <v/>
      </c>
      <c r="T13" s="268" t="str">
        <f>IF('Vị trí VL2'!BV12&lt;1,"x","")</f>
        <v/>
      </c>
      <c r="U13" s="268" t="str">
        <f>IF('Vị trí VL2'!CG12&lt;1,"x","")</f>
        <v/>
      </c>
      <c r="V13" s="268" t="str">
        <f>IF('Vị trí VL2'!DC12&lt;1,"x","")</f>
        <v/>
      </c>
      <c r="W13" s="268" t="str">
        <f>IF('Vị trí VL2'!DN12&lt;1,"x","")</f>
        <v/>
      </c>
      <c r="X13" s="268" t="str">
        <f>IF('Vị trí VL2'!DY12&lt;1,"x","")</f>
        <v/>
      </c>
      <c r="Y13" s="268" t="str">
        <f>IF('Vị trí VL2'!EJ12&lt;1,"x","")</f>
        <v/>
      </c>
      <c r="Z13" s="268" t="str">
        <f>IF('Vị trí VL2'!EU12&lt;1,"x","")</f>
        <v/>
      </c>
      <c r="AA13" s="268" t="str">
        <f>IF('Vị trí VL2'!FF12&lt;1,"x","")</f>
        <v/>
      </c>
      <c r="AB13" s="268" t="str">
        <f>IF('Vị trí VL2'!FQ12&lt;1,"x","")</f>
        <v/>
      </c>
      <c r="AC13" s="268" t="str">
        <f>IF('Vị trí VL2'!GB12&lt;1,"x","")</f>
        <v/>
      </c>
      <c r="AD13" s="268" t="str">
        <f>IF('Vị trí VL2'!HB12&lt;1,"x","")</f>
        <v/>
      </c>
      <c r="AE13" s="268" t="str">
        <f>IF('Vị trí VL2'!HM12&lt;1,"x","")</f>
        <v/>
      </c>
      <c r="AF13" s="268" t="str">
        <f>IF('Vị trí VL2'!HX12&lt;1,"x","")</f>
        <v/>
      </c>
      <c r="AG13" s="268" t="str">
        <f>IF('Vị trí VL2'!II12&lt;1,"x","")</f>
        <v/>
      </c>
      <c r="AH13" s="268" t="str">
        <f>IF('Vị trí VL2'!IT12&lt;1,"x","")</f>
        <v/>
      </c>
      <c r="AI13" s="268" t="str">
        <f>IF('Vị trí VL2'!JE12&lt;1,"x","")</f>
        <v/>
      </c>
      <c r="AJ13" s="268" t="str">
        <f>IF('Vị trí VL2'!JP12&lt;1,"x","")</f>
        <v/>
      </c>
      <c r="AK13" s="268" t="str">
        <f>IF('Vị trí VL2'!KA12&lt;1,"x","")</f>
        <v/>
      </c>
      <c r="AL13" s="268" t="str">
        <f>IF('Vị trí VL2'!KL12&lt;1,"x","")</f>
        <v/>
      </c>
      <c r="AM13" s="268" t="str">
        <f>IF('Vị trí VL2'!LL12&lt;1,"x","")</f>
        <v/>
      </c>
      <c r="AN13" s="268" t="str">
        <f>IF('Vị trí VL2'!LW12&lt;1,"x","")</f>
        <v/>
      </c>
      <c r="AO13" s="268" t="str">
        <f>IF('Vị trí VL2'!MH12&lt;1,"x","")</f>
        <v/>
      </c>
      <c r="AP13" s="268" t="str">
        <f>IF('Vị trí VL2'!MS12&lt;1,"x","")</f>
        <v/>
      </c>
      <c r="AQ13" s="268" t="str">
        <f>IF('Vị trí VL2'!ND12&lt;1,"x","")</f>
        <v/>
      </c>
      <c r="AR13" s="268" t="str">
        <f>IF('Vị trí VL2'!OD12&lt;1,"x","")</f>
        <v/>
      </c>
      <c r="AS13" s="268" t="str">
        <f>IF('Vị trí VL2'!OO12&lt;1,"x","")</f>
        <v/>
      </c>
      <c r="AT13" s="268" t="str">
        <f>IF('Vị trí VL2'!OY12&lt;1,"x","")</f>
        <v/>
      </c>
    </row>
    <row r="14" spans="1:46">
      <c r="A14" s="174">
        <v>10</v>
      </c>
      <c r="B14" s="174">
        <v>12</v>
      </c>
      <c r="C14" s="90" t="s">
        <v>187</v>
      </c>
      <c r="D14" s="90" t="s">
        <v>222</v>
      </c>
      <c r="E14" s="177" t="s">
        <v>223</v>
      </c>
      <c r="F14" s="328" t="s">
        <v>168</v>
      </c>
      <c r="G14" s="272"/>
      <c r="H14" s="276" t="s">
        <v>468</v>
      </c>
      <c r="I14" s="272" t="s">
        <v>18</v>
      </c>
      <c r="J14" s="273" t="s">
        <v>576</v>
      </c>
      <c r="K14" s="267">
        <f t="shared" si="0"/>
        <v>0</v>
      </c>
      <c r="L14" s="273"/>
      <c r="M14" s="290" t="str">
        <f t="shared" si="1"/>
        <v/>
      </c>
      <c r="N14" s="268" t="str">
        <f>IF('Vị trí VL2'!N13&lt;1,"x","")</f>
        <v/>
      </c>
      <c r="O14" s="268" t="str">
        <f>IF('Vị trí VL2'!T13&lt;1,"x","")</f>
        <v/>
      </c>
      <c r="P14" s="268" t="str">
        <f>IF('Vị trí VL2'!AD13&lt;1,"x","")</f>
        <v/>
      </c>
      <c r="Q14" s="268" t="str">
        <f>IF('Vị trí VL2'!AO13&lt;1,"x","")</f>
        <v/>
      </c>
      <c r="R14" s="268" t="str">
        <f>IF('Vị trí VL2'!AZ13&lt;1,"x","")</f>
        <v/>
      </c>
      <c r="S14" s="268" t="str">
        <f>IF('Vị trí VL2'!BK13&lt;1,"x","")</f>
        <v/>
      </c>
      <c r="T14" s="268" t="str">
        <f>IF('Vị trí VL2'!BV13&lt;1,"x","")</f>
        <v/>
      </c>
      <c r="U14" s="268" t="str">
        <f>IF('Vị trí VL2'!CG13&lt;1,"x","")</f>
        <v/>
      </c>
      <c r="V14" s="268" t="str">
        <f>IF('Vị trí VL2'!DC13&lt;1,"x","")</f>
        <v/>
      </c>
      <c r="W14" s="268" t="str">
        <f>IF('Vị trí VL2'!DN13&lt;1,"x","")</f>
        <v/>
      </c>
      <c r="X14" s="268" t="str">
        <f>IF('Vị trí VL2'!DY13&lt;1,"x","")</f>
        <v/>
      </c>
      <c r="Y14" s="268" t="str">
        <f>IF('Vị trí VL2'!EJ13&lt;1,"x","")</f>
        <v/>
      </c>
      <c r="Z14" s="268" t="str">
        <f>IF('Vị trí VL2'!EU13&lt;1,"x","")</f>
        <v/>
      </c>
      <c r="AA14" s="268" t="str">
        <f>IF('Vị trí VL2'!FF13&lt;1,"x","")</f>
        <v/>
      </c>
      <c r="AB14" s="268" t="str">
        <f>IF('Vị trí VL2'!FQ13&lt;1,"x","")</f>
        <v/>
      </c>
      <c r="AC14" s="268" t="str">
        <f>IF('Vị trí VL2'!GB13&lt;1,"x","")</f>
        <v/>
      </c>
      <c r="AD14" s="268" t="str">
        <f>IF('Vị trí VL2'!HB13&lt;1,"x","")</f>
        <v/>
      </c>
      <c r="AE14" s="268" t="str">
        <f>IF('Vị trí VL2'!HM13&lt;1,"x","")</f>
        <v/>
      </c>
      <c r="AF14" s="268" t="str">
        <f>IF('Vị trí VL2'!HX13&lt;1,"x","")</f>
        <v/>
      </c>
      <c r="AG14" s="268" t="str">
        <f>IF('Vị trí VL2'!II13&lt;1,"x","")</f>
        <v/>
      </c>
      <c r="AH14" s="268" t="str">
        <f>IF('Vị trí VL2'!IT13&lt;1,"x","")</f>
        <v/>
      </c>
      <c r="AI14" s="268" t="str">
        <f>IF('Vị trí VL2'!JE13&lt;1,"x","")</f>
        <v/>
      </c>
      <c r="AJ14" s="268" t="str">
        <f>IF('Vị trí VL2'!JP13&lt;1,"x","")</f>
        <v/>
      </c>
      <c r="AK14" s="268" t="str">
        <f>IF('Vị trí VL2'!KA13&lt;1,"x","")</f>
        <v/>
      </c>
      <c r="AL14" s="268" t="str">
        <f>IF('Vị trí VL2'!KL13&lt;1,"x","")</f>
        <v/>
      </c>
      <c r="AM14" s="268" t="str">
        <f>IF('Vị trí VL2'!LL13&lt;1,"x","")</f>
        <v/>
      </c>
      <c r="AN14" s="268" t="str">
        <f>IF('Vị trí VL2'!LW13&lt;1,"x","")</f>
        <v/>
      </c>
      <c r="AO14" s="268" t="str">
        <f>IF('Vị trí VL2'!MH13&lt;1,"x","")</f>
        <v/>
      </c>
      <c r="AP14" s="268" t="str">
        <f>IF('Vị trí VL2'!MS13&lt;1,"x","")</f>
        <v/>
      </c>
      <c r="AQ14" s="268" t="str">
        <f>IF('Vị trí VL2'!ND13&lt;1,"x","")</f>
        <v/>
      </c>
      <c r="AR14" s="268" t="str">
        <f>IF('Vị trí VL2'!OD13&lt;1,"x","")</f>
        <v/>
      </c>
      <c r="AS14" s="268" t="str">
        <f>IF('Vị trí VL2'!OO13&lt;1,"x","")</f>
        <v/>
      </c>
      <c r="AT14" s="268" t="str">
        <f>IF('Vị trí VL2'!OY13&lt;1,"x","")</f>
        <v/>
      </c>
    </row>
    <row r="15" spans="1:46">
      <c r="A15" s="174">
        <v>11</v>
      </c>
      <c r="B15" s="174">
        <v>13</v>
      </c>
      <c r="C15" s="90" t="s">
        <v>187</v>
      </c>
      <c r="D15" s="90" t="s">
        <v>224</v>
      </c>
      <c r="E15" s="177" t="s">
        <v>225</v>
      </c>
      <c r="F15" s="328" t="s">
        <v>169</v>
      </c>
      <c r="G15" s="272"/>
      <c r="H15" s="276" t="s">
        <v>469</v>
      </c>
      <c r="I15" s="272" t="s">
        <v>18</v>
      </c>
      <c r="J15" s="273" t="s">
        <v>609</v>
      </c>
      <c r="K15" s="267">
        <f t="shared" si="0"/>
        <v>6</v>
      </c>
      <c r="L15" s="273"/>
      <c r="M15" s="290" t="str">
        <f t="shared" si="1"/>
        <v xml:space="preserve">TT VẼ CM1 (6TC), </v>
      </c>
      <c r="N15" s="268" t="str">
        <f>IF('Vị trí VL2'!N14&lt;1,"x","")</f>
        <v/>
      </c>
      <c r="O15" s="268" t="str">
        <f>IF('Vị trí VL2'!T14&lt;1,"x","")</f>
        <v/>
      </c>
      <c r="P15" s="268" t="str">
        <f>IF('Vị trí VL2'!AD14&lt;1,"x","")</f>
        <v/>
      </c>
      <c r="Q15" s="268" t="str">
        <f>IF('Vị trí VL2'!AO14&lt;1,"x","")</f>
        <v/>
      </c>
      <c r="R15" s="268" t="str">
        <f>IF('Vị trí VL2'!AZ14&lt;1,"x","")</f>
        <v/>
      </c>
      <c r="S15" s="268" t="str">
        <f>IF('Vị trí VL2'!BK14&lt;1,"x","")</f>
        <v/>
      </c>
      <c r="T15" s="268" t="str">
        <f>IF('Vị trí VL2'!BV14&lt;1,"x","")</f>
        <v/>
      </c>
      <c r="U15" s="268" t="str">
        <f>IF('Vị trí VL2'!CG14&lt;1,"x","")</f>
        <v/>
      </c>
      <c r="V15" s="268" t="str">
        <f>IF('Vị trí VL2'!DC14&lt;1,"x","")</f>
        <v/>
      </c>
      <c r="W15" s="268" t="str">
        <f>IF('Vị trí VL2'!DN14&lt;1,"x","")</f>
        <v/>
      </c>
      <c r="X15" s="268" t="str">
        <f>IF('Vị trí VL2'!DY14&lt;1,"x","")</f>
        <v/>
      </c>
      <c r="Y15" s="268" t="str">
        <f>IF('Vị trí VL2'!EJ14&lt;1,"x","")</f>
        <v/>
      </c>
      <c r="Z15" s="268" t="str">
        <f>IF('Vị trí VL2'!EU14&lt;1,"x","")</f>
        <v/>
      </c>
      <c r="AA15" s="268" t="str">
        <f>IF('Vị trí VL2'!FF14&lt;1,"x","")</f>
        <v/>
      </c>
      <c r="AB15" s="268" t="str">
        <f>IF('Vị trí VL2'!FQ14&lt;1,"x","")</f>
        <v/>
      </c>
      <c r="AC15" s="268" t="str">
        <f>IF('Vị trí VL2'!GB14&lt;1,"x","")</f>
        <v/>
      </c>
      <c r="AD15" s="268" t="str">
        <f>IF('Vị trí VL2'!HB14&lt;1,"x","")</f>
        <v/>
      </c>
      <c r="AE15" s="268" t="str">
        <f>IF('Vị trí VL2'!HM14&lt;1,"x","")</f>
        <v/>
      </c>
      <c r="AF15" s="268" t="str">
        <f>IF('Vị trí VL2'!HX14&lt;1,"x","")</f>
        <v/>
      </c>
      <c r="AG15" s="268" t="str">
        <f>IF('Vị trí VL2'!II14&lt;1,"x","")</f>
        <v/>
      </c>
      <c r="AH15" s="268" t="str">
        <f>IF('Vị trí VL2'!IT14&lt;1,"x","")</f>
        <v/>
      </c>
      <c r="AI15" s="268" t="str">
        <f>IF('Vị trí VL2'!JE14&lt;1,"x","")</f>
        <v/>
      </c>
      <c r="AJ15" s="268" t="str">
        <f>IF('Vị trí VL2'!JP14&lt;1,"x","")</f>
        <v/>
      </c>
      <c r="AK15" s="268" t="str">
        <f>IF('Vị trí VL2'!KA14&lt;1,"x","")</f>
        <v/>
      </c>
      <c r="AL15" s="268" t="str">
        <f>IF('Vị trí VL2'!KL14&lt;1,"x","")</f>
        <v/>
      </c>
      <c r="AM15" s="268" t="str">
        <f>IF('Vị trí VL2'!LL14&lt;1,"x","")</f>
        <v/>
      </c>
      <c r="AN15" s="268" t="str">
        <f>IF('Vị trí VL2'!LW14&lt;1,"x","")</f>
        <v/>
      </c>
      <c r="AO15" s="268" t="str">
        <f>IF('Vị trí VL2'!MH14&lt;1,"x","")</f>
        <v/>
      </c>
      <c r="AP15" s="268" t="str">
        <f>IF('Vị trí VL2'!MS14&lt;1,"x","")</f>
        <v/>
      </c>
      <c r="AQ15" s="268" t="str">
        <f>IF('Vị trí VL2'!ND14&lt;1,"x","")</f>
        <v/>
      </c>
      <c r="AR15" s="268" t="str">
        <f>IF('Vị trí VL2'!OD14&lt;1,"x","")</f>
        <v>x</v>
      </c>
      <c r="AS15" s="268" t="str">
        <f>IF('Vị trí VL2'!OO14&lt;1,"x","")</f>
        <v/>
      </c>
      <c r="AT15" s="268" t="str">
        <f>IF('Vị trí VL2'!OY14&lt;1,"x","")</f>
        <v/>
      </c>
    </row>
    <row r="16" spans="1:46">
      <c r="A16" s="174">
        <v>12</v>
      </c>
      <c r="B16" s="174">
        <v>14</v>
      </c>
      <c r="C16" s="90" t="s">
        <v>187</v>
      </c>
      <c r="D16" s="90" t="s">
        <v>226</v>
      </c>
      <c r="E16" s="177" t="s">
        <v>227</v>
      </c>
      <c r="F16" s="321" t="s">
        <v>171</v>
      </c>
      <c r="G16" s="272"/>
      <c r="H16" s="276" t="s">
        <v>470</v>
      </c>
      <c r="I16" s="272" t="s">
        <v>18</v>
      </c>
      <c r="J16" s="273" t="s">
        <v>584</v>
      </c>
      <c r="K16" s="267">
        <f t="shared" si="0"/>
        <v>5</v>
      </c>
      <c r="L16" s="273" t="s">
        <v>1019</v>
      </c>
      <c r="M16" s="290" t="str">
        <f t="shared" si="1"/>
        <v xml:space="preserve">ĐATN (5TC), </v>
      </c>
      <c r="N16" s="268" t="str">
        <f>IF('Vị trí VL2'!N15&lt;1,"x","")</f>
        <v/>
      </c>
      <c r="O16" s="268" t="str">
        <f>IF('Vị trí VL2'!T15&lt;1,"x","")</f>
        <v/>
      </c>
      <c r="P16" s="268" t="str">
        <f>IF('Vị trí VL2'!AD15&lt;1,"x","")</f>
        <v/>
      </c>
      <c r="Q16" s="268" t="str">
        <f>IF('Vị trí VL2'!AO15&lt;1,"x","")</f>
        <v/>
      </c>
      <c r="R16" s="268" t="str">
        <f>IF('Vị trí VL2'!AZ15&lt;1,"x","")</f>
        <v/>
      </c>
      <c r="S16" s="268" t="str">
        <f>IF('Vị trí VL2'!BK15&lt;1,"x","")</f>
        <v/>
      </c>
      <c r="T16" s="268" t="str">
        <f>IF('Vị trí VL2'!BV15&lt;1,"x","")</f>
        <v/>
      </c>
      <c r="U16" s="268" t="str">
        <f>IF('Vị trí VL2'!CG15&lt;1,"x","")</f>
        <v/>
      </c>
      <c r="V16" s="268" t="str">
        <f>IF('Vị trí VL2'!DC15&lt;1,"x","")</f>
        <v/>
      </c>
      <c r="W16" s="268" t="str">
        <f>IF('Vị trí VL2'!DN15&lt;1,"x","")</f>
        <v/>
      </c>
      <c r="X16" s="268" t="str">
        <f>IF('Vị trí VL2'!DY15&lt;1,"x","")</f>
        <v/>
      </c>
      <c r="Y16" s="268" t="str">
        <f>IF('Vị trí VL2'!EJ15&lt;1,"x","")</f>
        <v/>
      </c>
      <c r="Z16" s="268" t="str">
        <f>IF('Vị trí VL2'!EU15&lt;1,"x","")</f>
        <v/>
      </c>
      <c r="AA16" s="268" t="str">
        <f>IF('Vị trí VL2'!FF15&lt;1,"x","")</f>
        <v/>
      </c>
      <c r="AB16" s="268" t="str">
        <f>IF('Vị trí VL2'!FQ15&lt;1,"x","")</f>
        <v/>
      </c>
      <c r="AC16" s="268" t="str">
        <f>IF('Vị trí VL2'!GB15&lt;1,"x","")</f>
        <v/>
      </c>
      <c r="AD16" s="268" t="str">
        <f>IF('Vị trí VL2'!HB15&lt;1,"x","")</f>
        <v/>
      </c>
      <c r="AE16" s="268" t="str">
        <f>IF('Vị trí VL2'!HM15&lt;1,"x","")</f>
        <v/>
      </c>
      <c r="AF16" s="268" t="str">
        <f>IF('Vị trí VL2'!HX15&lt;1,"x","")</f>
        <v/>
      </c>
      <c r="AG16" s="268" t="str">
        <f>IF('Vị trí VL2'!II15&lt;1,"x","")</f>
        <v/>
      </c>
      <c r="AH16" s="268" t="str">
        <f>IF('Vị trí VL2'!IT15&lt;1,"x","")</f>
        <v/>
      </c>
      <c r="AI16" s="268" t="str">
        <f>IF('Vị trí VL2'!JE15&lt;1,"x","")</f>
        <v/>
      </c>
      <c r="AJ16" s="268" t="str">
        <f>IF('Vị trí VL2'!JP15&lt;1,"x","")</f>
        <v/>
      </c>
      <c r="AK16" s="268" t="str">
        <f>IF('Vị trí VL2'!KA15&lt;1,"x","")</f>
        <v/>
      </c>
      <c r="AL16" s="268" t="str">
        <f>IF('Vị trí VL2'!KL15&lt;1,"x","")</f>
        <v/>
      </c>
      <c r="AM16" s="268" t="str">
        <f>IF('Vị trí VL2'!LL15&lt;1,"x","")</f>
        <v/>
      </c>
      <c r="AN16" s="268" t="str">
        <f>IF('Vị trí VL2'!LW15&lt;1,"x","")</f>
        <v/>
      </c>
      <c r="AO16" s="268" t="str">
        <f>IF('Vị trí VL2'!MH15&lt;1,"x","")</f>
        <v/>
      </c>
      <c r="AP16" s="268" t="str">
        <f>IF('Vị trí VL2'!MS15&lt;1,"x","")</f>
        <v/>
      </c>
      <c r="AQ16" s="268" t="str">
        <f>IF('Vị trí VL2'!ND15&lt;1,"x","")</f>
        <v/>
      </c>
      <c r="AR16" s="268" t="str">
        <f>IF('Vị trí VL2'!OD15&lt;1,"x","")</f>
        <v/>
      </c>
      <c r="AS16" s="268" t="str">
        <f>IF('Vị trí VL2'!OO15&lt;1,"x","")</f>
        <v/>
      </c>
      <c r="AT16" s="268" t="str">
        <f>IF('Vị trí VL2'!OY15&lt;1,"x","")</f>
        <v>x</v>
      </c>
    </row>
    <row r="17" spans="1:46">
      <c r="A17" s="174">
        <v>13</v>
      </c>
      <c r="B17" s="174">
        <v>15</v>
      </c>
      <c r="C17" s="90" t="s">
        <v>187</v>
      </c>
      <c r="D17" s="90" t="s">
        <v>228</v>
      </c>
      <c r="E17" s="177" t="s">
        <v>141</v>
      </c>
      <c r="F17" s="328" t="s">
        <v>71</v>
      </c>
      <c r="G17" s="272"/>
      <c r="H17" s="276" t="s">
        <v>471</v>
      </c>
      <c r="I17" s="272" t="s">
        <v>18</v>
      </c>
      <c r="J17" s="277" t="s">
        <v>610</v>
      </c>
      <c r="K17" s="267">
        <f t="shared" si="0"/>
        <v>0</v>
      </c>
      <c r="L17" s="277"/>
      <c r="M17" s="290" t="str">
        <f t="shared" si="1"/>
        <v/>
      </c>
      <c r="N17" s="268" t="str">
        <f>IF('Vị trí VL2'!N16&lt;1,"x","")</f>
        <v/>
      </c>
      <c r="O17" s="268" t="str">
        <f>IF('Vị trí VL2'!T16&lt;1,"x","")</f>
        <v/>
      </c>
      <c r="P17" s="268" t="str">
        <f>IF('Vị trí VL2'!AD16&lt;1,"x","")</f>
        <v/>
      </c>
      <c r="Q17" s="268" t="str">
        <f>IF('Vị trí VL2'!AO16&lt;1,"x","")</f>
        <v/>
      </c>
      <c r="R17" s="268" t="str">
        <f>IF('Vị trí VL2'!AZ16&lt;1,"x","")</f>
        <v/>
      </c>
      <c r="S17" s="268" t="str">
        <f>IF('Vị trí VL2'!BK16&lt;1,"x","")</f>
        <v/>
      </c>
      <c r="T17" s="268" t="str">
        <f>IF('Vị trí VL2'!BV16&lt;1,"x","")</f>
        <v/>
      </c>
      <c r="U17" s="268" t="str">
        <f>IF('Vị trí VL2'!CG16&lt;1,"x","")</f>
        <v/>
      </c>
      <c r="V17" s="268" t="str">
        <f>IF('Vị trí VL2'!DC16&lt;1,"x","")</f>
        <v/>
      </c>
      <c r="W17" s="268" t="str">
        <f>IF('Vị trí VL2'!DN16&lt;1,"x","")</f>
        <v/>
      </c>
      <c r="X17" s="268" t="str">
        <f>IF('Vị trí VL2'!DY16&lt;1,"x","")</f>
        <v/>
      </c>
      <c r="Y17" s="268" t="str">
        <f>IF('Vị trí VL2'!EJ16&lt;1,"x","")</f>
        <v/>
      </c>
      <c r="Z17" s="268" t="str">
        <f>IF('Vị trí VL2'!EU16&lt;1,"x","")</f>
        <v/>
      </c>
      <c r="AA17" s="268" t="str">
        <f>IF('Vị trí VL2'!FF16&lt;1,"x","")</f>
        <v/>
      </c>
      <c r="AB17" s="268" t="str">
        <f>IF('Vị trí VL2'!FQ16&lt;1,"x","")</f>
        <v/>
      </c>
      <c r="AC17" s="268" t="str">
        <f>IF('Vị trí VL2'!GB16&lt;1,"x","")</f>
        <v/>
      </c>
      <c r="AD17" s="268" t="str">
        <f>IF('Vị trí VL2'!HB16&lt;1,"x","")</f>
        <v/>
      </c>
      <c r="AE17" s="268" t="str">
        <f>IF('Vị trí VL2'!HM16&lt;1,"x","")</f>
        <v/>
      </c>
      <c r="AF17" s="268" t="str">
        <f>IF('Vị trí VL2'!HX16&lt;1,"x","")</f>
        <v/>
      </c>
      <c r="AG17" s="268" t="str">
        <f>IF('Vị trí VL2'!II16&lt;1,"x","")</f>
        <v/>
      </c>
      <c r="AH17" s="268" t="str">
        <f>IF('Vị trí VL2'!IT16&lt;1,"x","")</f>
        <v/>
      </c>
      <c r="AI17" s="268" t="str">
        <f>IF('Vị trí VL2'!JE16&lt;1,"x","")</f>
        <v/>
      </c>
      <c r="AJ17" s="268" t="str">
        <f>IF('Vị trí VL2'!JP16&lt;1,"x","")</f>
        <v/>
      </c>
      <c r="AK17" s="268" t="str">
        <f>IF('Vị trí VL2'!KA16&lt;1,"x","")</f>
        <v/>
      </c>
      <c r="AL17" s="268" t="str">
        <f>IF('Vị trí VL2'!KL16&lt;1,"x","")</f>
        <v/>
      </c>
      <c r="AM17" s="268" t="str">
        <f>IF('Vị trí VL2'!LL16&lt;1,"x","")</f>
        <v/>
      </c>
      <c r="AN17" s="268" t="str">
        <f>IF('Vị trí VL2'!LW16&lt;1,"x","")</f>
        <v/>
      </c>
      <c r="AO17" s="268" t="str">
        <f>IF('Vị trí VL2'!MH16&lt;1,"x","")</f>
        <v/>
      </c>
      <c r="AP17" s="268" t="str">
        <f>IF('Vị trí VL2'!MS16&lt;1,"x","")</f>
        <v/>
      </c>
      <c r="AQ17" s="268" t="str">
        <f>IF('Vị trí VL2'!ND16&lt;1,"x","")</f>
        <v/>
      </c>
      <c r="AR17" s="268" t="str">
        <f>IF('Vị trí VL2'!OD16&lt;1,"x","")</f>
        <v/>
      </c>
      <c r="AS17" s="268" t="str">
        <f>IF('Vị trí VL2'!OO16&lt;1,"x","")</f>
        <v/>
      </c>
      <c r="AT17" s="268" t="str">
        <f>IF('Vị trí VL2'!OY16&lt;1,"x","")</f>
        <v/>
      </c>
    </row>
    <row r="18" spans="1:46">
      <c r="A18" s="174">
        <v>14</v>
      </c>
      <c r="B18" s="174">
        <v>16</v>
      </c>
      <c r="C18" s="90" t="s">
        <v>187</v>
      </c>
      <c r="D18" s="90" t="s">
        <v>229</v>
      </c>
      <c r="E18" s="177" t="s">
        <v>230</v>
      </c>
      <c r="F18" s="328" t="s">
        <v>71</v>
      </c>
      <c r="G18" s="272"/>
      <c r="H18" s="276" t="s">
        <v>472</v>
      </c>
      <c r="I18" s="272" t="s">
        <v>18</v>
      </c>
      <c r="J18" s="273" t="s">
        <v>448</v>
      </c>
      <c r="K18" s="267">
        <f t="shared" si="0"/>
        <v>0</v>
      </c>
      <c r="L18" s="273"/>
      <c r="M18" s="290" t="str">
        <f t="shared" si="1"/>
        <v/>
      </c>
      <c r="N18" s="268" t="str">
        <f>IF('Vị trí VL2'!N17&lt;1,"x","")</f>
        <v/>
      </c>
      <c r="O18" s="268" t="str">
        <f>IF('Vị trí VL2'!T17&lt;1,"x","")</f>
        <v/>
      </c>
      <c r="P18" s="268" t="str">
        <f>IF('Vị trí VL2'!AD17&lt;1,"x","")</f>
        <v/>
      </c>
      <c r="Q18" s="268" t="str">
        <f>IF('Vị trí VL2'!AO17&lt;1,"x","")</f>
        <v/>
      </c>
      <c r="R18" s="268" t="str">
        <f>IF('Vị trí VL2'!AZ17&lt;1,"x","")</f>
        <v/>
      </c>
      <c r="S18" s="268" t="str">
        <f>IF('Vị trí VL2'!BK17&lt;1,"x","")</f>
        <v/>
      </c>
      <c r="T18" s="268" t="str">
        <f>IF('Vị trí VL2'!BV17&lt;1,"x","")</f>
        <v/>
      </c>
      <c r="U18" s="268" t="str">
        <f>IF('Vị trí VL2'!CG17&lt;1,"x","")</f>
        <v/>
      </c>
      <c r="V18" s="268" t="str">
        <f>IF('Vị trí VL2'!DC17&lt;1,"x","")</f>
        <v/>
      </c>
      <c r="W18" s="268" t="str">
        <f>IF('Vị trí VL2'!DN17&lt;1,"x","")</f>
        <v/>
      </c>
      <c r="X18" s="268" t="str">
        <f>IF('Vị trí VL2'!DY17&lt;1,"x","")</f>
        <v/>
      </c>
      <c r="Y18" s="268" t="str">
        <f>IF('Vị trí VL2'!EJ17&lt;1,"x","")</f>
        <v/>
      </c>
      <c r="Z18" s="268" t="str">
        <f>IF('Vị trí VL2'!EU17&lt;1,"x","")</f>
        <v/>
      </c>
      <c r="AA18" s="268" t="str">
        <f>IF('Vị trí VL2'!FF17&lt;1,"x","")</f>
        <v/>
      </c>
      <c r="AB18" s="268" t="str">
        <f>IF('Vị trí VL2'!FQ17&lt;1,"x","")</f>
        <v/>
      </c>
      <c r="AC18" s="268" t="str">
        <f>IF('Vị trí VL2'!GB17&lt;1,"x","")</f>
        <v/>
      </c>
      <c r="AD18" s="268" t="str">
        <f>IF('Vị trí VL2'!HB17&lt;1,"x","")</f>
        <v/>
      </c>
      <c r="AE18" s="268" t="str">
        <f>IF('Vị trí VL2'!HM17&lt;1,"x","")</f>
        <v/>
      </c>
      <c r="AF18" s="268" t="str">
        <f>IF('Vị trí VL2'!HX17&lt;1,"x","")</f>
        <v/>
      </c>
      <c r="AG18" s="268" t="str">
        <f>IF('Vị trí VL2'!II17&lt;1,"x","")</f>
        <v/>
      </c>
      <c r="AH18" s="268" t="str">
        <f>IF('Vị trí VL2'!IT17&lt;1,"x","")</f>
        <v/>
      </c>
      <c r="AI18" s="268" t="str">
        <f>IF('Vị trí VL2'!JE17&lt;1,"x","")</f>
        <v/>
      </c>
      <c r="AJ18" s="268" t="str">
        <f>IF('Vị trí VL2'!JP17&lt;1,"x","")</f>
        <v/>
      </c>
      <c r="AK18" s="268" t="str">
        <f>IF('Vị trí VL2'!KA17&lt;1,"x","")</f>
        <v/>
      </c>
      <c r="AL18" s="268" t="str">
        <f>IF('Vị trí VL2'!KL17&lt;1,"x","")</f>
        <v/>
      </c>
      <c r="AM18" s="268" t="str">
        <f>IF('Vị trí VL2'!LL17&lt;1,"x","")</f>
        <v/>
      </c>
      <c r="AN18" s="268" t="str">
        <f>IF('Vị trí VL2'!LW17&lt;1,"x","")</f>
        <v/>
      </c>
      <c r="AO18" s="268" t="str">
        <f>IF('Vị trí VL2'!MH17&lt;1,"x","")</f>
        <v/>
      </c>
      <c r="AP18" s="268" t="str">
        <f>IF('Vị trí VL2'!MS17&lt;1,"x","")</f>
        <v/>
      </c>
      <c r="AQ18" s="268" t="str">
        <f>IF('Vị trí VL2'!ND17&lt;1,"x","")</f>
        <v/>
      </c>
      <c r="AR18" s="268" t="str">
        <f>IF('Vị trí VL2'!OD17&lt;1,"x","")</f>
        <v/>
      </c>
      <c r="AS18" s="268" t="str">
        <f>IF('Vị trí VL2'!OO17&lt;1,"x","")</f>
        <v/>
      </c>
      <c r="AT18" s="268" t="str">
        <f>IF('Vị trí VL2'!OY17&lt;1,"x","")</f>
        <v/>
      </c>
    </row>
    <row r="19" spans="1:46">
      <c r="A19" s="174">
        <v>15</v>
      </c>
      <c r="B19" s="174">
        <v>17</v>
      </c>
      <c r="C19" s="90" t="s">
        <v>187</v>
      </c>
      <c r="D19" s="90" t="s">
        <v>231</v>
      </c>
      <c r="E19" s="177" t="s">
        <v>232</v>
      </c>
      <c r="F19" s="328" t="s">
        <v>233</v>
      </c>
      <c r="G19" s="272"/>
      <c r="H19" s="276" t="s">
        <v>473</v>
      </c>
      <c r="I19" s="272" t="s">
        <v>18</v>
      </c>
      <c r="J19" s="277" t="s">
        <v>498</v>
      </c>
      <c r="K19" s="267">
        <f t="shared" si="0"/>
        <v>0</v>
      </c>
      <c r="L19" s="277"/>
      <c r="M19" s="290" t="str">
        <f t="shared" si="1"/>
        <v/>
      </c>
      <c r="N19" s="268" t="str">
        <f>IF('Vị trí VL2'!N18&lt;1,"x","")</f>
        <v/>
      </c>
      <c r="O19" s="268" t="str">
        <f>IF('Vị trí VL2'!T18&lt;1,"x","")</f>
        <v/>
      </c>
      <c r="P19" s="268" t="str">
        <f>IF('Vị trí VL2'!AD18&lt;1,"x","")</f>
        <v/>
      </c>
      <c r="Q19" s="268" t="str">
        <f>IF('Vị trí VL2'!AO18&lt;1,"x","")</f>
        <v/>
      </c>
      <c r="R19" s="268" t="str">
        <f>IF('Vị trí VL2'!AZ18&lt;1,"x","")</f>
        <v/>
      </c>
      <c r="S19" s="268" t="str">
        <f>IF('Vị trí VL2'!BK18&lt;1,"x","")</f>
        <v/>
      </c>
      <c r="T19" s="268" t="str">
        <f>IF('Vị trí VL2'!BV18&lt;1,"x","")</f>
        <v/>
      </c>
      <c r="U19" s="268" t="str">
        <f>IF('Vị trí VL2'!CG18&lt;1,"x","")</f>
        <v/>
      </c>
      <c r="V19" s="268" t="str">
        <f>IF('Vị trí VL2'!DC18&lt;1,"x","")</f>
        <v/>
      </c>
      <c r="W19" s="268" t="str">
        <f>IF('Vị trí VL2'!DN18&lt;1,"x","")</f>
        <v/>
      </c>
      <c r="X19" s="268" t="str">
        <f>IF('Vị trí VL2'!DY18&lt;1,"x","")</f>
        <v/>
      </c>
      <c r="Y19" s="268" t="str">
        <f>IF('Vị trí VL2'!EJ18&lt;1,"x","")</f>
        <v/>
      </c>
      <c r="Z19" s="268" t="str">
        <f>IF('Vị trí VL2'!EU18&lt;1,"x","")</f>
        <v/>
      </c>
      <c r="AA19" s="268" t="str">
        <f>IF('Vị trí VL2'!FF18&lt;1,"x","")</f>
        <v/>
      </c>
      <c r="AB19" s="268" t="str">
        <f>IF('Vị trí VL2'!FQ18&lt;1,"x","")</f>
        <v/>
      </c>
      <c r="AC19" s="268" t="str">
        <f>IF('Vị trí VL2'!GB18&lt;1,"x","")</f>
        <v/>
      </c>
      <c r="AD19" s="268" t="str">
        <f>IF('Vị trí VL2'!HB18&lt;1,"x","")</f>
        <v/>
      </c>
      <c r="AE19" s="268" t="str">
        <f>IF('Vị trí VL2'!HM18&lt;1,"x","")</f>
        <v/>
      </c>
      <c r="AF19" s="268" t="str">
        <f>IF('Vị trí VL2'!HX18&lt;1,"x","")</f>
        <v/>
      </c>
      <c r="AG19" s="268" t="str">
        <f>IF('Vị trí VL2'!II18&lt;1,"x","")</f>
        <v/>
      </c>
      <c r="AH19" s="268" t="str">
        <f>IF('Vị trí VL2'!IT18&lt;1,"x","")</f>
        <v/>
      </c>
      <c r="AI19" s="268" t="str">
        <f>IF('Vị trí VL2'!JE18&lt;1,"x","")</f>
        <v/>
      </c>
      <c r="AJ19" s="268" t="str">
        <f>IF('Vị trí VL2'!JP18&lt;1,"x","")</f>
        <v/>
      </c>
      <c r="AK19" s="268" t="str">
        <f>IF('Vị trí VL2'!KA18&lt;1,"x","")</f>
        <v/>
      </c>
      <c r="AL19" s="268" t="str">
        <f>IF('Vị trí VL2'!KL18&lt;1,"x","")</f>
        <v/>
      </c>
      <c r="AM19" s="268" t="str">
        <f>IF('Vị trí VL2'!LL18&lt;1,"x","")</f>
        <v/>
      </c>
      <c r="AN19" s="268" t="str">
        <f>IF('Vị trí VL2'!LW18&lt;1,"x","")</f>
        <v/>
      </c>
      <c r="AO19" s="268" t="str">
        <f>IF('Vị trí VL2'!MH18&lt;1,"x","")</f>
        <v/>
      </c>
      <c r="AP19" s="268" t="str">
        <f>IF('Vị trí VL2'!MS18&lt;1,"x","")</f>
        <v/>
      </c>
      <c r="AQ19" s="268" t="str">
        <f>IF('Vị trí VL2'!ND18&lt;1,"x","")</f>
        <v/>
      </c>
      <c r="AR19" s="268" t="str">
        <f>IF('Vị trí VL2'!OD18&lt;1,"x","")</f>
        <v/>
      </c>
      <c r="AS19" s="268" t="str">
        <f>IF('Vị trí VL2'!OO18&lt;1,"x","")</f>
        <v/>
      </c>
      <c r="AT19" s="268" t="str">
        <f>IF('Vị trí VL2'!OY18&lt;1,"x","")</f>
        <v/>
      </c>
    </row>
    <row r="20" spans="1:46">
      <c r="A20" s="174">
        <v>16</v>
      </c>
      <c r="B20" s="174">
        <v>18</v>
      </c>
      <c r="C20" s="90" t="s">
        <v>187</v>
      </c>
      <c r="D20" s="90" t="s">
        <v>234</v>
      </c>
      <c r="E20" s="177" t="s">
        <v>235</v>
      </c>
      <c r="F20" s="328" t="s">
        <v>182</v>
      </c>
      <c r="G20" s="272"/>
      <c r="H20" s="276" t="s">
        <v>474</v>
      </c>
      <c r="I20" s="272" t="s">
        <v>18</v>
      </c>
      <c r="J20" s="277" t="s">
        <v>446</v>
      </c>
      <c r="K20" s="267">
        <f t="shared" si="0"/>
        <v>0</v>
      </c>
      <c r="L20" s="277"/>
      <c r="M20" s="290" t="str">
        <f t="shared" si="1"/>
        <v/>
      </c>
      <c r="N20" s="268" t="str">
        <f>IF('Vị trí VL2'!N19&lt;1,"x","")</f>
        <v/>
      </c>
      <c r="O20" s="268" t="str">
        <f>IF('Vị trí VL2'!T19&lt;1,"x","")</f>
        <v/>
      </c>
      <c r="P20" s="268" t="str">
        <f>IF('Vị trí VL2'!AD19&lt;1,"x","")</f>
        <v/>
      </c>
      <c r="Q20" s="268" t="str">
        <f>IF('Vị trí VL2'!AO19&lt;1,"x","")</f>
        <v/>
      </c>
      <c r="R20" s="268" t="str">
        <f>IF('Vị trí VL2'!AZ19&lt;1,"x","")</f>
        <v/>
      </c>
      <c r="S20" s="268" t="str">
        <f>IF('Vị trí VL2'!BK19&lt;1,"x","")</f>
        <v/>
      </c>
      <c r="T20" s="268" t="str">
        <f>IF('Vị trí VL2'!BV19&lt;1,"x","")</f>
        <v/>
      </c>
      <c r="U20" s="268" t="str">
        <f>IF('Vị trí VL2'!CG19&lt;1,"x","")</f>
        <v/>
      </c>
      <c r="V20" s="268" t="str">
        <f>IF('Vị trí VL2'!DC19&lt;1,"x","")</f>
        <v/>
      </c>
      <c r="W20" s="268" t="str">
        <f>IF('Vị trí VL2'!DN19&lt;1,"x","")</f>
        <v/>
      </c>
      <c r="X20" s="268" t="str">
        <f>IF('Vị trí VL2'!DY19&lt;1,"x","")</f>
        <v/>
      </c>
      <c r="Y20" s="268" t="str">
        <f>IF('Vị trí VL2'!EJ19&lt;1,"x","")</f>
        <v/>
      </c>
      <c r="Z20" s="268" t="str">
        <f>IF('Vị trí VL2'!EU19&lt;1,"x","")</f>
        <v/>
      </c>
      <c r="AA20" s="268" t="str">
        <f>IF('Vị trí VL2'!FF19&lt;1,"x","")</f>
        <v/>
      </c>
      <c r="AB20" s="268" t="str">
        <f>IF('Vị trí VL2'!FQ19&lt;1,"x","")</f>
        <v/>
      </c>
      <c r="AC20" s="268" t="str">
        <f>IF('Vị trí VL2'!GB19&lt;1,"x","")</f>
        <v/>
      </c>
      <c r="AD20" s="268" t="str">
        <f>IF('Vị trí VL2'!HB19&lt;1,"x","")</f>
        <v/>
      </c>
      <c r="AE20" s="268" t="str">
        <f>IF('Vị trí VL2'!HM19&lt;1,"x","")</f>
        <v/>
      </c>
      <c r="AF20" s="268" t="str">
        <f>IF('Vị trí VL2'!HX19&lt;1,"x","")</f>
        <v/>
      </c>
      <c r="AG20" s="268" t="str">
        <f>IF('Vị trí VL2'!II19&lt;1,"x","")</f>
        <v/>
      </c>
      <c r="AH20" s="268" t="str">
        <f>IF('Vị trí VL2'!IT19&lt;1,"x","")</f>
        <v/>
      </c>
      <c r="AI20" s="268" t="str">
        <f>IF('Vị trí VL2'!JE19&lt;1,"x","")</f>
        <v/>
      </c>
      <c r="AJ20" s="268" t="str">
        <f>IF('Vị trí VL2'!JP19&lt;1,"x","")</f>
        <v/>
      </c>
      <c r="AK20" s="268" t="str">
        <f>IF('Vị trí VL2'!KA19&lt;1,"x","")</f>
        <v/>
      </c>
      <c r="AL20" s="268" t="str">
        <f>IF('Vị trí VL2'!KL19&lt;1,"x","")</f>
        <v/>
      </c>
      <c r="AM20" s="268" t="str">
        <f>IF('Vị trí VL2'!LL19&lt;1,"x","")</f>
        <v/>
      </c>
      <c r="AN20" s="268" t="str">
        <f>IF('Vị trí VL2'!LW19&lt;1,"x","")</f>
        <v/>
      </c>
      <c r="AO20" s="268" t="str">
        <f>IF('Vị trí VL2'!MH19&lt;1,"x","")</f>
        <v/>
      </c>
      <c r="AP20" s="268" t="str">
        <f>IF('Vị trí VL2'!MS19&lt;1,"x","")</f>
        <v/>
      </c>
      <c r="AQ20" s="268" t="str">
        <f>IF('Vị trí VL2'!ND19&lt;1,"x","")</f>
        <v/>
      </c>
      <c r="AR20" s="268" t="str">
        <f>IF('Vị trí VL2'!OD19&lt;1,"x","")</f>
        <v/>
      </c>
      <c r="AS20" s="268" t="str">
        <f>IF('Vị trí VL2'!OO19&lt;1,"x","")</f>
        <v/>
      </c>
      <c r="AT20" s="268" t="str">
        <f>IF('Vị trí VL2'!OY19&lt;1,"x","")</f>
        <v/>
      </c>
    </row>
    <row r="21" spans="1:46">
      <c r="A21" s="174">
        <v>17</v>
      </c>
      <c r="B21" s="174">
        <v>19</v>
      </c>
      <c r="C21" s="90" t="s">
        <v>187</v>
      </c>
      <c r="D21" s="90" t="s">
        <v>241</v>
      </c>
      <c r="E21" s="177" t="s">
        <v>242</v>
      </c>
      <c r="F21" s="328" t="s">
        <v>243</v>
      </c>
      <c r="G21" s="272"/>
      <c r="H21" s="276" t="s">
        <v>477</v>
      </c>
      <c r="I21" s="272" t="s">
        <v>18</v>
      </c>
      <c r="J21" s="273" t="s">
        <v>446</v>
      </c>
      <c r="K21" s="267">
        <f t="shared" si="0"/>
        <v>0</v>
      </c>
      <c r="L21" s="273"/>
      <c r="M21" s="290" t="str">
        <f t="shared" si="1"/>
        <v/>
      </c>
      <c r="N21" s="268" t="str">
        <f>IF('Vị trí VL2'!N20&lt;1,"x","")</f>
        <v/>
      </c>
      <c r="O21" s="268" t="str">
        <f>IF('Vị trí VL2'!T20&lt;1,"x","")</f>
        <v/>
      </c>
      <c r="P21" s="268" t="str">
        <f>IF('Vị trí VL2'!AD20&lt;1,"x","")</f>
        <v/>
      </c>
      <c r="Q21" s="268" t="str">
        <f>IF('Vị trí VL2'!AO20&lt;1,"x","")</f>
        <v/>
      </c>
      <c r="R21" s="268" t="str">
        <f>IF('Vị trí VL2'!AZ20&lt;1,"x","")</f>
        <v/>
      </c>
      <c r="S21" s="268" t="str">
        <f>IF('Vị trí VL2'!BK20&lt;1,"x","")</f>
        <v/>
      </c>
      <c r="T21" s="268" t="str">
        <f>IF('Vị trí VL2'!BV20&lt;1,"x","")</f>
        <v/>
      </c>
      <c r="U21" s="268" t="str">
        <f>IF('Vị trí VL2'!CG20&lt;1,"x","")</f>
        <v/>
      </c>
      <c r="V21" s="268" t="str">
        <f>IF('Vị trí VL2'!DC20&lt;1,"x","")</f>
        <v/>
      </c>
      <c r="W21" s="268" t="str">
        <f>IF('Vị trí VL2'!DN20&lt;1,"x","")</f>
        <v/>
      </c>
      <c r="X21" s="268" t="str">
        <f>IF('Vị trí VL2'!DY20&lt;1,"x","")</f>
        <v/>
      </c>
      <c r="Y21" s="268" t="str">
        <f>IF('Vị trí VL2'!EJ20&lt;1,"x","")</f>
        <v/>
      </c>
      <c r="Z21" s="268" t="str">
        <f>IF('Vị trí VL2'!EU20&lt;1,"x","")</f>
        <v/>
      </c>
      <c r="AA21" s="268" t="str">
        <f>IF('Vị trí VL2'!FF20&lt;1,"x","")</f>
        <v/>
      </c>
      <c r="AB21" s="268" t="str">
        <f>IF('Vị trí VL2'!FQ20&lt;1,"x","")</f>
        <v/>
      </c>
      <c r="AC21" s="268" t="str">
        <f>IF('Vị trí VL2'!GB20&lt;1,"x","")</f>
        <v/>
      </c>
      <c r="AD21" s="268" t="str">
        <f>IF('Vị trí VL2'!HB20&lt;1,"x","")</f>
        <v/>
      </c>
      <c r="AE21" s="268" t="str">
        <f>IF('Vị trí VL2'!HM20&lt;1,"x","")</f>
        <v/>
      </c>
      <c r="AF21" s="268" t="str">
        <f>IF('Vị trí VL2'!HX20&lt;1,"x","")</f>
        <v/>
      </c>
      <c r="AG21" s="268" t="str">
        <f>IF('Vị trí VL2'!II20&lt;1,"x","")</f>
        <v/>
      </c>
      <c r="AH21" s="268" t="str">
        <f>IF('Vị trí VL2'!IT20&lt;1,"x","")</f>
        <v/>
      </c>
      <c r="AI21" s="268" t="str">
        <f>IF('Vị trí VL2'!JE20&lt;1,"x","")</f>
        <v/>
      </c>
      <c r="AJ21" s="268" t="str">
        <f>IF('Vị trí VL2'!JP20&lt;1,"x","")</f>
        <v/>
      </c>
      <c r="AK21" s="268" t="str">
        <f>IF('Vị trí VL2'!KA20&lt;1,"x","")</f>
        <v/>
      </c>
      <c r="AL21" s="268" t="str">
        <f>IF('Vị trí VL2'!KL20&lt;1,"x","")</f>
        <v/>
      </c>
      <c r="AM21" s="268" t="str">
        <f>IF('Vị trí VL2'!LL20&lt;1,"x","")</f>
        <v/>
      </c>
      <c r="AN21" s="268" t="str">
        <f>IF('Vị trí VL2'!LW20&lt;1,"x","")</f>
        <v/>
      </c>
      <c r="AO21" s="268" t="str">
        <f>IF('Vị trí VL2'!MH20&lt;1,"x","")</f>
        <v/>
      </c>
      <c r="AP21" s="268" t="str">
        <f>IF('Vị trí VL2'!MS20&lt;1,"x","")</f>
        <v/>
      </c>
      <c r="AQ21" s="268" t="str">
        <f>IF('Vị trí VL2'!ND20&lt;1,"x","")</f>
        <v/>
      </c>
      <c r="AR21" s="268" t="str">
        <f>IF('Vị trí VL2'!OD20&lt;1,"x","")</f>
        <v/>
      </c>
      <c r="AS21" s="268" t="str">
        <f>IF('Vị trí VL2'!OO20&lt;1,"x","")</f>
        <v/>
      </c>
      <c r="AT21" s="268" t="str">
        <f>IF('Vị trí VL2'!OY20&lt;1,"x","")</f>
        <v/>
      </c>
    </row>
    <row r="22" spans="1:46" ht="110.25">
      <c r="A22" s="174">
        <v>18</v>
      </c>
      <c r="B22" s="174">
        <v>20</v>
      </c>
      <c r="C22" s="90" t="s">
        <v>187</v>
      </c>
      <c r="D22" s="90" t="s">
        <v>244</v>
      </c>
      <c r="E22" s="177" t="s">
        <v>245</v>
      </c>
      <c r="F22" s="313" t="s">
        <v>246</v>
      </c>
      <c r="G22" s="272"/>
      <c r="H22" s="276" t="s">
        <v>478</v>
      </c>
      <c r="I22" s="272" t="s">
        <v>18</v>
      </c>
      <c r="J22" s="278" t="s">
        <v>123</v>
      </c>
      <c r="K22" s="267">
        <f t="shared" si="0"/>
        <v>38</v>
      </c>
      <c r="L22" s="278"/>
      <c r="M22" s="290" t="str">
        <f t="shared" si="1"/>
        <v xml:space="preserve">VẼ XD1 (3TC), VLXD (2TC), CẤU TẠO KT (3TC), CHCT (3TC), ĐỌC BVXD (1TC), ĐA LẬP HS TKBVTC (Kiến trúc) (3TC), ĐA LẬP HS TKBVTC (KC,Đ,N) (2TC), TTDT, TT, QTCT (4TC), TT VẼ CM1 (6TC), TT VẼ CM2 (6TC), ĐATN (5TC), </v>
      </c>
      <c r="N22" s="268" t="str">
        <f>IF('Vị trí VL2'!N21&lt;1,"x","")</f>
        <v/>
      </c>
      <c r="O22" s="268" t="str">
        <f>IF('Vị trí VL2'!T21&lt;1,"x","")</f>
        <v/>
      </c>
      <c r="P22" s="268" t="str">
        <f>IF('Vị trí VL2'!AD21&lt;1,"x","")</f>
        <v/>
      </c>
      <c r="Q22" s="268" t="str">
        <f>IF('Vị trí VL2'!AO21&lt;1,"x","")</f>
        <v/>
      </c>
      <c r="R22" s="268" t="str">
        <f>IF('Vị trí VL2'!AZ21&lt;1,"x","")</f>
        <v/>
      </c>
      <c r="S22" s="268" t="str">
        <f>IF('Vị trí VL2'!BK21&lt;1,"x","")</f>
        <v>x</v>
      </c>
      <c r="T22" s="268" t="str">
        <f>IF('Vị trí VL2'!BV21&lt;1,"x","")</f>
        <v>x</v>
      </c>
      <c r="U22" s="268" t="str">
        <f>IF('Vị trí VL2'!CG21&lt;1,"x","")</f>
        <v/>
      </c>
      <c r="V22" s="268" t="str">
        <f>IF('Vị trí VL2'!DC21&lt;1,"x","")</f>
        <v>x</v>
      </c>
      <c r="W22" s="268" t="str">
        <f>IF('Vị trí VL2'!DN21&lt;1,"x","")</f>
        <v>x</v>
      </c>
      <c r="X22" s="268" t="str">
        <f>IF('Vị trí VL2'!DY21&lt;1,"x","")</f>
        <v/>
      </c>
      <c r="Y22" s="268" t="str">
        <f>IF('Vị trí VL2'!EJ21&lt;1,"x","")</f>
        <v/>
      </c>
      <c r="Z22" s="268" t="str">
        <f>IF('Vị trí VL2'!EU21&lt;1,"x","")</f>
        <v/>
      </c>
      <c r="AA22" s="268" t="str">
        <f>IF('Vị trí VL2'!FF21&lt;1,"x","")</f>
        <v/>
      </c>
      <c r="AB22" s="268" t="str">
        <f>IF('Vị trí VL2'!FQ21&lt;1,"x","")</f>
        <v/>
      </c>
      <c r="AC22" s="268" t="str">
        <f>IF('Vị trí VL2'!GB21&lt;1,"x","")</f>
        <v/>
      </c>
      <c r="AD22" s="268" t="str">
        <f>IF('Vị trí VL2'!HB21&lt;1,"x","")</f>
        <v/>
      </c>
      <c r="AE22" s="268" t="str">
        <f>IF('Vị trí VL2'!HM21&lt;1,"x","")</f>
        <v/>
      </c>
      <c r="AF22" s="268" t="str">
        <f>IF('Vị trí VL2'!HX21&lt;1,"x","")</f>
        <v/>
      </c>
      <c r="AG22" s="268" t="str">
        <f>IF('Vị trí VL2'!II21&lt;1,"x","")</f>
        <v/>
      </c>
      <c r="AH22" s="268" t="str">
        <f>IF('Vị trí VL2'!IT21&lt;1,"x","")</f>
        <v/>
      </c>
      <c r="AI22" s="268" t="str">
        <f>IF('Vị trí VL2'!JE21&lt;1,"x","")</f>
        <v/>
      </c>
      <c r="AJ22" s="268" t="str">
        <f>IF('Vị trí VL2'!JP21&lt;1,"x","")</f>
        <v/>
      </c>
      <c r="AK22" s="268" t="str">
        <f>IF('Vị trí VL2'!KA21&lt;1,"x","")</f>
        <v>x</v>
      </c>
      <c r="AL22" s="268" t="str">
        <f>IF('Vị trí VL2'!KL21&lt;1,"x","")</f>
        <v/>
      </c>
      <c r="AM22" s="268" t="str">
        <f>IF('Vị trí VL2'!LL21&lt;1,"x","")</f>
        <v/>
      </c>
      <c r="AN22" s="268" t="str">
        <f>IF('Vị trí VL2'!LW21&lt;1,"x","")</f>
        <v/>
      </c>
      <c r="AO22" s="268" t="str">
        <f>IF('Vị trí VL2'!MH21&lt;1,"x","")</f>
        <v>x</v>
      </c>
      <c r="AP22" s="268" t="str">
        <f>IF('Vị trí VL2'!MS21&lt;1,"x","")</f>
        <v>x</v>
      </c>
      <c r="AQ22" s="268" t="str">
        <f>IF('Vị trí VL2'!ND21&lt;1,"x","")</f>
        <v>x</v>
      </c>
      <c r="AR22" s="268" t="str">
        <f>IF('Vị trí VL2'!OD21&lt;1,"x","")</f>
        <v>x</v>
      </c>
      <c r="AS22" s="268" t="str">
        <f>IF('Vị trí VL2'!OO21&lt;1,"x","")</f>
        <v>x</v>
      </c>
      <c r="AT22" s="268" t="str">
        <f>IF('Vị trí VL2'!OY21&lt;1,"x","")</f>
        <v>x</v>
      </c>
    </row>
    <row r="23" spans="1:46">
      <c r="A23" s="174">
        <v>19</v>
      </c>
      <c r="B23" s="174">
        <v>21</v>
      </c>
      <c r="C23" s="90" t="s">
        <v>187</v>
      </c>
      <c r="D23" s="90" t="s">
        <v>250</v>
      </c>
      <c r="E23" s="177" t="s">
        <v>251</v>
      </c>
      <c r="F23" s="328" t="s">
        <v>252</v>
      </c>
      <c r="G23" s="272"/>
      <c r="H23" s="276" t="s">
        <v>480</v>
      </c>
      <c r="I23" s="272" t="s">
        <v>18</v>
      </c>
      <c r="J23" s="278" t="s">
        <v>611</v>
      </c>
      <c r="K23" s="267">
        <f t="shared" si="0"/>
        <v>5</v>
      </c>
      <c r="L23" s="278"/>
      <c r="M23" s="290" t="str">
        <f t="shared" si="1"/>
        <v xml:space="preserve">ĐATN (5TC), </v>
      </c>
      <c r="N23" s="268" t="str">
        <f>IF('Vị trí VL2'!N22&lt;1,"x","")</f>
        <v/>
      </c>
      <c r="O23" s="268" t="str">
        <f>IF('Vị trí VL2'!T22&lt;1,"x","")</f>
        <v/>
      </c>
      <c r="P23" s="268" t="str">
        <f>IF('Vị trí VL2'!AD22&lt;1,"x","")</f>
        <v/>
      </c>
      <c r="Q23" s="268" t="str">
        <f>IF('Vị trí VL2'!AO22&lt;1,"x","")</f>
        <v/>
      </c>
      <c r="R23" s="268" t="str">
        <f>IF('Vị trí VL2'!AZ22&lt;1,"x","")</f>
        <v/>
      </c>
      <c r="S23" s="268" t="str">
        <f>IF('Vị trí VL2'!BK22&lt;1,"x","")</f>
        <v/>
      </c>
      <c r="T23" s="268" t="str">
        <f>IF('Vị trí VL2'!BV22&lt;1,"x","")</f>
        <v/>
      </c>
      <c r="U23" s="268" t="str">
        <f>IF('Vị trí VL2'!CG22&lt;1,"x","")</f>
        <v/>
      </c>
      <c r="V23" s="268" t="str">
        <f>IF('Vị trí VL2'!DC22&lt;1,"x","")</f>
        <v/>
      </c>
      <c r="W23" s="268" t="str">
        <f>IF('Vị trí VL2'!DN22&lt;1,"x","")</f>
        <v/>
      </c>
      <c r="X23" s="268" t="str">
        <f>IF('Vị trí VL2'!DY22&lt;1,"x","")</f>
        <v/>
      </c>
      <c r="Y23" s="268" t="str">
        <f>IF('Vị trí VL2'!EJ22&lt;1,"x","")</f>
        <v/>
      </c>
      <c r="Z23" s="268" t="str">
        <f>IF('Vị trí VL2'!EU22&lt;1,"x","")</f>
        <v/>
      </c>
      <c r="AA23" s="268" t="str">
        <f>IF('Vị trí VL2'!FF22&lt;1,"x","")</f>
        <v/>
      </c>
      <c r="AB23" s="268" t="str">
        <f>IF('Vị trí VL2'!FQ22&lt;1,"x","")</f>
        <v/>
      </c>
      <c r="AC23" s="268" t="str">
        <f>IF('Vị trí VL2'!GB22&lt;1,"x","")</f>
        <v/>
      </c>
      <c r="AD23" s="268" t="str">
        <f>IF('Vị trí VL2'!HB22&lt;1,"x","")</f>
        <v/>
      </c>
      <c r="AE23" s="268" t="str">
        <f>IF('Vị trí VL2'!HM22&lt;1,"x","")</f>
        <v/>
      </c>
      <c r="AF23" s="268" t="str">
        <f>IF('Vị trí VL2'!HX22&lt;1,"x","")</f>
        <v/>
      </c>
      <c r="AG23" s="268" t="str">
        <f>IF('Vị trí VL2'!II22&lt;1,"x","")</f>
        <v/>
      </c>
      <c r="AH23" s="268" t="str">
        <f>IF('Vị trí VL2'!IT22&lt;1,"x","")</f>
        <v/>
      </c>
      <c r="AI23" s="268" t="str">
        <f>IF('Vị trí VL2'!JE22&lt;1,"x","")</f>
        <v/>
      </c>
      <c r="AJ23" s="268" t="str">
        <f>IF('Vị trí VL2'!JP22&lt;1,"x","")</f>
        <v/>
      </c>
      <c r="AK23" s="268" t="str">
        <f>IF('Vị trí VL2'!KA22&lt;1,"x","")</f>
        <v/>
      </c>
      <c r="AL23" s="268" t="str">
        <f>IF('Vị trí VL2'!KL22&lt;1,"x","")</f>
        <v/>
      </c>
      <c r="AM23" s="268" t="str">
        <f>IF('Vị trí VL2'!LL22&lt;1,"x","")</f>
        <v/>
      </c>
      <c r="AN23" s="268" t="str">
        <f>IF('Vị trí VL2'!LW22&lt;1,"x","")</f>
        <v/>
      </c>
      <c r="AO23" s="268" t="str">
        <f>IF('Vị trí VL2'!MH22&lt;1,"x","")</f>
        <v/>
      </c>
      <c r="AP23" s="268" t="str">
        <f>IF('Vị trí VL2'!MS22&lt;1,"x","")</f>
        <v/>
      </c>
      <c r="AQ23" s="268" t="str">
        <f>IF('Vị trí VL2'!ND22&lt;1,"x","")</f>
        <v/>
      </c>
      <c r="AR23" s="268" t="str">
        <f>IF('Vị trí VL2'!OD22&lt;1,"x","")</f>
        <v/>
      </c>
      <c r="AS23" s="268" t="str">
        <f>IF('Vị trí VL2'!OO22&lt;1,"x","")</f>
        <v/>
      </c>
      <c r="AT23" s="268" t="str">
        <f>IF('Vị trí VL2'!OY22&lt;1,"x","")</f>
        <v>x</v>
      </c>
    </row>
    <row r="24" spans="1:46">
      <c r="A24" s="174">
        <v>20</v>
      </c>
      <c r="B24" s="174">
        <v>22</v>
      </c>
      <c r="C24" s="90" t="s">
        <v>187</v>
      </c>
      <c r="D24" s="90" t="s">
        <v>253</v>
      </c>
      <c r="E24" s="177" t="s">
        <v>189</v>
      </c>
      <c r="F24" s="312" t="s">
        <v>252</v>
      </c>
      <c r="G24" s="272"/>
      <c r="H24" s="276" t="s">
        <v>481</v>
      </c>
      <c r="I24" s="272" t="s">
        <v>18</v>
      </c>
      <c r="J24" s="278" t="s">
        <v>113</v>
      </c>
      <c r="K24" s="267">
        <f t="shared" si="0"/>
        <v>0</v>
      </c>
      <c r="L24" s="278"/>
      <c r="M24" s="290" t="str">
        <f t="shared" si="1"/>
        <v/>
      </c>
      <c r="N24" s="268" t="str">
        <f>IF('Vị trí VL2'!N23&lt;1,"x","")</f>
        <v/>
      </c>
      <c r="O24" s="268" t="str">
        <f>IF('Vị trí VL2'!T23&lt;1,"x","")</f>
        <v/>
      </c>
      <c r="P24" s="268" t="str">
        <f>IF('Vị trí VL2'!AD23&lt;1,"x","")</f>
        <v/>
      </c>
      <c r="Q24" s="268" t="str">
        <f>IF('Vị trí VL2'!AO23&lt;1,"x","")</f>
        <v/>
      </c>
      <c r="R24" s="268" t="str">
        <f>IF('Vị trí VL2'!AZ23&lt;1,"x","")</f>
        <v/>
      </c>
      <c r="S24" s="268" t="str">
        <f>IF('Vị trí VL2'!BK23&lt;1,"x","")</f>
        <v/>
      </c>
      <c r="T24" s="268" t="str">
        <f>IF('Vị trí VL2'!BV23&lt;1,"x","")</f>
        <v/>
      </c>
      <c r="U24" s="268" t="str">
        <f>IF('Vị trí VL2'!CG23&lt;1,"x","")</f>
        <v/>
      </c>
      <c r="V24" s="268" t="str">
        <f>IF('Vị trí VL2'!DC23&lt;1,"x","")</f>
        <v/>
      </c>
      <c r="W24" s="268" t="str">
        <f>IF('Vị trí VL2'!DN23&lt;1,"x","")</f>
        <v/>
      </c>
      <c r="X24" s="268" t="str">
        <f>IF('Vị trí VL2'!DY23&lt;1,"x","")</f>
        <v/>
      </c>
      <c r="Y24" s="268" t="str">
        <f>IF('Vị trí VL2'!EJ23&lt;1,"x","")</f>
        <v/>
      </c>
      <c r="Z24" s="268" t="str">
        <f>IF('Vị trí VL2'!EU23&lt;1,"x","")</f>
        <v/>
      </c>
      <c r="AA24" s="268" t="str">
        <f>IF('Vị trí VL2'!FF23&lt;1,"x","")</f>
        <v/>
      </c>
      <c r="AB24" s="268" t="str">
        <f>IF('Vị trí VL2'!FQ23&lt;1,"x","")</f>
        <v/>
      </c>
      <c r="AC24" s="268" t="str">
        <f>IF('Vị trí VL2'!GB23&lt;1,"x","")</f>
        <v/>
      </c>
      <c r="AD24" s="268" t="str">
        <f>IF('Vị trí VL2'!HB23&lt;1,"x","")</f>
        <v/>
      </c>
      <c r="AE24" s="268" t="str">
        <f>IF('Vị trí VL2'!HM23&lt;1,"x","")</f>
        <v/>
      </c>
      <c r="AF24" s="268" t="str">
        <f>IF('Vị trí VL2'!HX23&lt;1,"x","")</f>
        <v/>
      </c>
      <c r="AG24" s="268" t="str">
        <f>IF('Vị trí VL2'!II23&lt;1,"x","")</f>
        <v/>
      </c>
      <c r="AH24" s="268" t="str">
        <f>IF('Vị trí VL2'!IT23&lt;1,"x","")</f>
        <v/>
      </c>
      <c r="AI24" s="268" t="str">
        <f>IF('Vị trí VL2'!JE23&lt;1,"x","")</f>
        <v/>
      </c>
      <c r="AJ24" s="268" t="str">
        <f>IF('Vị trí VL2'!JP23&lt;1,"x","")</f>
        <v/>
      </c>
      <c r="AK24" s="268" t="str">
        <f>IF('Vị trí VL2'!KA23&lt;1,"x","")</f>
        <v/>
      </c>
      <c r="AL24" s="268" t="str">
        <f>IF('Vị trí VL2'!KL23&lt;1,"x","")</f>
        <v/>
      </c>
      <c r="AM24" s="268" t="str">
        <f>IF('Vị trí VL2'!LL23&lt;1,"x","")</f>
        <v/>
      </c>
      <c r="AN24" s="268" t="str">
        <f>IF('Vị trí VL2'!LW23&lt;1,"x","")</f>
        <v/>
      </c>
      <c r="AO24" s="268" t="str">
        <f>IF('Vị trí VL2'!MH23&lt;1,"x","")</f>
        <v/>
      </c>
      <c r="AP24" s="268" t="str">
        <f>IF('Vị trí VL2'!MS23&lt;1,"x","")</f>
        <v/>
      </c>
      <c r="AQ24" s="268" t="str">
        <f>IF('Vị trí VL2'!ND23&lt;1,"x","")</f>
        <v/>
      </c>
      <c r="AR24" s="268" t="str">
        <f>IF('Vị trí VL2'!OD23&lt;1,"x","")</f>
        <v/>
      </c>
      <c r="AS24" s="268" t="str">
        <f>IF('Vị trí VL2'!OO23&lt;1,"x","")</f>
        <v/>
      </c>
      <c r="AT24" s="268" t="str">
        <f>IF('Vị trí VL2'!OY23&lt;1,"x","")</f>
        <v/>
      </c>
    </row>
    <row r="25" spans="1:46" ht="78.75">
      <c r="A25" s="174">
        <v>21</v>
      </c>
      <c r="B25" s="174">
        <v>23</v>
      </c>
      <c r="C25" s="90" t="s">
        <v>187</v>
      </c>
      <c r="D25" s="90" t="s">
        <v>254</v>
      </c>
      <c r="E25" s="177" t="s">
        <v>255</v>
      </c>
      <c r="F25" s="313" t="s">
        <v>252</v>
      </c>
      <c r="G25" s="272"/>
      <c r="H25" s="276" t="s">
        <v>482</v>
      </c>
      <c r="I25" s="272" t="s">
        <v>18</v>
      </c>
      <c r="J25" s="278" t="s">
        <v>500</v>
      </c>
      <c r="K25" s="267">
        <f t="shared" si="0"/>
        <v>30</v>
      </c>
      <c r="L25" s="278"/>
      <c r="M25" s="290" t="str">
        <f t="shared" si="1"/>
        <v xml:space="preserve">CHCT (3TC), ĐA TT,QTCTXD (1TC), ĐA LẬP HS TKBVTC (Kiến trúc) (3TC), ĐA LẬP HS TKBVTC (KC,Đ,N) (2TC), TTDT, TT, QTCT (4TC), TT VẼ CM1 (6TC), TT VẼ CM2 (6TC), ĐATN (5TC), </v>
      </c>
      <c r="N25" s="268" t="str">
        <f>IF('Vị trí VL2'!N24&lt;1,"x","")</f>
        <v/>
      </c>
      <c r="O25" s="268" t="str">
        <f>IF('Vị trí VL2'!T24&lt;1,"x","")</f>
        <v/>
      </c>
      <c r="P25" s="268" t="str">
        <f>IF('Vị trí VL2'!AD24&lt;1,"x","")</f>
        <v/>
      </c>
      <c r="Q25" s="268" t="str">
        <f>IF('Vị trí VL2'!AO24&lt;1,"x","")</f>
        <v/>
      </c>
      <c r="R25" s="268" t="str">
        <f>IF('Vị trí VL2'!AZ24&lt;1,"x","")</f>
        <v/>
      </c>
      <c r="S25" s="268" t="str">
        <f>IF('Vị trí VL2'!BK24&lt;1,"x","")</f>
        <v/>
      </c>
      <c r="T25" s="268" t="str">
        <f>IF('Vị trí VL2'!BV24&lt;1,"x","")</f>
        <v/>
      </c>
      <c r="U25" s="268" t="str">
        <f>IF('Vị trí VL2'!CG24&lt;1,"x","")</f>
        <v/>
      </c>
      <c r="V25" s="268" t="str">
        <f>IF('Vị trí VL2'!DC24&lt;1,"x","")</f>
        <v/>
      </c>
      <c r="W25" s="268" t="str">
        <f>IF('Vị trí VL2'!DN24&lt;1,"x","")</f>
        <v>x</v>
      </c>
      <c r="X25" s="268" t="str">
        <f>IF('Vị trí VL2'!DY24&lt;1,"x","")</f>
        <v/>
      </c>
      <c r="Y25" s="268" t="str">
        <f>IF('Vị trí VL2'!EJ24&lt;1,"x","")</f>
        <v/>
      </c>
      <c r="Z25" s="268" t="str">
        <f>IF('Vị trí VL2'!EU24&lt;1,"x","")</f>
        <v/>
      </c>
      <c r="AA25" s="268" t="str">
        <f>IF('Vị trí VL2'!FF24&lt;1,"x","")</f>
        <v/>
      </c>
      <c r="AB25" s="268" t="str">
        <f>IF('Vị trí VL2'!FQ24&lt;1,"x","")</f>
        <v/>
      </c>
      <c r="AC25" s="268" t="str">
        <f>IF('Vị trí VL2'!GB24&lt;1,"x","")</f>
        <v/>
      </c>
      <c r="AD25" s="268" t="str">
        <f>IF('Vị trí VL2'!HB24&lt;1,"x","")</f>
        <v/>
      </c>
      <c r="AE25" s="268" t="str">
        <f>IF('Vị trí VL2'!HM24&lt;1,"x","")</f>
        <v/>
      </c>
      <c r="AF25" s="268" t="str">
        <f>IF('Vị trí VL2'!HX24&lt;1,"x","")</f>
        <v/>
      </c>
      <c r="AG25" s="268" t="str">
        <f>IF('Vị trí VL2'!II24&lt;1,"x","")</f>
        <v/>
      </c>
      <c r="AH25" s="268" t="str">
        <f>IF('Vị trí VL2'!IT24&lt;1,"x","")</f>
        <v/>
      </c>
      <c r="AI25" s="268" t="str">
        <f>IF('Vị trí VL2'!JE24&lt;1,"x","")</f>
        <v/>
      </c>
      <c r="AJ25" s="268" t="str">
        <f>IF('Vị trí VL2'!JP24&lt;1,"x","")</f>
        <v/>
      </c>
      <c r="AK25" s="268" t="str">
        <f>IF('Vị trí VL2'!KA24&lt;1,"x","")</f>
        <v/>
      </c>
      <c r="AL25" s="268" t="str">
        <f>IF('Vị trí VL2'!KL24&lt;1,"x","")</f>
        <v/>
      </c>
      <c r="AM25" s="268" t="str">
        <f>IF('Vị trí VL2'!LL24&lt;1,"x","")</f>
        <v/>
      </c>
      <c r="AN25" s="268" t="str">
        <f>IF('Vị trí VL2'!LW24&lt;1,"x","")</f>
        <v>x</v>
      </c>
      <c r="AO25" s="268" t="str">
        <f>IF('Vị trí VL2'!MH24&lt;1,"x","")</f>
        <v>x</v>
      </c>
      <c r="AP25" s="268" t="str">
        <f>IF('Vị trí VL2'!MS24&lt;1,"x","")</f>
        <v>x</v>
      </c>
      <c r="AQ25" s="268" t="str">
        <f>IF('Vị trí VL2'!ND24&lt;1,"x","")</f>
        <v>x</v>
      </c>
      <c r="AR25" s="268" t="str">
        <f>IF('Vị trí VL2'!OD24&lt;1,"x","")</f>
        <v>x</v>
      </c>
      <c r="AS25" s="268" t="str">
        <f>IF('Vị trí VL2'!OO24&lt;1,"x","")</f>
        <v>x</v>
      </c>
      <c r="AT25" s="268" t="str">
        <f>IF('Vị trí VL2'!OY24&lt;1,"x","")</f>
        <v>x</v>
      </c>
    </row>
    <row r="26" spans="1:46" ht="78.75">
      <c r="A26" s="174">
        <v>22</v>
      </c>
      <c r="B26" s="174">
        <v>24</v>
      </c>
      <c r="C26" s="90" t="s">
        <v>187</v>
      </c>
      <c r="D26" s="90" t="s">
        <v>256</v>
      </c>
      <c r="E26" s="177" t="s">
        <v>257</v>
      </c>
      <c r="F26" s="313" t="s">
        <v>258</v>
      </c>
      <c r="G26" s="272"/>
      <c r="H26" s="276" t="s">
        <v>483</v>
      </c>
      <c r="I26" s="272" t="s">
        <v>18</v>
      </c>
      <c r="J26" s="278" t="s">
        <v>583</v>
      </c>
      <c r="K26" s="267">
        <f t="shared" si="0"/>
        <v>27</v>
      </c>
      <c r="L26" s="278"/>
      <c r="M26" s="290" t="str">
        <f t="shared" si="1"/>
        <v xml:space="preserve">ĐA TT,QTCTXD (1TC), ĐA LẬP HS TKBVTC (Kiến trúc) (3TC), ĐA LẬP HS TKBVTC (KC,Đ,N) (2TC), TTDT, TT, QTCT (4TC), TT VẼ CM1 (6TC), TT VẼ CM2 (6TC), ĐATN (5TC), </v>
      </c>
      <c r="N26" s="268" t="str">
        <f>IF('Vị trí VL2'!N25&lt;1,"x","")</f>
        <v/>
      </c>
      <c r="O26" s="268" t="str">
        <f>IF('Vị trí VL2'!T25&lt;1,"x","")</f>
        <v/>
      </c>
      <c r="P26" s="268" t="str">
        <f>IF('Vị trí VL2'!AD25&lt;1,"x","")</f>
        <v/>
      </c>
      <c r="Q26" s="268" t="str">
        <f>IF('Vị trí VL2'!AO25&lt;1,"x","")</f>
        <v/>
      </c>
      <c r="R26" s="268" t="str">
        <f>IF('Vị trí VL2'!AZ25&lt;1,"x","")</f>
        <v/>
      </c>
      <c r="S26" s="268" t="str">
        <f>IF('Vị trí VL2'!BK25&lt;1,"x","")</f>
        <v/>
      </c>
      <c r="T26" s="268" t="str">
        <f>IF('Vị trí VL2'!BV25&lt;1,"x","")</f>
        <v/>
      </c>
      <c r="U26" s="268" t="str">
        <f>IF('Vị trí VL2'!CG25&lt;1,"x","")</f>
        <v/>
      </c>
      <c r="V26" s="268" t="str">
        <f>IF('Vị trí VL2'!DC25&lt;1,"x","")</f>
        <v/>
      </c>
      <c r="W26" s="268" t="str">
        <f>IF('Vị trí VL2'!DN25&lt;1,"x","")</f>
        <v/>
      </c>
      <c r="X26" s="268" t="str">
        <f>IF('Vị trí VL2'!DY25&lt;1,"x","")</f>
        <v/>
      </c>
      <c r="Y26" s="268" t="str">
        <f>IF('Vị trí VL2'!EJ25&lt;1,"x","")</f>
        <v/>
      </c>
      <c r="Z26" s="268" t="str">
        <f>IF('Vị trí VL2'!EU25&lt;1,"x","")</f>
        <v/>
      </c>
      <c r="AA26" s="268" t="str">
        <f>IF('Vị trí VL2'!FF25&lt;1,"x","")</f>
        <v/>
      </c>
      <c r="AB26" s="268" t="str">
        <f>IF('Vị trí VL2'!FQ25&lt;1,"x","")</f>
        <v/>
      </c>
      <c r="AC26" s="268" t="str">
        <f>IF('Vị trí VL2'!GB25&lt;1,"x","")</f>
        <v/>
      </c>
      <c r="AD26" s="268" t="str">
        <f>IF('Vị trí VL2'!HB25&lt;1,"x","")</f>
        <v/>
      </c>
      <c r="AE26" s="268" t="str">
        <f>IF('Vị trí VL2'!HM25&lt;1,"x","")</f>
        <v/>
      </c>
      <c r="AF26" s="268" t="str">
        <f>IF('Vị trí VL2'!HX25&lt;1,"x","")</f>
        <v/>
      </c>
      <c r="AG26" s="268" t="str">
        <f>IF('Vị trí VL2'!II25&lt;1,"x","")</f>
        <v/>
      </c>
      <c r="AH26" s="268" t="str">
        <f>IF('Vị trí VL2'!IT25&lt;1,"x","")</f>
        <v/>
      </c>
      <c r="AI26" s="268" t="str">
        <f>IF('Vị trí VL2'!JE25&lt;1,"x","")</f>
        <v/>
      </c>
      <c r="AJ26" s="268" t="str">
        <f>IF('Vị trí VL2'!JP25&lt;1,"x","")</f>
        <v/>
      </c>
      <c r="AK26" s="268" t="str">
        <f>IF('Vị trí VL2'!KA25&lt;1,"x","")</f>
        <v/>
      </c>
      <c r="AL26" s="268" t="str">
        <f>IF('Vị trí VL2'!KL25&lt;1,"x","")</f>
        <v/>
      </c>
      <c r="AM26" s="268" t="str">
        <f>IF('Vị trí VL2'!LL25&lt;1,"x","")</f>
        <v/>
      </c>
      <c r="AN26" s="268" t="str">
        <f>IF('Vị trí VL2'!LW25&lt;1,"x","")</f>
        <v>x</v>
      </c>
      <c r="AO26" s="268" t="str">
        <f>IF('Vị trí VL2'!MH25&lt;1,"x","")</f>
        <v>x</v>
      </c>
      <c r="AP26" s="268" t="str">
        <f>IF('Vị trí VL2'!MS25&lt;1,"x","")</f>
        <v>x</v>
      </c>
      <c r="AQ26" s="268" t="str">
        <f>IF('Vị trí VL2'!ND25&lt;1,"x","")</f>
        <v>x</v>
      </c>
      <c r="AR26" s="268" t="str">
        <f>IF('Vị trí VL2'!OD25&lt;1,"x","")</f>
        <v>x</v>
      </c>
      <c r="AS26" s="268" t="str">
        <f>IF('Vị trí VL2'!OO25&lt;1,"x","")</f>
        <v>x</v>
      </c>
      <c r="AT26" s="268" t="str">
        <f>IF('Vị trí VL2'!OY25&lt;1,"x","")</f>
        <v>x</v>
      </c>
    </row>
    <row r="27" spans="1:46">
      <c r="A27" s="174">
        <v>23</v>
      </c>
      <c r="B27" s="174">
        <v>25</v>
      </c>
      <c r="C27" s="90" t="s">
        <v>187</v>
      </c>
      <c r="D27" s="90" t="s">
        <v>259</v>
      </c>
      <c r="E27" s="177" t="s">
        <v>70</v>
      </c>
      <c r="F27" s="312" t="s">
        <v>260</v>
      </c>
      <c r="G27" s="272"/>
      <c r="H27" s="276" t="s">
        <v>484</v>
      </c>
      <c r="I27" s="272" t="s">
        <v>18</v>
      </c>
      <c r="J27" s="278" t="s">
        <v>501</v>
      </c>
      <c r="K27" s="267">
        <f t="shared" si="0"/>
        <v>0</v>
      </c>
      <c r="L27" s="278"/>
      <c r="M27" s="290" t="str">
        <f t="shared" si="1"/>
        <v/>
      </c>
      <c r="N27" s="268" t="str">
        <f>IF('Vị trí VL2'!N26&lt;1,"x","")</f>
        <v/>
      </c>
      <c r="O27" s="268" t="str">
        <f>IF('Vị trí VL2'!T26&lt;1,"x","")</f>
        <v/>
      </c>
      <c r="P27" s="268" t="str">
        <f>IF('Vị trí VL2'!AD26&lt;1,"x","")</f>
        <v/>
      </c>
      <c r="Q27" s="268" t="str">
        <f>IF('Vị trí VL2'!AO26&lt;1,"x","")</f>
        <v/>
      </c>
      <c r="R27" s="268" t="str">
        <f>IF('Vị trí VL2'!AZ26&lt;1,"x","")</f>
        <v/>
      </c>
      <c r="S27" s="268" t="str">
        <f>IF('Vị trí VL2'!BK26&lt;1,"x","")</f>
        <v/>
      </c>
      <c r="T27" s="268" t="str">
        <f>IF('Vị trí VL2'!BV26&lt;1,"x","")</f>
        <v/>
      </c>
      <c r="U27" s="268" t="str">
        <f>IF('Vị trí VL2'!CG26&lt;1,"x","")</f>
        <v/>
      </c>
      <c r="V27" s="268" t="str">
        <f>IF('Vị trí VL2'!DC26&lt;1,"x","")</f>
        <v/>
      </c>
      <c r="W27" s="268" t="str">
        <f>IF('Vị trí VL2'!DN26&lt;1,"x","")</f>
        <v/>
      </c>
      <c r="X27" s="268" t="str">
        <f>IF('Vị trí VL2'!DY26&lt;1,"x","")</f>
        <v/>
      </c>
      <c r="Y27" s="268" t="str">
        <f>IF('Vị trí VL2'!EJ26&lt;1,"x","")</f>
        <v/>
      </c>
      <c r="Z27" s="268" t="str">
        <f>IF('Vị trí VL2'!EU26&lt;1,"x","")</f>
        <v/>
      </c>
      <c r="AA27" s="268" t="str">
        <f>IF('Vị trí VL2'!FF26&lt;1,"x","")</f>
        <v/>
      </c>
      <c r="AB27" s="268" t="str">
        <f>IF('Vị trí VL2'!FQ26&lt;1,"x","")</f>
        <v/>
      </c>
      <c r="AC27" s="268" t="str">
        <f>IF('Vị trí VL2'!GB26&lt;1,"x","")</f>
        <v/>
      </c>
      <c r="AD27" s="268" t="str">
        <f>IF('Vị trí VL2'!HB26&lt;1,"x","")</f>
        <v/>
      </c>
      <c r="AE27" s="268" t="str">
        <f>IF('Vị trí VL2'!HM26&lt;1,"x","")</f>
        <v/>
      </c>
      <c r="AF27" s="268" t="str">
        <f>IF('Vị trí VL2'!HX26&lt;1,"x","")</f>
        <v/>
      </c>
      <c r="AG27" s="268" t="str">
        <f>IF('Vị trí VL2'!II26&lt;1,"x","")</f>
        <v/>
      </c>
      <c r="AH27" s="268" t="str">
        <f>IF('Vị trí VL2'!IT26&lt;1,"x","")</f>
        <v/>
      </c>
      <c r="AI27" s="268" t="str">
        <f>IF('Vị trí VL2'!JE26&lt;1,"x","")</f>
        <v/>
      </c>
      <c r="AJ27" s="268" t="str">
        <f>IF('Vị trí VL2'!JP26&lt;1,"x","")</f>
        <v/>
      </c>
      <c r="AK27" s="268" t="str">
        <f>IF('Vị trí VL2'!KA26&lt;1,"x","")</f>
        <v/>
      </c>
      <c r="AL27" s="268" t="str">
        <f>IF('Vị trí VL2'!KL26&lt;1,"x","")</f>
        <v/>
      </c>
      <c r="AM27" s="268" t="str">
        <f>IF('Vị trí VL2'!LL26&lt;1,"x","")</f>
        <v/>
      </c>
      <c r="AN27" s="268" t="str">
        <f>IF('Vị trí VL2'!LW26&lt;1,"x","")</f>
        <v/>
      </c>
      <c r="AO27" s="268" t="str">
        <f>IF('Vị trí VL2'!MH26&lt;1,"x","")</f>
        <v/>
      </c>
      <c r="AP27" s="268" t="str">
        <f>IF('Vị trí VL2'!MS26&lt;1,"x","")</f>
        <v/>
      </c>
      <c r="AQ27" s="268" t="str">
        <f>IF('Vị trí VL2'!ND26&lt;1,"x","")</f>
        <v/>
      </c>
      <c r="AR27" s="268" t="str">
        <f>IF('Vị trí VL2'!OD26&lt;1,"x","")</f>
        <v/>
      </c>
      <c r="AS27" s="268" t="str">
        <f>IF('Vị trí VL2'!OO26&lt;1,"x","")</f>
        <v/>
      </c>
      <c r="AT27" s="268" t="str">
        <f>IF('Vị trí VL2'!OY26&lt;1,"x","")</f>
        <v/>
      </c>
    </row>
    <row r="28" spans="1:46" ht="31.5">
      <c r="A28" s="174">
        <v>24</v>
      </c>
      <c r="B28" s="174">
        <v>26</v>
      </c>
      <c r="C28" s="90" t="s">
        <v>187</v>
      </c>
      <c r="D28" s="90" t="s">
        <v>264</v>
      </c>
      <c r="E28" s="177" t="s">
        <v>265</v>
      </c>
      <c r="F28" s="313" t="s">
        <v>266</v>
      </c>
      <c r="G28" s="272"/>
      <c r="H28" s="279" t="s">
        <v>485</v>
      </c>
      <c r="I28" s="272" t="s">
        <v>18</v>
      </c>
      <c r="J28" s="278" t="s">
        <v>612</v>
      </c>
      <c r="K28" s="267">
        <f t="shared" si="0"/>
        <v>14</v>
      </c>
      <c r="L28" s="278"/>
      <c r="M28" s="290" t="str">
        <f t="shared" si="1"/>
        <v xml:space="preserve">KCBTCT (3TC), TT VẼ CM1 (6TC), ĐATN (5TC), </v>
      </c>
      <c r="N28" s="268" t="str">
        <f>IF('Vị trí VL2'!N27&lt;1,"x","")</f>
        <v/>
      </c>
      <c r="O28" s="268" t="str">
        <f>IF('Vị trí VL2'!T27&lt;1,"x","")</f>
        <v/>
      </c>
      <c r="P28" s="268" t="str">
        <f>IF('Vị trí VL2'!AD27&lt;1,"x","")</f>
        <v/>
      </c>
      <c r="Q28" s="268" t="str">
        <f>IF('Vị trí VL2'!AO27&lt;1,"x","")</f>
        <v/>
      </c>
      <c r="R28" s="268" t="str">
        <f>IF('Vị trí VL2'!AZ27&lt;1,"x","")</f>
        <v/>
      </c>
      <c r="S28" s="268" t="str">
        <f>IF('Vị trí VL2'!BK27&lt;1,"x","")</f>
        <v/>
      </c>
      <c r="T28" s="268" t="str">
        <f>IF('Vị trí VL2'!BV27&lt;1,"x","")</f>
        <v/>
      </c>
      <c r="U28" s="268" t="str">
        <f>IF('Vị trí VL2'!CG27&lt;1,"x","")</f>
        <v/>
      </c>
      <c r="V28" s="268" t="str">
        <f>IF('Vị trí VL2'!DC27&lt;1,"x","")</f>
        <v/>
      </c>
      <c r="W28" s="268" t="str">
        <f>IF('Vị trí VL2'!DN27&lt;1,"x","")</f>
        <v/>
      </c>
      <c r="X28" s="268" t="str">
        <f>IF('Vị trí VL2'!DY27&lt;1,"x","")</f>
        <v>x</v>
      </c>
      <c r="Y28" s="268" t="str">
        <f>IF('Vị trí VL2'!EJ27&lt;1,"x","")</f>
        <v/>
      </c>
      <c r="Z28" s="268" t="str">
        <f>IF('Vị trí VL2'!EU27&lt;1,"x","")</f>
        <v/>
      </c>
      <c r="AA28" s="268" t="str">
        <f>IF('Vị trí VL2'!FF27&lt;1,"x","")</f>
        <v/>
      </c>
      <c r="AB28" s="268" t="str">
        <f>IF('Vị trí VL2'!FQ27&lt;1,"x","")</f>
        <v/>
      </c>
      <c r="AC28" s="268" t="str">
        <f>IF('Vị trí VL2'!GB27&lt;1,"x","")</f>
        <v/>
      </c>
      <c r="AD28" s="268" t="str">
        <f>IF('Vị trí VL2'!HB27&lt;1,"x","")</f>
        <v/>
      </c>
      <c r="AE28" s="268" t="str">
        <f>IF('Vị trí VL2'!HM27&lt;1,"x","")</f>
        <v/>
      </c>
      <c r="AF28" s="268" t="str">
        <f>IF('Vị trí VL2'!HX27&lt;1,"x","")</f>
        <v/>
      </c>
      <c r="AG28" s="268" t="str">
        <f>IF('Vị trí VL2'!II27&lt;1,"x","")</f>
        <v/>
      </c>
      <c r="AH28" s="268" t="str">
        <f>IF('Vị trí VL2'!IT27&lt;1,"x","")</f>
        <v/>
      </c>
      <c r="AI28" s="268" t="str">
        <f>IF('Vị trí VL2'!JE27&lt;1,"x","")</f>
        <v/>
      </c>
      <c r="AJ28" s="268" t="str">
        <f>IF('Vị trí VL2'!JP27&lt;1,"x","")</f>
        <v/>
      </c>
      <c r="AK28" s="268" t="str">
        <f>IF('Vị trí VL2'!KA27&lt;1,"x","")</f>
        <v/>
      </c>
      <c r="AL28" s="268" t="str">
        <f>IF('Vị trí VL2'!KL27&lt;1,"x","")</f>
        <v/>
      </c>
      <c r="AM28" s="268" t="str">
        <f>IF('Vị trí VL2'!LL27&lt;1,"x","")</f>
        <v/>
      </c>
      <c r="AN28" s="268" t="str">
        <f>IF('Vị trí VL2'!LW27&lt;1,"x","")</f>
        <v/>
      </c>
      <c r="AO28" s="268" t="str">
        <f>IF('Vị trí VL2'!MH27&lt;1,"x","")</f>
        <v/>
      </c>
      <c r="AP28" s="268" t="str">
        <f>IF('Vị trí VL2'!MS27&lt;1,"x","")</f>
        <v/>
      </c>
      <c r="AQ28" s="268" t="str">
        <f>IF('Vị trí VL2'!ND27&lt;1,"x","")</f>
        <v/>
      </c>
      <c r="AR28" s="268" t="str">
        <f>IF('Vị trí VL2'!OD27&lt;1,"x","")</f>
        <v>x</v>
      </c>
      <c r="AS28" s="268" t="str">
        <f>IF('Vị trí VL2'!OO27&lt;1,"x","")</f>
        <v/>
      </c>
      <c r="AT28" s="268" t="str">
        <f>IF('Vị trí VL2'!OY27&lt;1,"x","")</f>
        <v>x</v>
      </c>
    </row>
    <row r="29" spans="1:46">
      <c r="A29" s="174">
        <v>25</v>
      </c>
      <c r="B29" s="174">
        <v>27</v>
      </c>
      <c r="C29" s="90" t="s">
        <v>187</v>
      </c>
      <c r="D29" s="90" t="s">
        <v>267</v>
      </c>
      <c r="E29" s="177" t="s">
        <v>268</v>
      </c>
      <c r="F29" s="328" t="s">
        <v>60</v>
      </c>
      <c r="G29" s="272"/>
      <c r="H29" s="279" t="s">
        <v>486</v>
      </c>
      <c r="I29" s="272" t="s">
        <v>18</v>
      </c>
      <c r="J29" s="278" t="s">
        <v>448</v>
      </c>
      <c r="K29" s="267">
        <f t="shared" si="0"/>
        <v>11</v>
      </c>
      <c r="L29" s="278"/>
      <c r="M29" s="290" t="str">
        <f t="shared" si="1"/>
        <v xml:space="preserve">TT VẼ CM1 (6TC), ĐATN (5TC), </v>
      </c>
      <c r="N29" s="268" t="str">
        <f>IF('Vị trí VL2'!N28&lt;1,"x","")</f>
        <v/>
      </c>
      <c r="O29" s="268" t="str">
        <f>IF('Vị trí VL2'!T28&lt;1,"x","")</f>
        <v/>
      </c>
      <c r="P29" s="268" t="str">
        <f>IF('Vị trí VL2'!AD28&lt;1,"x","")</f>
        <v/>
      </c>
      <c r="Q29" s="268" t="str">
        <f>IF('Vị trí VL2'!AO28&lt;1,"x","")</f>
        <v/>
      </c>
      <c r="R29" s="268" t="str">
        <f>IF('Vị trí VL2'!AZ28&lt;1,"x","")</f>
        <v/>
      </c>
      <c r="S29" s="268" t="str">
        <f>IF('Vị trí VL2'!BK28&lt;1,"x","")</f>
        <v/>
      </c>
      <c r="T29" s="268" t="str">
        <f>IF('Vị trí VL2'!BV28&lt;1,"x","")</f>
        <v/>
      </c>
      <c r="U29" s="268" t="str">
        <f>IF('Vị trí VL2'!CG28&lt;1,"x","")</f>
        <v/>
      </c>
      <c r="V29" s="268" t="str">
        <f>IF('Vị trí VL2'!DC28&lt;1,"x","")</f>
        <v/>
      </c>
      <c r="W29" s="268" t="str">
        <f>IF('Vị trí VL2'!DN28&lt;1,"x","")</f>
        <v/>
      </c>
      <c r="X29" s="268" t="str">
        <f>IF('Vị trí VL2'!DY28&lt;1,"x","")</f>
        <v/>
      </c>
      <c r="Y29" s="268" t="str">
        <f>IF('Vị trí VL2'!EJ28&lt;1,"x","")</f>
        <v/>
      </c>
      <c r="Z29" s="268" t="str">
        <f>IF('Vị trí VL2'!EU28&lt;1,"x","")</f>
        <v/>
      </c>
      <c r="AA29" s="268" t="str">
        <f>IF('Vị trí VL2'!FF28&lt;1,"x","")</f>
        <v/>
      </c>
      <c r="AB29" s="268" t="str">
        <f>IF('Vị trí VL2'!FQ28&lt;1,"x","")</f>
        <v/>
      </c>
      <c r="AC29" s="268" t="str">
        <f>IF('Vị trí VL2'!GB28&lt;1,"x","")</f>
        <v/>
      </c>
      <c r="AD29" s="268" t="str">
        <f>IF('Vị trí VL2'!HB28&lt;1,"x","")</f>
        <v/>
      </c>
      <c r="AE29" s="268" t="str">
        <f>IF('Vị trí VL2'!HM28&lt;1,"x","")</f>
        <v/>
      </c>
      <c r="AF29" s="268" t="str">
        <f>IF('Vị trí VL2'!HX28&lt;1,"x","")</f>
        <v/>
      </c>
      <c r="AG29" s="268" t="str">
        <f>IF('Vị trí VL2'!II28&lt;1,"x","")</f>
        <v/>
      </c>
      <c r="AH29" s="268" t="str">
        <f>IF('Vị trí VL2'!IT28&lt;1,"x","")</f>
        <v/>
      </c>
      <c r="AI29" s="268" t="str">
        <f>IF('Vị trí VL2'!JE28&lt;1,"x","")</f>
        <v/>
      </c>
      <c r="AJ29" s="268" t="str">
        <f>IF('Vị trí VL2'!JP28&lt;1,"x","")</f>
        <v/>
      </c>
      <c r="AK29" s="268" t="str">
        <f>IF('Vị trí VL2'!KA28&lt;1,"x","")</f>
        <v/>
      </c>
      <c r="AL29" s="268" t="str">
        <f>IF('Vị trí VL2'!KL28&lt;1,"x","")</f>
        <v/>
      </c>
      <c r="AM29" s="268" t="str">
        <f>IF('Vị trí VL2'!LL28&lt;1,"x","")</f>
        <v/>
      </c>
      <c r="AN29" s="268" t="str">
        <f>IF('Vị trí VL2'!LW28&lt;1,"x","")</f>
        <v/>
      </c>
      <c r="AO29" s="268" t="str">
        <f>IF('Vị trí VL2'!MH28&lt;1,"x","")</f>
        <v/>
      </c>
      <c r="AP29" s="268" t="str">
        <f>IF('Vị trí VL2'!MS28&lt;1,"x","")</f>
        <v/>
      </c>
      <c r="AQ29" s="268" t="str">
        <f>IF('Vị trí VL2'!ND28&lt;1,"x","")</f>
        <v/>
      </c>
      <c r="AR29" s="268" t="str">
        <f>IF('Vị trí VL2'!OD28&lt;1,"x","")</f>
        <v>x</v>
      </c>
      <c r="AS29" s="268" t="str">
        <f>IF('Vị trí VL2'!OO28&lt;1,"x","")</f>
        <v/>
      </c>
      <c r="AT29" s="268" t="str">
        <f>IF('Vị trí VL2'!OY28&lt;1,"x","")</f>
        <v>x</v>
      </c>
    </row>
    <row r="30" spans="1:46">
      <c r="A30" s="174">
        <v>26</v>
      </c>
      <c r="B30" s="174">
        <v>28</v>
      </c>
      <c r="C30" s="90" t="s">
        <v>187</v>
      </c>
      <c r="D30" s="90" t="s">
        <v>370</v>
      </c>
      <c r="E30" s="177" t="s">
        <v>295</v>
      </c>
      <c r="F30" s="312" t="s">
        <v>371</v>
      </c>
      <c r="G30" s="283" t="s">
        <v>720</v>
      </c>
      <c r="H30" s="284" t="s">
        <v>539</v>
      </c>
      <c r="I30" s="272" t="s">
        <v>18</v>
      </c>
      <c r="J30" s="273" t="s">
        <v>589</v>
      </c>
      <c r="K30" s="267">
        <f t="shared" si="0"/>
        <v>0</v>
      </c>
      <c r="L30" s="273"/>
      <c r="M30" s="290" t="str">
        <f t="shared" si="1"/>
        <v/>
      </c>
      <c r="N30" s="268" t="str">
        <f>IF('Vị trí VL2'!N29&lt;1,"x","")</f>
        <v/>
      </c>
      <c r="O30" s="268" t="str">
        <f>IF('Vị trí VL2'!T29&lt;1,"x","")</f>
        <v/>
      </c>
      <c r="P30" s="268" t="str">
        <f>IF('Vị trí VL2'!AD29&lt;1,"x","")</f>
        <v/>
      </c>
      <c r="Q30" s="268" t="str">
        <f>IF('Vị trí VL2'!AO29&lt;1,"x","")</f>
        <v/>
      </c>
      <c r="R30" s="268" t="str">
        <f>IF('Vị trí VL2'!AZ29&lt;1,"x","")</f>
        <v/>
      </c>
      <c r="S30" s="268" t="str">
        <f>IF('Vị trí VL2'!BK29&lt;1,"x","")</f>
        <v/>
      </c>
      <c r="T30" s="268" t="str">
        <f>IF('Vị trí VL2'!BV29&lt;1,"x","")</f>
        <v/>
      </c>
      <c r="U30" s="268" t="str">
        <f>IF('Vị trí VL2'!CG29&lt;1,"x","")</f>
        <v/>
      </c>
      <c r="V30" s="268" t="str">
        <f>IF('Vị trí VL2'!DC29&lt;1,"x","")</f>
        <v/>
      </c>
      <c r="W30" s="268" t="str">
        <f>IF('Vị trí VL2'!DN29&lt;1,"x","")</f>
        <v/>
      </c>
      <c r="X30" s="268" t="str">
        <f>IF('Vị trí VL2'!DY29&lt;1,"x","")</f>
        <v/>
      </c>
      <c r="Y30" s="268" t="str">
        <f>IF('Vị trí VL2'!EJ29&lt;1,"x","")</f>
        <v/>
      </c>
      <c r="Z30" s="268" t="str">
        <f>IF('Vị trí VL2'!EU29&lt;1,"x","")</f>
        <v/>
      </c>
      <c r="AA30" s="268" t="str">
        <f>IF('Vị trí VL2'!FF29&lt;1,"x","")</f>
        <v/>
      </c>
      <c r="AB30" s="268" t="str">
        <f>IF('Vị trí VL2'!FQ29&lt;1,"x","")</f>
        <v/>
      </c>
      <c r="AC30" s="268" t="str">
        <f>IF('Vị trí VL2'!GB29&lt;1,"x","")</f>
        <v/>
      </c>
      <c r="AD30" s="268" t="str">
        <f>IF('Vị trí VL2'!HB29&lt;1,"x","")</f>
        <v/>
      </c>
      <c r="AE30" s="268" t="str">
        <f>IF('Vị trí VL2'!HM29&lt;1,"x","")</f>
        <v/>
      </c>
      <c r="AF30" s="268" t="str">
        <f>IF('Vị trí VL2'!HX29&lt;1,"x","")</f>
        <v/>
      </c>
      <c r="AG30" s="268" t="str">
        <f>IF('Vị trí VL2'!II29&lt;1,"x","")</f>
        <v/>
      </c>
      <c r="AH30" s="268" t="str">
        <f>IF('Vị trí VL2'!IT29&lt;1,"x","")</f>
        <v/>
      </c>
      <c r="AI30" s="268" t="str">
        <f>IF('Vị trí VL2'!JE29&lt;1,"x","")</f>
        <v/>
      </c>
      <c r="AJ30" s="268" t="str">
        <f>IF('Vị trí VL2'!JP29&lt;1,"x","")</f>
        <v/>
      </c>
      <c r="AK30" s="268" t="str">
        <f>IF('Vị trí VL2'!KA29&lt;1,"x","")</f>
        <v/>
      </c>
      <c r="AL30" s="268" t="str">
        <f>IF('Vị trí VL2'!KL29&lt;1,"x","")</f>
        <v/>
      </c>
      <c r="AM30" s="268" t="str">
        <f>IF('Vị trí VL2'!LL29&lt;1,"x","")</f>
        <v/>
      </c>
      <c r="AN30" s="268" t="str">
        <f>IF('Vị trí VL2'!LW29&lt;1,"x","")</f>
        <v/>
      </c>
      <c r="AO30" s="268" t="str">
        <f>IF('Vị trí VL2'!MH29&lt;1,"x","")</f>
        <v/>
      </c>
      <c r="AP30" s="268" t="str">
        <f>IF('Vị trí VL2'!MS29&lt;1,"x","")</f>
        <v/>
      </c>
      <c r="AQ30" s="268" t="str">
        <f>IF('Vị trí VL2'!ND29&lt;1,"x","")</f>
        <v/>
      </c>
      <c r="AR30" s="268" t="str">
        <f>IF('Vị trí VL2'!OD29&lt;1,"x","")</f>
        <v/>
      </c>
      <c r="AS30" s="268" t="str">
        <f>IF('Vị trí VL2'!OO29&lt;1,"x","")</f>
        <v/>
      </c>
      <c r="AT30" s="268" t="str">
        <f>IF('Vị trí VL2'!OY29&lt;1,"x","")</f>
        <v/>
      </c>
    </row>
    <row r="31" spans="1:46">
      <c r="A31" s="174">
        <v>1</v>
      </c>
      <c r="B31" s="174">
        <v>29</v>
      </c>
      <c r="C31" s="90" t="s">
        <v>271</v>
      </c>
      <c r="D31" s="90" t="s">
        <v>273</v>
      </c>
      <c r="E31" s="177" t="s">
        <v>101</v>
      </c>
      <c r="F31" s="328" t="s">
        <v>274</v>
      </c>
      <c r="G31" s="280"/>
      <c r="H31" s="281" t="s">
        <v>418</v>
      </c>
      <c r="I31" s="272" t="s">
        <v>18</v>
      </c>
      <c r="J31" s="282" t="s">
        <v>74</v>
      </c>
      <c r="K31" s="267">
        <f t="shared" si="0"/>
        <v>6</v>
      </c>
      <c r="L31" s="282"/>
      <c r="M31" s="290" t="str">
        <f t="shared" si="1"/>
        <v xml:space="preserve">TT VẼ CM1 (6TC), </v>
      </c>
      <c r="N31" s="268" t="str">
        <f>IF('Vị trí VL2'!N30&lt;1,"x","")</f>
        <v/>
      </c>
      <c r="O31" s="268" t="str">
        <f>IF('Vị trí VL2'!T30&lt;1,"x","")</f>
        <v/>
      </c>
      <c r="P31" s="268" t="str">
        <f>IF('Vị trí VL2'!AD30&lt;1,"x","")</f>
        <v/>
      </c>
      <c r="Q31" s="268" t="str">
        <f>IF('Vị trí VL2'!AO30&lt;1,"x","")</f>
        <v/>
      </c>
      <c r="R31" s="268" t="str">
        <f>IF('Vị trí VL2'!AZ30&lt;1,"x","")</f>
        <v/>
      </c>
      <c r="S31" s="268" t="str">
        <f>IF('Vị trí VL2'!BK30&lt;1,"x","")</f>
        <v/>
      </c>
      <c r="T31" s="268" t="str">
        <f>IF('Vị trí VL2'!BV30&lt;1,"x","")</f>
        <v/>
      </c>
      <c r="U31" s="268" t="str">
        <f>IF('Vị trí VL2'!CG30&lt;1,"x","")</f>
        <v/>
      </c>
      <c r="V31" s="268" t="str">
        <f>IF('Vị trí VL2'!DC30&lt;1,"x","")</f>
        <v/>
      </c>
      <c r="W31" s="268" t="str">
        <f>IF('Vị trí VL2'!DN30&lt;1,"x","")</f>
        <v/>
      </c>
      <c r="X31" s="268" t="str">
        <f>IF('Vị trí VL2'!DY30&lt;1,"x","")</f>
        <v/>
      </c>
      <c r="Y31" s="268" t="str">
        <f>IF('Vị trí VL2'!EJ30&lt;1,"x","")</f>
        <v/>
      </c>
      <c r="Z31" s="268" t="str">
        <f>IF('Vị trí VL2'!EU30&lt;1,"x","")</f>
        <v/>
      </c>
      <c r="AA31" s="268" t="str">
        <f>IF('Vị trí VL2'!FF30&lt;1,"x","")</f>
        <v/>
      </c>
      <c r="AB31" s="268" t="str">
        <f>IF('Vị trí VL2'!FQ30&lt;1,"x","")</f>
        <v/>
      </c>
      <c r="AC31" s="268" t="str">
        <f>IF('Vị trí VL2'!GB30&lt;1,"x","")</f>
        <v/>
      </c>
      <c r="AD31" s="268" t="str">
        <f>IF('Vị trí VL2'!HB30&lt;1,"x","")</f>
        <v/>
      </c>
      <c r="AE31" s="268" t="str">
        <f>IF('Vị trí VL2'!HM30&lt;1,"x","")</f>
        <v/>
      </c>
      <c r="AF31" s="268" t="str">
        <f>IF('Vị trí VL2'!HX30&lt;1,"x","")</f>
        <v/>
      </c>
      <c r="AG31" s="268" t="str">
        <f>IF('Vị trí VL2'!II30&lt;1,"x","")</f>
        <v/>
      </c>
      <c r="AH31" s="268" t="str">
        <f>IF('Vị trí VL2'!IT30&lt;1,"x","")</f>
        <v/>
      </c>
      <c r="AI31" s="268" t="str">
        <f>IF('Vị trí VL2'!JE30&lt;1,"x","")</f>
        <v/>
      </c>
      <c r="AJ31" s="268" t="str">
        <f>IF('Vị trí VL2'!JP30&lt;1,"x","")</f>
        <v/>
      </c>
      <c r="AK31" s="268" t="str">
        <f>IF('Vị trí VL2'!KA30&lt;1,"x","")</f>
        <v/>
      </c>
      <c r="AL31" s="268" t="str">
        <f>IF('Vị trí VL2'!KL30&lt;1,"x","")</f>
        <v/>
      </c>
      <c r="AM31" s="268" t="str">
        <f>IF('Vị trí VL2'!LL30&lt;1,"x","")</f>
        <v/>
      </c>
      <c r="AN31" s="268" t="str">
        <f>IF('Vị trí VL2'!LW30&lt;1,"x","")</f>
        <v/>
      </c>
      <c r="AO31" s="268" t="str">
        <f>IF('Vị trí VL2'!MH30&lt;1,"x","")</f>
        <v/>
      </c>
      <c r="AP31" s="268" t="str">
        <f>IF('Vị trí VL2'!MS30&lt;1,"x","")</f>
        <v/>
      </c>
      <c r="AQ31" s="268" t="str">
        <f>IF('Vị trí VL2'!ND30&lt;1,"x","")</f>
        <v/>
      </c>
      <c r="AR31" s="268" t="str">
        <f>IF('Vị trí VL2'!OD30&lt;1,"x","")</f>
        <v>x</v>
      </c>
      <c r="AS31" s="268" t="str">
        <f>IF('Vị trí VL2'!OO30&lt;1,"x","")</f>
        <v/>
      </c>
      <c r="AT31" s="268" t="str">
        <f>IF('Vị trí VL2'!OY30&lt;1,"x","")</f>
        <v/>
      </c>
    </row>
    <row r="32" spans="1:46" ht="23.25" customHeight="1">
      <c r="A32" s="174">
        <v>2</v>
      </c>
      <c r="B32" s="174">
        <v>30</v>
      </c>
      <c r="C32" s="90" t="s">
        <v>271</v>
      </c>
      <c r="D32" s="90" t="s">
        <v>286</v>
      </c>
      <c r="E32" s="177" t="s">
        <v>287</v>
      </c>
      <c r="F32" s="328" t="s">
        <v>146</v>
      </c>
      <c r="G32" s="155"/>
      <c r="H32" s="281" t="s">
        <v>508</v>
      </c>
      <c r="I32" s="272" t="s">
        <v>18</v>
      </c>
      <c r="J32" s="282" t="s">
        <v>598</v>
      </c>
      <c r="K32" s="267">
        <f t="shared" si="0"/>
        <v>0</v>
      </c>
      <c r="L32" s="282"/>
      <c r="M32" s="290" t="str">
        <f t="shared" si="1"/>
        <v/>
      </c>
      <c r="N32" s="268" t="str">
        <f>IF('Vị trí VL2'!N31&lt;1,"x","")</f>
        <v/>
      </c>
      <c r="O32" s="268" t="str">
        <f>IF('Vị trí VL2'!T31&lt;1,"x","")</f>
        <v/>
      </c>
      <c r="P32" s="268" t="str">
        <f>IF('Vị trí VL2'!AD31&lt;1,"x","")</f>
        <v/>
      </c>
      <c r="Q32" s="268" t="str">
        <f>IF('Vị trí VL2'!AO31&lt;1,"x","")</f>
        <v/>
      </c>
      <c r="R32" s="268" t="str">
        <f>IF('Vị trí VL2'!AZ31&lt;1,"x","")</f>
        <v/>
      </c>
      <c r="S32" s="268" t="str">
        <f>IF('Vị trí VL2'!BK31&lt;1,"x","")</f>
        <v/>
      </c>
      <c r="T32" s="268" t="str">
        <f>IF('Vị trí VL2'!BV31&lt;1,"x","")</f>
        <v/>
      </c>
      <c r="U32" s="268" t="str">
        <f>IF('Vị trí VL2'!CG31&lt;1,"x","")</f>
        <v/>
      </c>
      <c r="V32" s="268" t="str">
        <f>IF('Vị trí VL2'!DC31&lt;1,"x","")</f>
        <v/>
      </c>
      <c r="W32" s="268" t="str">
        <f>IF('Vị trí VL2'!DN31&lt;1,"x","")</f>
        <v/>
      </c>
      <c r="X32" s="268" t="str">
        <f>IF('Vị trí VL2'!DY31&lt;1,"x","")</f>
        <v/>
      </c>
      <c r="Y32" s="268" t="str">
        <f>IF('Vị trí VL2'!EJ31&lt;1,"x","")</f>
        <v/>
      </c>
      <c r="Z32" s="268" t="str">
        <f>IF('Vị trí VL2'!EU31&lt;1,"x","")</f>
        <v/>
      </c>
      <c r="AA32" s="268" t="str">
        <f>IF('Vị trí VL2'!FF31&lt;1,"x","")</f>
        <v/>
      </c>
      <c r="AB32" s="268" t="str">
        <f>IF('Vị trí VL2'!FQ31&lt;1,"x","")</f>
        <v/>
      </c>
      <c r="AC32" s="268" t="str">
        <f>IF('Vị trí VL2'!GB31&lt;1,"x","")</f>
        <v/>
      </c>
      <c r="AD32" s="268" t="str">
        <f>IF('Vị trí VL2'!HB31&lt;1,"x","")</f>
        <v/>
      </c>
      <c r="AE32" s="268" t="str">
        <f>IF('Vị trí VL2'!HM31&lt;1,"x","")</f>
        <v/>
      </c>
      <c r="AF32" s="268" t="str">
        <f>IF('Vị trí VL2'!HX31&lt;1,"x","")</f>
        <v/>
      </c>
      <c r="AG32" s="268" t="str">
        <f>IF('Vị trí VL2'!II31&lt;1,"x","")</f>
        <v/>
      </c>
      <c r="AH32" s="268" t="str">
        <f>IF('Vị trí VL2'!IT31&lt;1,"x","")</f>
        <v/>
      </c>
      <c r="AI32" s="268" t="str">
        <f>IF('Vị trí VL2'!JE31&lt;1,"x","")</f>
        <v/>
      </c>
      <c r="AJ32" s="268" t="str">
        <f>IF('Vị trí VL2'!JP31&lt;1,"x","")</f>
        <v/>
      </c>
      <c r="AK32" s="268" t="str">
        <f>IF('Vị trí VL2'!KA31&lt;1,"x","")</f>
        <v/>
      </c>
      <c r="AL32" s="268" t="str">
        <f>IF('Vị trí VL2'!KL31&lt;1,"x","")</f>
        <v/>
      </c>
      <c r="AM32" s="268" t="str">
        <f>IF('Vị trí VL2'!LL31&lt;1,"x","")</f>
        <v/>
      </c>
      <c r="AN32" s="268" t="str">
        <f>IF('Vị trí VL2'!LW31&lt;1,"x","")</f>
        <v/>
      </c>
      <c r="AO32" s="268" t="str">
        <f>IF('Vị trí VL2'!MH31&lt;1,"x","")</f>
        <v/>
      </c>
      <c r="AP32" s="268" t="str">
        <f>IF('Vị trí VL2'!MS31&lt;1,"x","")</f>
        <v/>
      </c>
      <c r="AQ32" s="268" t="str">
        <f>IF('Vị trí VL2'!ND31&lt;1,"x","")</f>
        <v/>
      </c>
      <c r="AR32" s="268" t="str">
        <f>IF('Vị trí VL2'!OD31&lt;1,"x","")</f>
        <v/>
      </c>
      <c r="AS32" s="268" t="str">
        <f>IF('Vị trí VL2'!OO31&lt;1,"x","")</f>
        <v/>
      </c>
      <c r="AT32" s="268" t="str">
        <f>IF('Vị trí VL2'!OY31&lt;1,"x","")</f>
        <v/>
      </c>
    </row>
    <row r="33" spans="1:46" ht="78.75">
      <c r="A33" s="174">
        <v>3</v>
      </c>
      <c r="B33" s="174">
        <v>31</v>
      </c>
      <c r="C33" s="90" t="s">
        <v>271</v>
      </c>
      <c r="D33" s="90" t="s">
        <v>315</v>
      </c>
      <c r="E33" s="177" t="s">
        <v>316</v>
      </c>
      <c r="F33" s="313" t="s">
        <v>65</v>
      </c>
      <c r="G33" s="272"/>
      <c r="H33" s="281" t="s">
        <v>522</v>
      </c>
      <c r="I33" s="272" t="s">
        <v>18</v>
      </c>
      <c r="J33" s="273" t="s">
        <v>534</v>
      </c>
      <c r="K33" s="267">
        <f t="shared" si="0"/>
        <v>27</v>
      </c>
      <c r="L33" s="273"/>
      <c r="M33" s="290" t="str">
        <f t="shared" si="1"/>
        <v xml:space="preserve">ĐA TT,QTCTXD (1TC), ĐA LẬP HS TKBVTC (Kiến trúc) (3TC), ĐA LẬP HS TKBVTC (KC,Đ,N) (2TC), TTDT, TT, QTCT (4TC), TT VẼ CM1 (6TC), TT VẼ CM2 (6TC), ĐATN (5TC), </v>
      </c>
      <c r="N33" s="268" t="str">
        <f>IF('Vị trí VL2'!N32&lt;1,"x","")</f>
        <v/>
      </c>
      <c r="O33" s="268" t="str">
        <f>IF('Vị trí VL2'!T32&lt;1,"x","")</f>
        <v/>
      </c>
      <c r="P33" s="268" t="str">
        <f>IF('Vị trí VL2'!AD32&lt;1,"x","")</f>
        <v/>
      </c>
      <c r="Q33" s="268" t="str">
        <f>IF('Vị trí VL2'!AO32&lt;1,"x","")</f>
        <v/>
      </c>
      <c r="R33" s="268" t="str">
        <f>IF('Vị trí VL2'!AZ32&lt;1,"x","")</f>
        <v/>
      </c>
      <c r="S33" s="268" t="str">
        <f>IF('Vị trí VL2'!BK32&lt;1,"x","")</f>
        <v/>
      </c>
      <c r="T33" s="268" t="str">
        <f>IF('Vị trí VL2'!BV32&lt;1,"x","")</f>
        <v/>
      </c>
      <c r="U33" s="268" t="str">
        <f>IF('Vị trí VL2'!CG32&lt;1,"x","")</f>
        <v/>
      </c>
      <c r="V33" s="268" t="str">
        <f>IF('Vị trí VL2'!DC32&lt;1,"x","")</f>
        <v/>
      </c>
      <c r="W33" s="268" t="str">
        <f>IF('Vị trí VL2'!DN32&lt;1,"x","")</f>
        <v/>
      </c>
      <c r="X33" s="268" t="str">
        <f>IF('Vị trí VL2'!DY32&lt;1,"x","")</f>
        <v/>
      </c>
      <c r="Y33" s="268" t="str">
        <f>IF('Vị trí VL2'!EJ32&lt;1,"x","")</f>
        <v/>
      </c>
      <c r="Z33" s="268" t="str">
        <f>IF('Vị trí VL2'!EU32&lt;1,"x","")</f>
        <v/>
      </c>
      <c r="AA33" s="268" t="str">
        <f>IF('Vị trí VL2'!FF32&lt;1,"x","")</f>
        <v/>
      </c>
      <c r="AB33" s="268" t="str">
        <f>IF('Vị trí VL2'!FQ32&lt;1,"x","")</f>
        <v/>
      </c>
      <c r="AC33" s="268" t="str">
        <f>IF('Vị trí VL2'!GB32&lt;1,"x","")</f>
        <v/>
      </c>
      <c r="AD33" s="268" t="str">
        <f>IF('Vị trí VL2'!HB32&lt;1,"x","")</f>
        <v/>
      </c>
      <c r="AE33" s="268" t="str">
        <f>IF('Vị trí VL2'!HM32&lt;1,"x","")</f>
        <v/>
      </c>
      <c r="AF33" s="268" t="str">
        <f>IF('Vị trí VL2'!HX32&lt;1,"x","")</f>
        <v/>
      </c>
      <c r="AG33" s="268" t="str">
        <f>IF('Vị trí VL2'!II32&lt;1,"x","")</f>
        <v/>
      </c>
      <c r="AH33" s="268" t="str">
        <f>IF('Vị trí VL2'!IT32&lt;1,"x","")</f>
        <v/>
      </c>
      <c r="AI33" s="268" t="str">
        <f>IF('Vị trí VL2'!JE32&lt;1,"x","")</f>
        <v/>
      </c>
      <c r="AJ33" s="268" t="str">
        <f>IF('Vị trí VL2'!JP32&lt;1,"x","")</f>
        <v/>
      </c>
      <c r="AK33" s="268" t="str">
        <f>IF('Vị trí VL2'!KA32&lt;1,"x","")</f>
        <v/>
      </c>
      <c r="AL33" s="268" t="str">
        <f>IF('Vị trí VL2'!KL32&lt;1,"x","")</f>
        <v/>
      </c>
      <c r="AM33" s="268" t="str">
        <f>IF('Vị trí VL2'!LL32&lt;1,"x","")</f>
        <v/>
      </c>
      <c r="AN33" s="268" t="str">
        <f>IF('Vị trí VL2'!LW32&lt;1,"x","")</f>
        <v>x</v>
      </c>
      <c r="AO33" s="268" t="str">
        <f>IF('Vị trí VL2'!MH32&lt;1,"x","")</f>
        <v>x</v>
      </c>
      <c r="AP33" s="268" t="str">
        <f>IF('Vị trí VL2'!MS32&lt;1,"x","")</f>
        <v>x</v>
      </c>
      <c r="AQ33" s="268" t="str">
        <f>IF('Vị trí VL2'!ND32&lt;1,"x","")</f>
        <v>x</v>
      </c>
      <c r="AR33" s="268" t="str">
        <f>IF('Vị trí VL2'!OD32&lt;1,"x","")</f>
        <v>x</v>
      </c>
      <c r="AS33" s="268" t="str">
        <f>IF('Vị trí VL2'!OO32&lt;1,"x","")</f>
        <v>x</v>
      </c>
      <c r="AT33" s="268" t="str">
        <f>IF('Vị trí VL2'!OY32&lt;1,"x","")</f>
        <v>x</v>
      </c>
    </row>
    <row r="34" spans="1:46">
      <c r="A34" s="174">
        <v>4</v>
      </c>
      <c r="B34" s="174">
        <v>32</v>
      </c>
      <c r="C34" s="90" t="s">
        <v>271</v>
      </c>
      <c r="D34" s="90" t="s">
        <v>317</v>
      </c>
      <c r="E34" s="177" t="s">
        <v>318</v>
      </c>
      <c r="F34" s="328" t="s">
        <v>319</v>
      </c>
      <c r="G34" s="272"/>
      <c r="H34" s="281" t="s">
        <v>452</v>
      </c>
      <c r="I34" s="272" t="s">
        <v>18</v>
      </c>
      <c r="J34" s="273" t="s">
        <v>75</v>
      </c>
      <c r="K34" s="267">
        <f t="shared" si="0"/>
        <v>3</v>
      </c>
      <c r="L34" s="273"/>
      <c r="M34" s="290" t="str">
        <f t="shared" si="1"/>
        <v xml:space="preserve">KCBTCT (3TC), </v>
      </c>
      <c r="N34" s="268" t="str">
        <f>IF('Vị trí VL2'!N33&lt;1,"x","")</f>
        <v/>
      </c>
      <c r="O34" s="268" t="str">
        <f>IF('Vị trí VL2'!T33&lt;1,"x","")</f>
        <v/>
      </c>
      <c r="P34" s="268" t="str">
        <f>IF('Vị trí VL2'!AD33&lt;1,"x","")</f>
        <v/>
      </c>
      <c r="Q34" s="268" t="str">
        <f>IF('Vị trí VL2'!AO33&lt;1,"x","")</f>
        <v/>
      </c>
      <c r="R34" s="268" t="str">
        <f>IF('Vị trí VL2'!AZ33&lt;1,"x","")</f>
        <v/>
      </c>
      <c r="S34" s="268" t="str">
        <f>IF('Vị trí VL2'!BK33&lt;1,"x","")</f>
        <v/>
      </c>
      <c r="T34" s="268" t="str">
        <f>IF('Vị trí VL2'!BV33&lt;1,"x","")</f>
        <v/>
      </c>
      <c r="U34" s="268" t="str">
        <f>IF('Vị trí VL2'!CG33&lt;1,"x","")</f>
        <v/>
      </c>
      <c r="V34" s="268" t="str">
        <f>IF('Vị trí VL2'!DC33&lt;1,"x","")</f>
        <v/>
      </c>
      <c r="W34" s="268" t="str">
        <f>IF('Vị trí VL2'!DN33&lt;1,"x","")</f>
        <v/>
      </c>
      <c r="X34" s="268" t="str">
        <f>IF('Vị trí VL2'!DY33&lt;1,"x","")</f>
        <v>x</v>
      </c>
      <c r="Y34" s="268" t="str">
        <f>IF('Vị trí VL2'!EJ33&lt;1,"x","")</f>
        <v/>
      </c>
      <c r="Z34" s="268" t="str">
        <f>IF('Vị trí VL2'!EU33&lt;1,"x","")</f>
        <v/>
      </c>
      <c r="AA34" s="268" t="str">
        <f>IF('Vị trí VL2'!FF33&lt;1,"x","")</f>
        <v/>
      </c>
      <c r="AB34" s="268" t="str">
        <f>IF('Vị trí VL2'!FQ33&lt;1,"x","")</f>
        <v/>
      </c>
      <c r="AC34" s="268" t="str">
        <f>IF('Vị trí VL2'!GB33&lt;1,"x","")</f>
        <v/>
      </c>
      <c r="AD34" s="268" t="str">
        <f>IF('Vị trí VL2'!HB33&lt;1,"x","")</f>
        <v/>
      </c>
      <c r="AE34" s="268" t="str">
        <f>IF('Vị trí VL2'!HM33&lt;1,"x","")</f>
        <v/>
      </c>
      <c r="AF34" s="268" t="str">
        <f>IF('Vị trí VL2'!HX33&lt;1,"x","")</f>
        <v/>
      </c>
      <c r="AG34" s="268" t="str">
        <f>IF('Vị trí VL2'!II33&lt;1,"x","")</f>
        <v/>
      </c>
      <c r="AH34" s="268" t="str">
        <f>IF('Vị trí VL2'!IT33&lt;1,"x","")</f>
        <v/>
      </c>
      <c r="AI34" s="268" t="str">
        <f>IF('Vị trí VL2'!JE33&lt;1,"x","")</f>
        <v/>
      </c>
      <c r="AJ34" s="268" t="str">
        <f>IF('Vị trí VL2'!JP33&lt;1,"x","")</f>
        <v/>
      </c>
      <c r="AK34" s="268" t="str">
        <f>IF('Vị trí VL2'!KA33&lt;1,"x","")</f>
        <v/>
      </c>
      <c r="AL34" s="268" t="str">
        <f>IF('Vị trí VL2'!KL33&lt;1,"x","")</f>
        <v/>
      </c>
      <c r="AM34" s="268" t="str">
        <f>IF('Vị trí VL2'!LL33&lt;1,"x","")</f>
        <v/>
      </c>
      <c r="AN34" s="268" t="str">
        <f>IF('Vị trí VL2'!LW33&lt;1,"x","")</f>
        <v/>
      </c>
      <c r="AO34" s="268" t="str">
        <f>IF('Vị trí VL2'!MH33&lt;1,"x","")</f>
        <v/>
      </c>
      <c r="AP34" s="268" t="str">
        <f>IF('Vị trí VL2'!MS33&lt;1,"x","")</f>
        <v/>
      </c>
      <c r="AQ34" s="268" t="str">
        <f>IF('Vị trí VL2'!ND33&lt;1,"x","")</f>
        <v/>
      </c>
      <c r="AR34" s="268" t="str">
        <f>IF('Vị trí VL2'!OD33&lt;1,"x","")</f>
        <v/>
      </c>
      <c r="AS34" s="268" t="str">
        <f>IF('Vị trí VL2'!OO33&lt;1,"x","")</f>
        <v/>
      </c>
      <c r="AT34" s="268" t="str">
        <f>IF('Vị trí VL2'!OY33&lt;1,"x","")</f>
        <v/>
      </c>
    </row>
    <row r="35" spans="1:46">
      <c r="A35" s="174">
        <v>5</v>
      </c>
      <c r="B35" s="174">
        <v>33</v>
      </c>
      <c r="C35" s="90" t="s">
        <v>271</v>
      </c>
      <c r="D35" s="90" t="s">
        <v>322</v>
      </c>
      <c r="E35" s="177" t="s">
        <v>323</v>
      </c>
      <c r="F35" s="328" t="s">
        <v>324</v>
      </c>
      <c r="G35" s="272"/>
      <c r="H35" s="281" t="s">
        <v>523</v>
      </c>
      <c r="I35" s="272" t="s">
        <v>18</v>
      </c>
      <c r="J35" s="273" t="s">
        <v>72</v>
      </c>
      <c r="K35" s="267">
        <f t="shared" si="0"/>
        <v>0</v>
      </c>
      <c r="L35" s="273"/>
      <c r="M35" s="290" t="str">
        <f t="shared" si="1"/>
        <v/>
      </c>
      <c r="N35" s="268" t="str">
        <f>IF('Vị trí VL2'!N34&lt;1,"x","")</f>
        <v/>
      </c>
      <c r="O35" s="268" t="str">
        <f>IF('Vị trí VL2'!T34&lt;1,"x","")</f>
        <v/>
      </c>
      <c r="P35" s="268" t="str">
        <f>IF('Vị trí VL2'!AD34&lt;1,"x","")</f>
        <v/>
      </c>
      <c r="Q35" s="268" t="str">
        <f>IF('Vị trí VL2'!AO34&lt;1,"x","")</f>
        <v/>
      </c>
      <c r="R35" s="268" t="str">
        <f>IF('Vị trí VL2'!AZ34&lt;1,"x","")</f>
        <v/>
      </c>
      <c r="S35" s="268" t="str">
        <f>IF('Vị trí VL2'!BK34&lt;1,"x","")</f>
        <v/>
      </c>
      <c r="T35" s="268" t="str">
        <f>IF('Vị trí VL2'!BV34&lt;1,"x","")</f>
        <v/>
      </c>
      <c r="U35" s="268" t="str">
        <f>IF('Vị trí VL2'!CG34&lt;1,"x","")</f>
        <v/>
      </c>
      <c r="V35" s="268" t="str">
        <f>IF('Vị trí VL2'!DC34&lt;1,"x","")</f>
        <v/>
      </c>
      <c r="W35" s="268" t="str">
        <f>IF('Vị trí VL2'!DN34&lt;1,"x","")</f>
        <v/>
      </c>
      <c r="X35" s="268" t="str">
        <f>IF('Vị trí VL2'!DY34&lt;1,"x","")</f>
        <v/>
      </c>
      <c r="Y35" s="268" t="str">
        <f>IF('Vị trí VL2'!EJ34&lt;1,"x","")</f>
        <v/>
      </c>
      <c r="Z35" s="268" t="str">
        <f>IF('Vị trí VL2'!EU34&lt;1,"x","")</f>
        <v/>
      </c>
      <c r="AA35" s="268" t="str">
        <f>IF('Vị trí VL2'!FF34&lt;1,"x","")</f>
        <v/>
      </c>
      <c r="AB35" s="268" t="str">
        <f>IF('Vị trí VL2'!FQ34&lt;1,"x","")</f>
        <v/>
      </c>
      <c r="AC35" s="268" t="str">
        <f>IF('Vị trí VL2'!GB34&lt;1,"x","")</f>
        <v/>
      </c>
      <c r="AD35" s="268" t="str">
        <f>IF('Vị trí VL2'!HB34&lt;1,"x","")</f>
        <v/>
      </c>
      <c r="AE35" s="268" t="str">
        <f>IF('Vị trí VL2'!HM34&lt;1,"x","")</f>
        <v/>
      </c>
      <c r="AF35" s="268" t="str">
        <f>IF('Vị trí VL2'!HX34&lt;1,"x","")</f>
        <v/>
      </c>
      <c r="AG35" s="268" t="str">
        <f>IF('Vị trí VL2'!II34&lt;1,"x","")</f>
        <v/>
      </c>
      <c r="AH35" s="268" t="str">
        <f>IF('Vị trí VL2'!IT34&lt;1,"x","")</f>
        <v/>
      </c>
      <c r="AI35" s="268" t="str">
        <f>IF('Vị trí VL2'!JE34&lt;1,"x","")</f>
        <v/>
      </c>
      <c r="AJ35" s="268" t="str">
        <f>IF('Vị trí VL2'!JP34&lt;1,"x","")</f>
        <v/>
      </c>
      <c r="AK35" s="268" t="str">
        <f>IF('Vị trí VL2'!KA34&lt;1,"x","")</f>
        <v/>
      </c>
      <c r="AL35" s="268" t="str">
        <f>IF('Vị trí VL2'!KL34&lt;1,"x","")</f>
        <v/>
      </c>
      <c r="AM35" s="268" t="str">
        <f>IF('Vị trí VL2'!LL34&lt;1,"x","")</f>
        <v/>
      </c>
      <c r="AN35" s="268" t="str">
        <f>IF('Vị trí VL2'!LW34&lt;1,"x","")</f>
        <v/>
      </c>
      <c r="AO35" s="268" t="str">
        <f>IF('Vị trí VL2'!MH34&lt;1,"x","")</f>
        <v/>
      </c>
      <c r="AP35" s="268" t="str">
        <f>IF('Vị trí VL2'!MS34&lt;1,"x","")</f>
        <v/>
      </c>
      <c r="AQ35" s="268" t="str">
        <f>IF('Vị trí VL2'!ND34&lt;1,"x","")</f>
        <v/>
      </c>
      <c r="AR35" s="268" t="str">
        <f>IF('Vị trí VL2'!OD34&lt;1,"x","")</f>
        <v/>
      </c>
      <c r="AS35" s="268" t="str">
        <f>IF('Vị trí VL2'!OO34&lt;1,"x","")</f>
        <v/>
      </c>
      <c r="AT35" s="268" t="str">
        <f>IF('Vị trí VL2'!OY34&lt;1,"x","")</f>
        <v/>
      </c>
    </row>
    <row r="36" spans="1:46" ht="51.75" customHeight="1">
      <c r="A36" s="174">
        <v>6</v>
      </c>
      <c r="B36" s="174">
        <v>34</v>
      </c>
      <c r="C36" s="90" t="s">
        <v>271</v>
      </c>
      <c r="D36" s="90" t="s">
        <v>331</v>
      </c>
      <c r="E36" s="177" t="s">
        <v>332</v>
      </c>
      <c r="F36" s="321" t="s">
        <v>333</v>
      </c>
      <c r="G36" s="272"/>
      <c r="H36" s="281" t="s">
        <v>526</v>
      </c>
      <c r="I36" s="272" t="s">
        <v>18</v>
      </c>
      <c r="J36" s="273" t="s">
        <v>604</v>
      </c>
      <c r="K36" s="267">
        <f t="shared" si="0"/>
        <v>9</v>
      </c>
      <c r="L36" s="273" t="s">
        <v>1019</v>
      </c>
      <c r="M36" s="290" t="str">
        <f t="shared" si="1"/>
        <v xml:space="preserve">TTDT, TT, QTCT (4TC), ĐATN (5TC), </v>
      </c>
      <c r="N36" s="268" t="str">
        <f>IF('Vị trí VL2'!N35&lt;1,"x","")</f>
        <v/>
      </c>
      <c r="O36" s="268" t="str">
        <f>IF('Vị trí VL2'!T35&lt;1,"x","")</f>
        <v/>
      </c>
      <c r="P36" s="268" t="str">
        <f>IF('Vị trí VL2'!AD35&lt;1,"x","")</f>
        <v/>
      </c>
      <c r="Q36" s="268" t="str">
        <f>IF('Vị trí VL2'!AO35&lt;1,"x","")</f>
        <v/>
      </c>
      <c r="R36" s="268" t="str">
        <f>IF('Vị trí VL2'!AZ35&lt;1,"x","")</f>
        <v/>
      </c>
      <c r="S36" s="268" t="str">
        <f>IF('Vị trí VL2'!BK35&lt;1,"x","")</f>
        <v/>
      </c>
      <c r="T36" s="268" t="str">
        <f>IF('Vị trí VL2'!BV35&lt;1,"x","")</f>
        <v/>
      </c>
      <c r="U36" s="268" t="str">
        <f>IF('Vị trí VL2'!CG35&lt;1,"x","")</f>
        <v/>
      </c>
      <c r="V36" s="268" t="str">
        <f>IF('Vị trí VL2'!DC35&lt;1,"x","")</f>
        <v/>
      </c>
      <c r="W36" s="268" t="str">
        <f>IF('Vị trí VL2'!DN35&lt;1,"x","")</f>
        <v/>
      </c>
      <c r="X36" s="268" t="str">
        <f>IF('Vị trí VL2'!DY35&lt;1,"x","")</f>
        <v/>
      </c>
      <c r="Y36" s="268" t="str">
        <f>IF('Vị trí VL2'!EJ35&lt;1,"x","")</f>
        <v/>
      </c>
      <c r="Z36" s="268" t="str">
        <f>IF('Vị trí VL2'!EU35&lt;1,"x","")</f>
        <v/>
      </c>
      <c r="AA36" s="268" t="str">
        <f>IF('Vị trí VL2'!FF35&lt;1,"x","")</f>
        <v/>
      </c>
      <c r="AB36" s="268" t="str">
        <f>IF('Vị trí VL2'!FQ35&lt;1,"x","")</f>
        <v/>
      </c>
      <c r="AC36" s="268" t="str">
        <f>IF('Vị trí VL2'!GB35&lt;1,"x","")</f>
        <v/>
      </c>
      <c r="AD36" s="268" t="str">
        <f>IF('Vị trí VL2'!HB35&lt;1,"x","")</f>
        <v/>
      </c>
      <c r="AE36" s="268" t="str">
        <f>IF('Vị trí VL2'!HM35&lt;1,"x","")</f>
        <v/>
      </c>
      <c r="AF36" s="268" t="str">
        <f>IF('Vị trí VL2'!HX35&lt;1,"x","")</f>
        <v/>
      </c>
      <c r="AG36" s="268" t="str">
        <f>IF('Vị trí VL2'!II35&lt;1,"x","")</f>
        <v/>
      </c>
      <c r="AH36" s="268" t="str">
        <f>IF('Vị trí VL2'!IT35&lt;1,"x","")</f>
        <v/>
      </c>
      <c r="AI36" s="268" t="str">
        <f>IF('Vị trí VL2'!JE35&lt;1,"x","")</f>
        <v/>
      </c>
      <c r="AJ36" s="268" t="str">
        <f>IF('Vị trí VL2'!JP35&lt;1,"x","")</f>
        <v/>
      </c>
      <c r="AK36" s="268" t="str">
        <f>IF('Vị trí VL2'!KA35&lt;1,"x","")</f>
        <v/>
      </c>
      <c r="AL36" s="268" t="str">
        <f>IF('Vị trí VL2'!KL35&lt;1,"x","")</f>
        <v/>
      </c>
      <c r="AM36" s="268" t="str">
        <f>IF('Vị trí VL2'!LL35&lt;1,"x","")</f>
        <v/>
      </c>
      <c r="AN36" s="268" t="str">
        <f>IF('Vị trí VL2'!LW35&lt;1,"x","")</f>
        <v/>
      </c>
      <c r="AO36" s="268" t="str">
        <f>IF('Vị trí VL2'!MH35&lt;1,"x","")</f>
        <v/>
      </c>
      <c r="AP36" s="268" t="str">
        <f>IF('Vị trí VL2'!MS35&lt;1,"x","")</f>
        <v/>
      </c>
      <c r="AQ36" s="268" t="str">
        <f>IF('Vị trí VL2'!ND35&lt;1,"x","")</f>
        <v>x</v>
      </c>
      <c r="AR36" s="268" t="str">
        <f>IF('Vị trí VL2'!OD35&lt;1,"x","")</f>
        <v/>
      </c>
      <c r="AS36" s="268" t="str">
        <f>IF('Vị trí VL2'!OO35&lt;1,"x","")</f>
        <v/>
      </c>
      <c r="AT36" s="268" t="str">
        <f>IF('Vị trí VL2'!OY35&lt;1,"x","")</f>
        <v>x</v>
      </c>
    </row>
    <row r="37" spans="1:46" ht="47.25">
      <c r="A37" s="174">
        <v>7</v>
      </c>
      <c r="B37" s="174">
        <v>35</v>
      </c>
      <c r="C37" s="90" t="s">
        <v>271</v>
      </c>
      <c r="D37" s="90" t="s">
        <v>347</v>
      </c>
      <c r="E37" s="177" t="s">
        <v>348</v>
      </c>
      <c r="F37" s="313" t="s">
        <v>183</v>
      </c>
      <c r="G37" s="272"/>
      <c r="H37" s="281" t="s">
        <v>532</v>
      </c>
      <c r="I37" s="272" t="s">
        <v>18</v>
      </c>
      <c r="J37" s="273" t="s">
        <v>76</v>
      </c>
      <c r="K37" s="267">
        <f t="shared" si="0"/>
        <v>22</v>
      </c>
      <c r="L37" s="273"/>
      <c r="M37" s="290" t="str">
        <f t="shared" si="1"/>
        <v xml:space="preserve">VẼ XD1 (3TC), TRẮC ĐỊA (3TC), ĐA TT,QTCTXD (1TC), TTDT, TT, QTCT (4TC), TT VẼ CM1 (6TC), ĐATN (5TC), </v>
      </c>
      <c r="N37" s="268" t="str">
        <f>IF('Vị trí VL2'!N36&lt;1,"x","")</f>
        <v/>
      </c>
      <c r="O37" s="268" t="str">
        <f>IF('Vị trí VL2'!T36&lt;1,"x","")</f>
        <v/>
      </c>
      <c r="P37" s="268" t="str">
        <f>IF('Vị trí VL2'!AD36&lt;1,"x","")</f>
        <v/>
      </c>
      <c r="Q37" s="268" t="str">
        <f>IF('Vị trí VL2'!AO36&lt;1,"x","")</f>
        <v/>
      </c>
      <c r="R37" s="268" t="str">
        <f>IF('Vị trí VL2'!AZ36&lt;1,"x","")</f>
        <v/>
      </c>
      <c r="S37" s="268" t="str">
        <f>IF('Vị trí VL2'!BK36&lt;1,"x","")</f>
        <v>x</v>
      </c>
      <c r="T37" s="268" t="str">
        <f>IF('Vị trí VL2'!BV36&lt;1,"x","")</f>
        <v/>
      </c>
      <c r="U37" s="268" t="str">
        <f>IF('Vị trí VL2'!CG36&lt;1,"x","")</f>
        <v/>
      </c>
      <c r="V37" s="268" t="str">
        <f>IF('Vị trí VL2'!DC36&lt;1,"x","")</f>
        <v/>
      </c>
      <c r="W37" s="268" t="str">
        <f>IF('Vị trí VL2'!DN36&lt;1,"x","")</f>
        <v/>
      </c>
      <c r="X37" s="268" t="str">
        <f>IF('Vị trí VL2'!DY36&lt;1,"x","")</f>
        <v/>
      </c>
      <c r="Y37" s="268" t="str">
        <f>IF('Vị trí VL2'!EJ36&lt;1,"x","")</f>
        <v/>
      </c>
      <c r="Z37" s="268" t="str">
        <f>IF('Vị trí VL2'!EU36&lt;1,"x","")</f>
        <v/>
      </c>
      <c r="AA37" s="268" t="str">
        <f>IF('Vị trí VL2'!FF36&lt;1,"x","")</f>
        <v/>
      </c>
      <c r="AB37" s="268" t="str">
        <f>IF('Vị trí VL2'!FQ36&lt;1,"x","")</f>
        <v/>
      </c>
      <c r="AC37" s="268" t="str">
        <f>IF('Vị trí VL2'!GB36&lt;1,"x","")</f>
        <v/>
      </c>
      <c r="AD37" s="268" t="str">
        <f>IF('Vị trí VL2'!HB36&lt;1,"x","")</f>
        <v>x</v>
      </c>
      <c r="AE37" s="268" t="str">
        <f>IF('Vị trí VL2'!HM36&lt;1,"x","")</f>
        <v/>
      </c>
      <c r="AF37" s="268" t="str">
        <f>IF('Vị trí VL2'!HX36&lt;1,"x","")</f>
        <v/>
      </c>
      <c r="AG37" s="268" t="str">
        <f>IF('Vị trí VL2'!II36&lt;1,"x","")</f>
        <v/>
      </c>
      <c r="AH37" s="268" t="str">
        <f>IF('Vị trí VL2'!IT36&lt;1,"x","")</f>
        <v/>
      </c>
      <c r="AI37" s="268" t="str">
        <f>IF('Vị trí VL2'!JE36&lt;1,"x","")</f>
        <v/>
      </c>
      <c r="AJ37" s="268" t="str">
        <f>IF('Vị trí VL2'!JP36&lt;1,"x","")</f>
        <v/>
      </c>
      <c r="AK37" s="268" t="str">
        <f>IF('Vị trí VL2'!KA36&lt;1,"x","")</f>
        <v/>
      </c>
      <c r="AL37" s="268" t="str">
        <f>IF('Vị trí VL2'!KL36&lt;1,"x","")</f>
        <v/>
      </c>
      <c r="AM37" s="268" t="str">
        <f>IF('Vị trí VL2'!LL36&lt;1,"x","")</f>
        <v/>
      </c>
      <c r="AN37" s="268" t="str">
        <f>IF('Vị trí VL2'!LW36&lt;1,"x","")</f>
        <v>x</v>
      </c>
      <c r="AO37" s="268" t="str">
        <f>IF('Vị trí VL2'!MH36&lt;1,"x","")</f>
        <v/>
      </c>
      <c r="AP37" s="268" t="str">
        <f>IF('Vị trí VL2'!MS36&lt;1,"x","")</f>
        <v/>
      </c>
      <c r="AQ37" s="268" t="str">
        <f>IF('Vị trí VL2'!ND36&lt;1,"x","")</f>
        <v>x</v>
      </c>
      <c r="AR37" s="268" t="str">
        <f>IF('Vị trí VL2'!OD36&lt;1,"x","")</f>
        <v>x</v>
      </c>
      <c r="AS37" s="268" t="str">
        <f>IF('Vị trí VL2'!OO36&lt;1,"x","")</f>
        <v/>
      </c>
      <c r="AT37" s="268" t="str">
        <f>IF('Vị trí VL2'!OY36&lt;1,"x","")</f>
        <v>x</v>
      </c>
    </row>
    <row r="38" spans="1:46" ht="21.75" customHeight="1">
      <c r="A38" s="174">
        <v>1</v>
      </c>
      <c r="B38" s="174">
        <v>36</v>
      </c>
      <c r="C38" s="90" t="s">
        <v>351</v>
      </c>
      <c r="D38" s="90" t="s">
        <v>352</v>
      </c>
      <c r="E38" s="177" t="s">
        <v>353</v>
      </c>
      <c r="F38" s="321" t="s">
        <v>63</v>
      </c>
      <c r="G38" s="280"/>
      <c r="H38" s="284" t="s">
        <v>537</v>
      </c>
      <c r="I38" s="272" t="s">
        <v>18</v>
      </c>
      <c r="J38" s="273" t="s">
        <v>580</v>
      </c>
      <c r="K38" s="267">
        <f t="shared" si="0"/>
        <v>8</v>
      </c>
      <c r="L38" s="273" t="s">
        <v>1019</v>
      </c>
      <c r="M38" s="290" t="str">
        <f>IF(N38="x",$N$2&amp;", ",)&amp;IF(O38="x",$O$2&amp;", ",)&amp;IF(P38="x",$P$2&amp;", ",)&amp;IF(Q38="x",$Q$2&amp;", ",)&amp;IF(R38="x",$R$2&amp;", ",)&amp;IF(S38="x",$S$2&amp;", ",)&amp;IF(T38="x",$T$2&amp;", ",)&amp;IF(U38="x",$U$2&amp;", ",)&amp;IF(V38="x",$V$2&amp;", ",)&amp;IF(W38="x",$W$2&amp;", ",)&amp;IF(X38="x",$X$2&amp;", ",)&amp;IF(Y38="x",$Y$2&amp;", ",)&amp;IF(Z38="x",$Z$2&amp;", ",)&amp;IF(AA38="x",$AA$2&amp;", ",)&amp;IF(AB38="x",$AB$2&amp;", ",)&amp;IF(AC38="x",$AC$2&amp;", ",)&amp;IF(AD38="x",$AD$2&amp;", ",)&amp;IF(AE38="x",$AE$2&amp;", ",)&amp;IF(AF38="x",$AF$2&amp;", ",)&amp;IF(AG38="x",$AG$2&amp;", ",)&amp;IF(AH38="x",$AH$2&amp;", ",)&amp;IF(AI38="x",$AI$2&amp;", ",)&amp;IF(AJ38="x",$AJ$2&amp;", ",)&amp;IF(AK38="x",$AK$2&amp;", ",)&amp;IF(AL38="x",$AL$2&amp;", ",)&amp;IF(AM38="x",$AM$2&amp;", ",)&amp;IF(AN38="x",$AN$2&amp;", ",)&amp;IF(AO38="x",$AO$2&amp;", ",)&amp;IF(AP38="x",$AP$2&amp;", ",)&amp;IF(AQ38="x",$AQ$2&amp;", ",)&amp;IF(AR38="x",$AR$2&amp;", ",)&amp;IF(AS38="x",$AS$2&amp;", ",)&amp;IF(AT38="x",$AT$2&amp;", ",)</f>
        <v xml:space="preserve">ĐA LẬP HS TKBVTC (Kiến trúc) (3TC), ĐATN (5TC), </v>
      </c>
      <c r="N38" s="268" t="str">
        <f>IF('Vị trí VL2'!N37&lt;1,"x","")</f>
        <v/>
      </c>
      <c r="O38" s="268" t="str">
        <f>IF('Vị trí VL2'!T37&lt;1,"x","")</f>
        <v/>
      </c>
      <c r="P38" s="268" t="str">
        <f>IF('Vị trí VL2'!AD37&lt;1,"x","")</f>
        <v/>
      </c>
      <c r="Q38" s="268" t="str">
        <f>IF('Vị trí VL2'!AO37&lt;1,"x","")</f>
        <v/>
      </c>
      <c r="R38" s="268" t="str">
        <f>IF('Vị trí VL2'!AZ37&lt;1,"x","")</f>
        <v/>
      </c>
      <c r="S38" s="268" t="str">
        <f>IF('Vị trí VL2'!BK37&lt;1,"x","")</f>
        <v/>
      </c>
      <c r="T38" s="268" t="str">
        <f>IF('Vị trí VL2'!BV37&lt;1,"x","")</f>
        <v/>
      </c>
      <c r="U38" s="268" t="str">
        <f>IF('Vị trí VL2'!CG37&lt;1,"x","")</f>
        <v/>
      </c>
      <c r="V38" s="268" t="str">
        <f>IF('Vị trí VL2'!DC37&lt;1,"x","")</f>
        <v/>
      </c>
      <c r="W38" s="268" t="str">
        <f>IF('Vị trí VL2'!DN37&lt;1,"x","")</f>
        <v/>
      </c>
      <c r="X38" s="268" t="str">
        <f>IF('Vị trí VL2'!DY37&lt;1,"x","")</f>
        <v/>
      </c>
      <c r="Y38" s="268" t="str">
        <f>IF('Vị trí VL2'!EJ37&lt;1,"x","")</f>
        <v/>
      </c>
      <c r="Z38" s="268" t="str">
        <f>IF('Vị trí VL2'!EU37&lt;1,"x","")</f>
        <v/>
      </c>
      <c r="AA38" s="268" t="str">
        <f>IF('Vị trí VL2'!FF37&lt;1,"x","")</f>
        <v/>
      </c>
      <c r="AB38" s="268" t="str">
        <f>IF('Vị trí VL2'!FQ37&lt;1,"x","")</f>
        <v/>
      </c>
      <c r="AC38" s="268" t="str">
        <f>IF('Vị trí VL2'!GB37&lt;1,"x","")</f>
        <v/>
      </c>
      <c r="AD38" s="268" t="str">
        <f>IF('Vị trí VL2'!HB37&lt;1,"x","")</f>
        <v/>
      </c>
      <c r="AE38" s="268" t="str">
        <f>IF('Vị trí VL2'!HM37&lt;1,"x","")</f>
        <v/>
      </c>
      <c r="AF38" s="268" t="str">
        <f>IF('Vị trí VL2'!HX37&lt;1,"x","")</f>
        <v/>
      </c>
      <c r="AG38" s="268" t="str">
        <f>IF('Vị trí VL2'!II37&lt;1,"x","")</f>
        <v/>
      </c>
      <c r="AH38" s="268" t="str">
        <f>IF('Vị trí VL2'!IT37&lt;1,"x","")</f>
        <v/>
      </c>
      <c r="AI38" s="268" t="str">
        <f>IF('Vị trí VL2'!JE37&lt;1,"x","")</f>
        <v/>
      </c>
      <c r="AJ38" s="268" t="str">
        <f>IF('Vị trí VL2'!JP37&lt;1,"x","")</f>
        <v/>
      </c>
      <c r="AK38" s="268" t="str">
        <f>IF('Vị trí VL2'!KA37&lt;1,"x","")</f>
        <v/>
      </c>
      <c r="AL38" s="268" t="str">
        <f>IF('Vị trí VL2'!KL37&lt;1,"x","")</f>
        <v/>
      </c>
      <c r="AM38" s="268" t="str">
        <f>IF('Vị trí VL2'!LL37&lt;1,"x","")</f>
        <v/>
      </c>
      <c r="AN38" s="268" t="str">
        <f>IF('Vị trí VL2'!LW37&lt;1,"x","")</f>
        <v/>
      </c>
      <c r="AO38" s="268" t="str">
        <f>IF('Vị trí VL2'!MH37&lt;1,"x","")</f>
        <v>x</v>
      </c>
      <c r="AP38" s="268" t="str">
        <f>IF('Vị trí VL2'!MS37&lt;1,"x","")</f>
        <v/>
      </c>
      <c r="AQ38" s="268" t="str">
        <f>IF('Vị trí VL2'!ND37&lt;1,"x","")</f>
        <v/>
      </c>
      <c r="AR38" s="268" t="str">
        <f>IF('Vị trí VL2'!OD37&lt;1,"x","")</f>
        <v/>
      </c>
      <c r="AS38" s="268" t="str">
        <f>IF('Vị trí VL2'!OO37&lt;1,"x","")</f>
        <v/>
      </c>
      <c r="AT38" s="268" t="str">
        <f>IF('Vị trí VL2'!OY37&lt;1,"x","")</f>
        <v>x</v>
      </c>
    </row>
    <row r="39" spans="1:46">
      <c r="A39" s="174">
        <v>2</v>
      </c>
      <c r="B39" s="174">
        <v>37</v>
      </c>
      <c r="C39" s="90" t="s">
        <v>351</v>
      </c>
      <c r="D39" s="90" t="s">
        <v>360</v>
      </c>
      <c r="E39" s="177" t="s">
        <v>361</v>
      </c>
      <c r="F39" s="328" t="s">
        <v>171</v>
      </c>
      <c r="G39" s="155"/>
      <c r="H39" s="284" t="s">
        <v>541</v>
      </c>
      <c r="I39" s="272" t="s">
        <v>18</v>
      </c>
      <c r="J39" s="273" t="s">
        <v>584</v>
      </c>
      <c r="K39" s="267">
        <f t="shared" si="0"/>
        <v>0</v>
      </c>
      <c r="L39" s="273"/>
      <c r="M39" s="290" t="str">
        <f t="shared" si="1"/>
        <v/>
      </c>
      <c r="N39" s="268" t="str">
        <f>IF('Vị trí VL2'!N38&lt;1,"x","")</f>
        <v/>
      </c>
      <c r="O39" s="268" t="str">
        <f>IF('Vị trí VL2'!T38&lt;1,"x","")</f>
        <v/>
      </c>
      <c r="P39" s="268" t="str">
        <f>IF('Vị trí VL2'!AD38&lt;1,"x","")</f>
        <v/>
      </c>
      <c r="Q39" s="268" t="str">
        <f>IF('Vị trí VL2'!AO38&lt;1,"x","")</f>
        <v/>
      </c>
      <c r="R39" s="268" t="str">
        <f>IF('Vị trí VL2'!AZ38&lt;1,"x","")</f>
        <v/>
      </c>
      <c r="S39" s="268" t="str">
        <f>IF('Vị trí VL2'!BK38&lt;1,"x","")</f>
        <v/>
      </c>
      <c r="T39" s="268" t="str">
        <f>IF('Vị trí VL2'!BV38&lt;1,"x","")</f>
        <v/>
      </c>
      <c r="U39" s="268" t="str">
        <f>IF('Vị trí VL2'!CG38&lt;1,"x","")</f>
        <v/>
      </c>
      <c r="V39" s="268" t="str">
        <f>IF('Vị trí VL2'!DC38&lt;1,"x","")</f>
        <v/>
      </c>
      <c r="W39" s="268" t="str">
        <f>IF('Vị trí VL2'!DN38&lt;1,"x","")</f>
        <v/>
      </c>
      <c r="X39" s="268" t="str">
        <f>IF('Vị trí VL2'!DY38&lt;1,"x","")</f>
        <v/>
      </c>
      <c r="Y39" s="268" t="str">
        <f>IF('Vị trí VL2'!EJ38&lt;1,"x","")</f>
        <v/>
      </c>
      <c r="Z39" s="268" t="str">
        <f>IF('Vị trí VL2'!EU38&lt;1,"x","")</f>
        <v/>
      </c>
      <c r="AA39" s="268" t="str">
        <f>IF('Vị trí VL2'!FF38&lt;1,"x","")</f>
        <v/>
      </c>
      <c r="AB39" s="268" t="str">
        <f>IF('Vị trí VL2'!FQ38&lt;1,"x","")</f>
        <v/>
      </c>
      <c r="AC39" s="268" t="str">
        <f>IF('Vị trí VL2'!GB38&lt;1,"x","")</f>
        <v/>
      </c>
      <c r="AD39" s="268" t="str">
        <f>IF('Vị trí VL2'!HB38&lt;1,"x","")</f>
        <v/>
      </c>
      <c r="AE39" s="268" t="str">
        <f>IF('Vị trí VL2'!HM38&lt;1,"x","")</f>
        <v/>
      </c>
      <c r="AF39" s="268" t="str">
        <f>IF('Vị trí VL2'!HX38&lt;1,"x","")</f>
        <v/>
      </c>
      <c r="AG39" s="268" t="str">
        <f>IF('Vị trí VL2'!II38&lt;1,"x","")</f>
        <v/>
      </c>
      <c r="AH39" s="268" t="str">
        <f>IF('Vị trí VL2'!IT38&lt;1,"x","")</f>
        <v/>
      </c>
      <c r="AI39" s="268" t="str">
        <f>IF('Vị trí VL2'!JE38&lt;1,"x","")</f>
        <v/>
      </c>
      <c r="AJ39" s="268" t="str">
        <f>IF('Vị trí VL2'!JP38&lt;1,"x","")</f>
        <v/>
      </c>
      <c r="AK39" s="268" t="str">
        <f>IF('Vị trí VL2'!KA38&lt;1,"x","")</f>
        <v/>
      </c>
      <c r="AL39" s="268" t="str">
        <f>IF('Vị trí VL2'!KL38&lt;1,"x","")</f>
        <v/>
      </c>
      <c r="AM39" s="268" t="str">
        <f>IF('Vị trí VL2'!LL38&lt;1,"x","")</f>
        <v/>
      </c>
      <c r="AN39" s="268" t="str">
        <f>IF('Vị trí VL2'!LW38&lt;1,"x","")</f>
        <v/>
      </c>
      <c r="AO39" s="268" t="str">
        <f>IF('Vị trí VL2'!MH38&lt;1,"x","")</f>
        <v/>
      </c>
      <c r="AP39" s="268" t="str">
        <f>IF('Vị trí VL2'!MS38&lt;1,"x","")</f>
        <v/>
      </c>
      <c r="AQ39" s="268" t="str">
        <f>IF('Vị trí VL2'!ND38&lt;1,"x","")</f>
        <v/>
      </c>
      <c r="AR39" s="268" t="str">
        <f>IF('Vị trí VL2'!OD38&lt;1,"x","")</f>
        <v/>
      </c>
      <c r="AS39" s="268" t="str">
        <f>IF('Vị trí VL2'!OO38&lt;1,"x","")</f>
        <v/>
      </c>
      <c r="AT39" s="268" t="str">
        <f>IF('Vị trí VL2'!OY38&lt;1,"x","")</f>
        <v/>
      </c>
    </row>
    <row r="40" spans="1:46">
      <c r="A40" s="174">
        <v>3</v>
      </c>
      <c r="B40" s="174">
        <v>38</v>
      </c>
      <c r="C40" s="90" t="s">
        <v>351</v>
      </c>
      <c r="D40" s="90" t="s">
        <v>362</v>
      </c>
      <c r="E40" s="177" t="s">
        <v>363</v>
      </c>
      <c r="F40" s="328" t="s">
        <v>282</v>
      </c>
      <c r="G40" s="155"/>
      <c r="H40" s="284" t="s">
        <v>542</v>
      </c>
      <c r="I40" s="272" t="s">
        <v>18</v>
      </c>
      <c r="J40" s="273" t="s">
        <v>566</v>
      </c>
      <c r="K40" s="267">
        <f t="shared" si="0"/>
        <v>0</v>
      </c>
      <c r="L40" s="273"/>
      <c r="M40" s="290" t="str">
        <f t="shared" si="1"/>
        <v/>
      </c>
      <c r="N40" s="268" t="str">
        <f>IF('Vị trí VL2'!N39&lt;1,"x","")</f>
        <v/>
      </c>
      <c r="O40" s="268" t="str">
        <f>IF('Vị trí VL2'!T39&lt;1,"x","")</f>
        <v/>
      </c>
      <c r="P40" s="268" t="str">
        <f>IF('Vị trí VL2'!AD39&lt;1,"x","")</f>
        <v/>
      </c>
      <c r="Q40" s="268" t="str">
        <f>IF('Vị trí VL2'!AO39&lt;1,"x","")</f>
        <v/>
      </c>
      <c r="R40" s="268" t="str">
        <f>IF('Vị trí VL2'!AZ39&lt;1,"x","")</f>
        <v/>
      </c>
      <c r="S40" s="268" t="str">
        <f>IF('Vị trí VL2'!BK39&lt;1,"x","")</f>
        <v/>
      </c>
      <c r="T40" s="268" t="str">
        <f>IF('Vị trí VL2'!BV39&lt;1,"x","")</f>
        <v/>
      </c>
      <c r="U40" s="268" t="str">
        <f>IF('Vị trí VL2'!CG39&lt;1,"x","")</f>
        <v/>
      </c>
      <c r="V40" s="268" t="str">
        <f>IF('Vị trí VL2'!DC39&lt;1,"x","")</f>
        <v/>
      </c>
      <c r="W40" s="268" t="str">
        <f>IF('Vị trí VL2'!DN39&lt;1,"x","")</f>
        <v/>
      </c>
      <c r="X40" s="268" t="str">
        <f>IF('Vị trí VL2'!DY39&lt;1,"x","")</f>
        <v/>
      </c>
      <c r="Y40" s="268" t="str">
        <f>IF('Vị trí VL2'!EJ39&lt;1,"x","")</f>
        <v/>
      </c>
      <c r="Z40" s="268" t="str">
        <f>IF('Vị trí VL2'!EU39&lt;1,"x","")</f>
        <v/>
      </c>
      <c r="AA40" s="268" t="str">
        <f>IF('Vị trí VL2'!FF39&lt;1,"x","")</f>
        <v/>
      </c>
      <c r="AB40" s="268" t="str">
        <f>IF('Vị trí VL2'!FQ39&lt;1,"x","")</f>
        <v/>
      </c>
      <c r="AC40" s="268" t="str">
        <f>IF('Vị trí VL2'!GB39&lt;1,"x","")</f>
        <v/>
      </c>
      <c r="AD40" s="268" t="str">
        <f>IF('Vị trí VL2'!HB39&lt;1,"x","")</f>
        <v/>
      </c>
      <c r="AE40" s="268" t="str">
        <f>IF('Vị trí VL2'!HM39&lt;1,"x","")</f>
        <v/>
      </c>
      <c r="AF40" s="268" t="str">
        <f>IF('Vị trí VL2'!HX39&lt;1,"x","")</f>
        <v/>
      </c>
      <c r="AG40" s="268" t="str">
        <f>IF('Vị trí VL2'!II39&lt;1,"x","")</f>
        <v/>
      </c>
      <c r="AH40" s="268" t="str">
        <f>IF('Vị trí VL2'!IT39&lt;1,"x","")</f>
        <v/>
      </c>
      <c r="AI40" s="268" t="str">
        <f>IF('Vị trí VL2'!JE39&lt;1,"x","")</f>
        <v/>
      </c>
      <c r="AJ40" s="268" t="str">
        <f>IF('Vị trí VL2'!JP39&lt;1,"x","")</f>
        <v/>
      </c>
      <c r="AK40" s="268" t="str">
        <f>IF('Vị trí VL2'!KA39&lt;1,"x","")</f>
        <v/>
      </c>
      <c r="AL40" s="268" t="str">
        <f>IF('Vị trí VL2'!KL39&lt;1,"x","")</f>
        <v/>
      </c>
      <c r="AM40" s="268" t="str">
        <f>IF('Vị trí VL2'!LL39&lt;1,"x","")</f>
        <v/>
      </c>
      <c r="AN40" s="268" t="str">
        <f>IF('Vị trí VL2'!LW39&lt;1,"x","")</f>
        <v/>
      </c>
      <c r="AO40" s="268" t="str">
        <f>IF('Vị trí VL2'!MH39&lt;1,"x","")</f>
        <v/>
      </c>
      <c r="AP40" s="268" t="str">
        <f>IF('Vị trí VL2'!MS39&lt;1,"x","")</f>
        <v/>
      </c>
      <c r="AQ40" s="268" t="str">
        <f>IF('Vị trí VL2'!ND39&lt;1,"x","")</f>
        <v/>
      </c>
      <c r="AR40" s="268" t="str">
        <f>IF('Vị trí VL2'!OD39&lt;1,"x","")</f>
        <v/>
      </c>
      <c r="AS40" s="268" t="str">
        <f>IF('Vị trí VL2'!OO39&lt;1,"x","")</f>
        <v/>
      </c>
      <c r="AT40" s="268" t="str">
        <f>IF('Vị trí VL2'!OY39&lt;1,"x","")</f>
        <v/>
      </c>
    </row>
    <row r="41" spans="1:46" ht="63">
      <c r="A41" s="174">
        <v>4</v>
      </c>
      <c r="B41" s="174">
        <v>39</v>
      </c>
      <c r="C41" s="90" t="s">
        <v>351</v>
      </c>
      <c r="D41" s="90" t="s">
        <v>365</v>
      </c>
      <c r="E41" s="177" t="s">
        <v>19</v>
      </c>
      <c r="F41" s="313" t="s">
        <v>282</v>
      </c>
      <c r="G41" s="272"/>
      <c r="H41" s="284" t="s">
        <v>544</v>
      </c>
      <c r="I41" s="272" t="s">
        <v>18</v>
      </c>
      <c r="J41" s="273" t="s">
        <v>586</v>
      </c>
      <c r="K41" s="267">
        <f t="shared" si="0"/>
        <v>26</v>
      </c>
      <c r="L41" s="273"/>
      <c r="M41" s="290" t="str">
        <f t="shared" si="1"/>
        <v xml:space="preserve">ĐA LẬP HS TKBVTC (Kiến trúc) (3TC), ĐA LẬP HS TKBVTC (KC,Đ,N) (2TC), TTDT, TT, QTCT (4TC), TT VẼ CM1 (6TC), TT VẼ CM2 (6TC), ĐATN (5TC), </v>
      </c>
      <c r="N41" s="268" t="str">
        <f>IF('Vị trí VL2'!N40&lt;1,"x","")</f>
        <v/>
      </c>
      <c r="O41" s="268" t="str">
        <f>IF('Vị trí VL2'!T40&lt;1,"x","")</f>
        <v/>
      </c>
      <c r="P41" s="268" t="str">
        <f>IF('Vị trí VL2'!AD40&lt;1,"x","")</f>
        <v/>
      </c>
      <c r="Q41" s="268" t="str">
        <f>IF('Vị trí VL2'!AO40&lt;1,"x","")</f>
        <v/>
      </c>
      <c r="R41" s="268" t="str">
        <f>IF('Vị trí VL2'!AZ40&lt;1,"x","")</f>
        <v/>
      </c>
      <c r="S41" s="268" t="str">
        <f>IF('Vị trí VL2'!BK40&lt;1,"x","")</f>
        <v/>
      </c>
      <c r="T41" s="268" t="str">
        <f>IF('Vị trí VL2'!BV40&lt;1,"x","")</f>
        <v/>
      </c>
      <c r="U41" s="268" t="str">
        <f>IF('Vị trí VL2'!CG40&lt;1,"x","")</f>
        <v/>
      </c>
      <c r="V41" s="268" t="str">
        <f>IF('Vị trí VL2'!DC40&lt;1,"x","")</f>
        <v/>
      </c>
      <c r="W41" s="268" t="str">
        <f>IF('Vị trí VL2'!DN40&lt;1,"x","")</f>
        <v/>
      </c>
      <c r="X41" s="268" t="str">
        <f>IF('Vị trí VL2'!DY40&lt;1,"x","")</f>
        <v/>
      </c>
      <c r="Y41" s="268" t="str">
        <f>IF('Vị trí VL2'!EJ40&lt;1,"x","")</f>
        <v/>
      </c>
      <c r="Z41" s="268" t="str">
        <f>IF('Vị trí VL2'!EU40&lt;1,"x","")</f>
        <v/>
      </c>
      <c r="AA41" s="268" t="str">
        <f>IF('Vị trí VL2'!FF40&lt;1,"x","")</f>
        <v/>
      </c>
      <c r="AB41" s="268" t="str">
        <f>IF('Vị trí VL2'!FQ40&lt;1,"x","")</f>
        <v/>
      </c>
      <c r="AC41" s="268" t="str">
        <f>IF('Vị trí VL2'!GB40&lt;1,"x","")</f>
        <v/>
      </c>
      <c r="AD41" s="268" t="str">
        <f>IF('Vị trí VL2'!HB40&lt;1,"x","")</f>
        <v/>
      </c>
      <c r="AE41" s="268" t="str">
        <f>IF('Vị trí VL2'!HM40&lt;1,"x","")</f>
        <v/>
      </c>
      <c r="AF41" s="268" t="str">
        <f>IF('Vị trí VL2'!HX40&lt;1,"x","")</f>
        <v/>
      </c>
      <c r="AG41" s="268" t="str">
        <f>IF('Vị trí VL2'!II40&lt;1,"x","")</f>
        <v/>
      </c>
      <c r="AH41" s="268" t="str">
        <f>IF('Vị trí VL2'!IT40&lt;1,"x","")</f>
        <v/>
      </c>
      <c r="AI41" s="268" t="str">
        <f>IF('Vị trí VL2'!JE40&lt;1,"x","")</f>
        <v/>
      </c>
      <c r="AJ41" s="268" t="str">
        <f>IF('Vị trí VL2'!JP40&lt;1,"x","")</f>
        <v/>
      </c>
      <c r="AK41" s="268" t="str">
        <f>IF('Vị trí VL2'!KA40&lt;1,"x","")</f>
        <v/>
      </c>
      <c r="AL41" s="268" t="str">
        <f>IF('Vị trí VL2'!KL40&lt;1,"x","")</f>
        <v/>
      </c>
      <c r="AM41" s="268" t="str">
        <f>IF('Vị trí VL2'!LL40&lt;1,"x","")</f>
        <v/>
      </c>
      <c r="AN41" s="268" t="str">
        <f>IF('Vị trí VL2'!LW40&lt;1,"x","")</f>
        <v/>
      </c>
      <c r="AO41" s="268" t="str">
        <f>IF('Vị trí VL2'!MH40&lt;1,"x","")</f>
        <v>x</v>
      </c>
      <c r="AP41" s="268" t="str">
        <f>IF('Vị trí VL2'!MS40&lt;1,"x","")</f>
        <v>x</v>
      </c>
      <c r="AQ41" s="268" t="str">
        <f>IF('Vị trí VL2'!ND40&lt;1,"x","")</f>
        <v>x</v>
      </c>
      <c r="AR41" s="268" t="str">
        <f>IF('Vị trí VL2'!OD40&lt;1,"x","")</f>
        <v>x</v>
      </c>
      <c r="AS41" s="268" t="str">
        <f>IF('Vị trí VL2'!OO40&lt;1,"x","")</f>
        <v>x</v>
      </c>
      <c r="AT41" s="268" t="str">
        <f>IF('Vị trí VL2'!OY40&lt;1,"x","")</f>
        <v>x</v>
      </c>
    </row>
    <row r="42" spans="1:46" ht="87" customHeight="1">
      <c r="A42" s="174">
        <v>5</v>
      </c>
      <c r="B42" s="174">
        <v>40</v>
      </c>
      <c r="C42" s="90" t="s">
        <v>351</v>
      </c>
      <c r="D42" s="90" t="s">
        <v>368</v>
      </c>
      <c r="E42" s="177" t="s">
        <v>369</v>
      </c>
      <c r="F42" s="313" t="s">
        <v>149</v>
      </c>
      <c r="G42" s="272"/>
      <c r="H42" s="284" t="s">
        <v>510</v>
      </c>
      <c r="I42" s="272" t="s">
        <v>18</v>
      </c>
      <c r="J42" s="273" t="s">
        <v>569</v>
      </c>
      <c r="K42" s="267">
        <f t="shared" si="0"/>
        <v>29</v>
      </c>
      <c r="L42" s="273"/>
      <c r="M42" s="290" t="str">
        <f t="shared" si="1"/>
        <v xml:space="preserve">ĐA DỰ TOÁN XD (2TC), ĐA TT,QTCTXD (1TC), ĐA LẬP HS TKBVTC (Kiến trúc) (3TC), ĐA LẬP HS TKBVTC (KC,Đ,N) (2TC), TTDT, TT, QTCT (4TC), TT VẼ CM1 (6TC), TT VẼ CM2 (6TC), ĐATN (5TC), </v>
      </c>
      <c r="N42" s="268" t="str">
        <f>IF('Vị trí VL2'!N41&lt;1,"x","")</f>
        <v/>
      </c>
      <c r="O42" s="268" t="str">
        <f>IF('Vị trí VL2'!T41&lt;1,"x","")</f>
        <v/>
      </c>
      <c r="P42" s="268" t="str">
        <f>IF('Vị trí VL2'!AD41&lt;1,"x","")</f>
        <v/>
      </c>
      <c r="Q42" s="268" t="str">
        <f>IF('Vị trí VL2'!AO41&lt;1,"x","")</f>
        <v/>
      </c>
      <c r="R42" s="268" t="str">
        <f>IF('Vị trí VL2'!AZ41&lt;1,"x","")</f>
        <v/>
      </c>
      <c r="S42" s="268" t="str">
        <f>IF('Vị trí VL2'!BK41&lt;1,"x","")</f>
        <v/>
      </c>
      <c r="T42" s="268" t="str">
        <f>IF('Vị trí VL2'!BV41&lt;1,"x","")</f>
        <v/>
      </c>
      <c r="U42" s="268" t="str">
        <f>IF('Vị trí VL2'!CG41&lt;1,"x","")</f>
        <v/>
      </c>
      <c r="V42" s="268" t="str">
        <f>IF('Vị trí VL2'!DC41&lt;1,"x","")</f>
        <v/>
      </c>
      <c r="W42" s="268" t="str">
        <f>IF('Vị trí VL2'!DN41&lt;1,"x","")</f>
        <v/>
      </c>
      <c r="X42" s="268" t="str">
        <f>IF('Vị trí VL2'!DY41&lt;1,"x","")</f>
        <v/>
      </c>
      <c r="Y42" s="268" t="str">
        <f>IF('Vị trí VL2'!EJ41&lt;1,"x","")</f>
        <v/>
      </c>
      <c r="Z42" s="268" t="str">
        <f>IF('Vị trí VL2'!EU41&lt;1,"x","")</f>
        <v/>
      </c>
      <c r="AA42" s="268" t="str">
        <f>IF('Vị trí VL2'!FF41&lt;1,"x","")</f>
        <v/>
      </c>
      <c r="AB42" s="268" t="str">
        <f>IF('Vị trí VL2'!FQ41&lt;1,"x","")</f>
        <v/>
      </c>
      <c r="AC42" s="268" t="str">
        <f>IF('Vị trí VL2'!GB41&lt;1,"x","")</f>
        <v/>
      </c>
      <c r="AD42" s="268" t="str">
        <f>IF('Vị trí VL2'!HB41&lt;1,"x","")</f>
        <v/>
      </c>
      <c r="AE42" s="268" t="str">
        <f>IF('Vị trí VL2'!HM41&lt;1,"x","")</f>
        <v/>
      </c>
      <c r="AF42" s="268" t="str">
        <f>IF('Vị trí VL2'!HX41&lt;1,"x","")</f>
        <v/>
      </c>
      <c r="AG42" s="268" t="str">
        <f>IF('Vị trí VL2'!II41&lt;1,"x","")</f>
        <v/>
      </c>
      <c r="AH42" s="268" t="str">
        <f>IF('Vị trí VL2'!IT41&lt;1,"x","")</f>
        <v/>
      </c>
      <c r="AI42" s="268" t="str">
        <f>IF('Vị trí VL2'!JE41&lt;1,"x","")</f>
        <v/>
      </c>
      <c r="AJ42" s="268" t="str">
        <f>IF('Vị trí VL2'!JP41&lt;1,"x","")</f>
        <v/>
      </c>
      <c r="AK42" s="268" t="str">
        <f>IF('Vị trí VL2'!KA41&lt;1,"x","")</f>
        <v/>
      </c>
      <c r="AL42" s="268" t="str">
        <f>IF('Vị trí VL2'!KL41&lt;1,"x","")</f>
        <v/>
      </c>
      <c r="AM42" s="268" t="str">
        <f>IF('Vị trí VL2'!LL41&lt;1,"x","")</f>
        <v>x</v>
      </c>
      <c r="AN42" s="268" t="str">
        <f>IF('Vị trí VL2'!LW41&lt;1,"x","")</f>
        <v>x</v>
      </c>
      <c r="AO42" s="268" t="str">
        <f>IF('Vị trí VL2'!MH41&lt;1,"x","")</f>
        <v>x</v>
      </c>
      <c r="AP42" s="268" t="str">
        <f>IF('Vị trí VL2'!MS41&lt;1,"x","")</f>
        <v>x</v>
      </c>
      <c r="AQ42" s="268" t="str">
        <f>IF('Vị trí VL2'!ND41&lt;1,"x","")</f>
        <v>x</v>
      </c>
      <c r="AR42" s="268" t="str">
        <f>IF('Vị trí VL2'!OD41&lt;1,"x","")</f>
        <v>x</v>
      </c>
      <c r="AS42" s="268" t="str">
        <f>IF('Vị trí VL2'!OO41&lt;1,"x","")</f>
        <v>x</v>
      </c>
      <c r="AT42" s="268" t="str">
        <f>IF('Vị trí VL2'!OY41&lt;1,"x","")</f>
        <v>x</v>
      </c>
    </row>
    <row r="43" spans="1:46">
      <c r="A43" s="174">
        <v>6</v>
      </c>
      <c r="B43" s="174">
        <v>41</v>
      </c>
      <c r="C43" s="90" t="s">
        <v>351</v>
      </c>
      <c r="D43" s="90" t="s">
        <v>372</v>
      </c>
      <c r="E43" s="177" t="s">
        <v>373</v>
      </c>
      <c r="F43" s="321" t="s">
        <v>374</v>
      </c>
      <c r="G43" s="272"/>
      <c r="H43" s="284" t="s">
        <v>528</v>
      </c>
      <c r="I43" s="272" t="s">
        <v>18</v>
      </c>
      <c r="J43" s="273" t="s">
        <v>590</v>
      </c>
      <c r="K43" s="267">
        <f t="shared" si="0"/>
        <v>5</v>
      </c>
      <c r="L43" s="273" t="s">
        <v>1019</v>
      </c>
      <c r="M43" s="290" t="str">
        <f t="shared" si="1"/>
        <v xml:space="preserve">ĐATN (5TC), </v>
      </c>
      <c r="N43" s="268" t="str">
        <f>IF('Vị trí VL2'!N42&lt;1,"x","")</f>
        <v/>
      </c>
      <c r="O43" s="268" t="str">
        <f>IF('Vị trí VL2'!T42&lt;1,"x","")</f>
        <v/>
      </c>
      <c r="P43" s="268" t="str">
        <f>IF('Vị trí VL2'!AD42&lt;1,"x","")</f>
        <v/>
      </c>
      <c r="Q43" s="268" t="str">
        <f>IF('Vị trí VL2'!AO42&lt;1,"x","")</f>
        <v/>
      </c>
      <c r="R43" s="268" t="str">
        <f>IF('Vị trí VL2'!AZ42&lt;1,"x","")</f>
        <v/>
      </c>
      <c r="S43" s="268" t="str">
        <f>IF('Vị trí VL2'!BK42&lt;1,"x","")</f>
        <v/>
      </c>
      <c r="T43" s="268" t="str">
        <f>IF('Vị trí VL2'!BV42&lt;1,"x","")</f>
        <v/>
      </c>
      <c r="U43" s="268" t="str">
        <f>IF('Vị trí VL2'!CG42&lt;1,"x","")</f>
        <v/>
      </c>
      <c r="V43" s="268" t="str">
        <f>IF('Vị trí VL2'!DC42&lt;1,"x","")</f>
        <v/>
      </c>
      <c r="W43" s="268" t="str">
        <f>IF('Vị trí VL2'!DN42&lt;1,"x","")</f>
        <v/>
      </c>
      <c r="X43" s="268" t="str">
        <f>IF('Vị trí VL2'!DY42&lt;1,"x","")</f>
        <v/>
      </c>
      <c r="Y43" s="268" t="str">
        <f>IF('Vị trí VL2'!EJ42&lt;1,"x","")</f>
        <v/>
      </c>
      <c r="Z43" s="268" t="str">
        <f>IF('Vị trí VL2'!EU42&lt;1,"x","")</f>
        <v/>
      </c>
      <c r="AA43" s="268" t="str">
        <f>IF('Vị trí VL2'!FF42&lt;1,"x","")</f>
        <v/>
      </c>
      <c r="AB43" s="268" t="str">
        <f>IF('Vị trí VL2'!FQ42&lt;1,"x","")</f>
        <v/>
      </c>
      <c r="AC43" s="268" t="str">
        <f>IF('Vị trí VL2'!GB42&lt;1,"x","")</f>
        <v/>
      </c>
      <c r="AD43" s="268" t="str">
        <f>IF('Vị trí VL2'!HB42&lt;1,"x","")</f>
        <v/>
      </c>
      <c r="AE43" s="268" t="str">
        <f>IF('Vị trí VL2'!HM42&lt;1,"x","")</f>
        <v/>
      </c>
      <c r="AF43" s="268" t="str">
        <f>IF('Vị trí VL2'!HX42&lt;1,"x","")</f>
        <v/>
      </c>
      <c r="AG43" s="268" t="str">
        <f>IF('Vị trí VL2'!II42&lt;1,"x","")</f>
        <v/>
      </c>
      <c r="AH43" s="268" t="str">
        <f>IF('Vị trí VL2'!IT42&lt;1,"x","")</f>
        <v/>
      </c>
      <c r="AI43" s="268" t="str">
        <f>IF('Vị trí VL2'!JE42&lt;1,"x","")</f>
        <v/>
      </c>
      <c r="AJ43" s="268" t="str">
        <f>IF('Vị trí VL2'!JP42&lt;1,"x","")</f>
        <v/>
      </c>
      <c r="AK43" s="268" t="str">
        <f>IF('Vị trí VL2'!KA42&lt;1,"x","")</f>
        <v/>
      </c>
      <c r="AL43" s="268" t="str">
        <f>IF('Vị trí VL2'!KL42&lt;1,"x","")</f>
        <v/>
      </c>
      <c r="AM43" s="268" t="str">
        <f>IF('Vị trí VL2'!LL42&lt;1,"x","")</f>
        <v/>
      </c>
      <c r="AN43" s="268" t="str">
        <f>IF('Vị trí VL2'!LW42&lt;1,"x","")</f>
        <v/>
      </c>
      <c r="AO43" s="268" t="str">
        <f>IF('Vị trí VL2'!MH42&lt;1,"x","")</f>
        <v/>
      </c>
      <c r="AP43" s="268" t="str">
        <f>IF('Vị trí VL2'!MS42&lt;1,"x","")</f>
        <v/>
      </c>
      <c r="AQ43" s="268" t="str">
        <f>IF('Vị trí VL2'!ND42&lt;1,"x","")</f>
        <v/>
      </c>
      <c r="AR43" s="268" t="str">
        <f>IF('Vị trí VL2'!OD42&lt;1,"x","")</f>
        <v/>
      </c>
      <c r="AS43" s="268" t="str">
        <f>IF('Vị trí VL2'!OO42&lt;1,"x","")</f>
        <v/>
      </c>
      <c r="AT43" s="268" t="str">
        <f>IF('Vị trí VL2'!OY42&lt;1,"x","")</f>
        <v>x</v>
      </c>
    </row>
    <row r="44" spans="1:46">
      <c r="A44" s="174">
        <v>7</v>
      </c>
      <c r="B44" s="174">
        <v>42</v>
      </c>
      <c r="C44" s="90" t="s">
        <v>351</v>
      </c>
      <c r="D44" s="90" t="s">
        <v>377</v>
      </c>
      <c r="E44" s="177" t="s">
        <v>378</v>
      </c>
      <c r="F44" s="328" t="s">
        <v>379</v>
      </c>
      <c r="G44" s="272"/>
      <c r="H44" s="284" t="s">
        <v>546</v>
      </c>
      <c r="I44" s="272" t="s">
        <v>18</v>
      </c>
      <c r="J44" s="273" t="s">
        <v>584</v>
      </c>
      <c r="K44" s="267">
        <f t="shared" si="0"/>
        <v>0</v>
      </c>
      <c r="L44" s="273"/>
      <c r="M44" s="290" t="str">
        <f t="shared" si="1"/>
        <v/>
      </c>
      <c r="N44" s="268" t="str">
        <f>IF('Vị trí VL2'!N43&lt;1,"x","")</f>
        <v/>
      </c>
      <c r="O44" s="268" t="str">
        <f>IF('Vị trí VL2'!T43&lt;1,"x","")</f>
        <v/>
      </c>
      <c r="P44" s="268" t="str">
        <f>IF('Vị trí VL2'!AD43&lt;1,"x","")</f>
        <v/>
      </c>
      <c r="Q44" s="268" t="str">
        <f>IF('Vị trí VL2'!AO43&lt;1,"x","")</f>
        <v/>
      </c>
      <c r="R44" s="268" t="str">
        <f>IF('Vị trí VL2'!AZ43&lt;1,"x","")</f>
        <v/>
      </c>
      <c r="S44" s="268" t="str">
        <f>IF('Vị trí VL2'!BK43&lt;1,"x","")</f>
        <v/>
      </c>
      <c r="T44" s="268" t="str">
        <f>IF('Vị trí VL2'!BV43&lt;1,"x","")</f>
        <v/>
      </c>
      <c r="U44" s="268" t="str">
        <f>IF('Vị trí VL2'!CG43&lt;1,"x","")</f>
        <v/>
      </c>
      <c r="V44" s="268" t="str">
        <f>IF('Vị trí VL2'!DC43&lt;1,"x","")</f>
        <v/>
      </c>
      <c r="W44" s="268" t="str">
        <f>IF('Vị trí VL2'!DN43&lt;1,"x","")</f>
        <v/>
      </c>
      <c r="X44" s="268" t="str">
        <f>IF('Vị trí VL2'!DY43&lt;1,"x","")</f>
        <v/>
      </c>
      <c r="Y44" s="268" t="str">
        <f>IF('Vị trí VL2'!EJ43&lt;1,"x","")</f>
        <v/>
      </c>
      <c r="Z44" s="268" t="str">
        <f>IF('Vị trí VL2'!EU43&lt;1,"x","")</f>
        <v/>
      </c>
      <c r="AA44" s="268" t="str">
        <f>IF('Vị trí VL2'!FF43&lt;1,"x","")</f>
        <v/>
      </c>
      <c r="AB44" s="268" t="str">
        <f>IF('Vị trí VL2'!FQ43&lt;1,"x","")</f>
        <v/>
      </c>
      <c r="AC44" s="268" t="str">
        <f>IF('Vị trí VL2'!GB43&lt;1,"x","")</f>
        <v/>
      </c>
      <c r="AD44" s="268" t="str">
        <f>IF('Vị trí VL2'!HB43&lt;1,"x","")</f>
        <v/>
      </c>
      <c r="AE44" s="268" t="str">
        <f>IF('Vị trí VL2'!HM43&lt;1,"x","")</f>
        <v/>
      </c>
      <c r="AF44" s="268" t="str">
        <f>IF('Vị trí VL2'!HX43&lt;1,"x","")</f>
        <v/>
      </c>
      <c r="AG44" s="268" t="str">
        <f>IF('Vị trí VL2'!II43&lt;1,"x","")</f>
        <v/>
      </c>
      <c r="AH44" s="268" t="str">
        <f>IF('Vị trí VL2'!IT43&lt;1,"x","")</f>
        <v/>
      </c>
      <c r="AI44" s="268" t="str">
        <f>IF('Vị trí VL2'!JE43&lt;1,"x","")</f>
        <v/>
      </c>
      <c r="AJ44" s="268" t="str">
        <f>IF('Vị trí VL2'!JP43&lt;1,"x","")</f>
        <v/>
      </c>
      <c r="AK44" s="268" t="str">
        <f>IF('Vị trí VL2'!KA43&lt;1,"x","")</f>
        <v/>
      </c>
      <c r="AL44" s="268" t="str">
        <f>IF('Vị trí VL2'!KL43&lt;1,"x","")</f>
        <v/>
      </c>
      <c r="AM44" s="268" t="str">
        <f>IF('Vị trí VL2'!LL43&lt;1,"x","")</f>
        <v/>
      </c>
      <c r="AN44" s="268" t="str">
        <f>IF('Vị trí VL2'!LW43&lt;1,"x","")</f>
        <v/>
      </c>
      <c r="AO44" s="268" t="str">
        <f>IF('Vị trí VL2'!MH43&lt;1,"x","")</f>
        <v/>
      </c>
      <c r="AP44" s="268" t="str">
        <f>IF('Vị trí VL2'!MS43&lt;1,"x","")</f>
        <v/>
      </c>
      <c r="AQ44" s="268" t="str">
        <f>IF('Vị trí VL2'!ND43&lt;1,"x","")</f>
        <v/>
      </c>
      <c r="AR44" s="268" t="str">
        <f>IF('Vị trí VL2'!OD43&lt;1,"x","")</f>
        <v/>
      </c>
      <c r="AS44" s="268" t="str">
        <f>IF('Vị trí VL2'!OO43&lt;1,"x","")</f>
        <v/>
      </c>
      <c r="AT44" s="268" t="str">
        <f>IF('Vị trí VL2'!OY43&lt;1,"x","")</f>
        <v/>
      </c>
    </row>
    <row r="45" spans="1:46">
      <c r="A45" s="174">
        <v>8</v>
      </c>
      <c r="B45" s="174">
        <v>43</v>
      </c>
      <c r="C45" s="90" t="s">
        <v>351</v>
      </c>
      <c r="D45" s="90" t="s">
        <v>380</v>
      </c>
      <c r="E45" s="177" t="s">
        <v>381</v>
      </c>
      <c r="F45" s="328" t="s">
        <v>333</v>
      </c>
      <c r="G45" s="272"/>
      <c r="H45" s="284" t="s">
        <v>547</v>
      </c>
      <c r="I45" s="272" t="s">
        <v>18</v>
      </c>
      <c r="J45" s="273" t="s">
        <v>584</v>
      </c>
      <c r="K45" s="267">
        <f t="shared" si="0"/>
        <v>0</v>
      </c>
      <c r="L45" s="273"/>
      <c r="M45" s="290" t="str">
        <f t="shared" si="1"/>
        <v/>
      </c>
      <c r="N45" s="268" t="str">
        <f>IF('Vị trí VL2'!N44&lt;1,"x","")</f>
        <v/>
      </c>
      <c r="O45" s="268" t="str">
        <f>IF('Vị trí VL2'!T44&lt;1,"x","")</f>
        <v/>
      </c>
      <c r="P45" s="268" t="str">
        <f>IF('Vị trí VL2'!AD44&lt;1,"x","")</f>
        <v/>
      </c>
      <c r="Q45" s="268" t="str">
        <f>IF('Vị trí VL2'!AO44&lt;1,"x","")</f>
        <v/>
      </c>
      <c r="R45" s="268" t="str">
        <f>IF('Vị trí VL2'!AZ44&lt;1,"x","")</f>
        <v/>
      </c>
      <c r="S45" s="268" t="str">
        <f>IF('Vị trí VL2'!BK44&lt;1,"x","")</f>
        <v/>
      </c>
      <c r="T45" s="268" t="str">
        <f>IF('Vị trí VL2'!BV44&lt;1,"x","")</f>
        <v/>
      </c>
      <c r="U45" s="268" t="str">
        <f>IF('Vị trí VL2'!CG44&lt;1,"x","")</f>
        <v/>
      </c>
      <c r="V45" s="268" t="str">
        <f>IF('Vị trí VL2'!DC44&lt;1,"x","")</f>
        <v/>
      </c>
      <c r="W45" s="268" t="str">
        <f>IF('Vị trí VL2'!DN44&lt;1,"x","")</f>
        <v/>
      </c>
      <c r="X45" s="268" t="str">
        <f>IF('Vị trí VL2'!DY44&lt;1,"x","")</f>
        <v/>
      </c>
      <c r="Y45" s="268" t="str">
        <f>IF('Vị trí VL2'!EJ44&lt;1,"x","")</f>
        <v/>
      </c>
      <c r="Z45" s="268" t="str">
        <f>IF('Vị trí VL2'!EU44&lt;1,"x","")</f>
        <v/>
      </c>
      <c r="AA45" s="268" t="str">
        <f>IF('Vị trí VL2'!FF44&lt;1,"x","")</f>
        <v/>
      </c>
      <c r="AB45" s="268" t="str">
        <f>IF('Vị trí VL2'!FQ44&lt;1,"x","")</f>
        <v/>
      </c>
      <c r="AC45" s="268" t="str">
        <f>IF('Vị trí VL2'!GB44&lt;1,"x","")</f>
        <v/>
      </c>
      <c r="AD45" s="268" t="str">
        <f>IF('Vị trí VL2'!HB44&lt;1,"x","")</f>
        <v/>
      </c>
      <c r="AE45" s="268" t="str">
        <f>IF('Vị trí VL2'!HM44&lt;1,"x","")</f>
        <v/>
      </c>
      <c r="AF45" s="268" t="str">
        <f>IF('Vị trí VL2'!HX44&lt;1,"x","")</f>
        <v/>
      </c>
      <c r="AG45" s="268" t="str">
        <f>IF('Vị trí VL2'!II44&lt;1,"x","")</f>
        <v/>
      </c>
      <c r="AH45" s="268" t="str">
        <f>IF('Vị trí VL2'!IT44&lt;1,"x","")</f>
        <v/>
      </c>
      <c r="AI45" s="268" t="str">
        <f>IF('Vị trí VL2'!JE44&lt;1,"x","")</f>
        <v/>
      </c>
      <c r="AJ45" s="268" t="str">
        <f>IF('Vị trí VL2'!JP44&lt;1,"x","")</f>
        <v/>
      </c>
      <c r="AK45" s="268" t="str">
        <f>IF('Vị trí VL2'!KA44&lt;1,"x","")</f>
        <v/>
      </c>
      <c r="AL45" s="268" t="str">
        <f>IF('Vị trí VL2'!KL44&lt;1,"x","")</f>
        <v/>
      </c>
      <c r="AM45" s="268" t="str">
        <f>IF('Vị trí VL2'!LL44&lt;1,"x","")</f>
        <v/>
      </c>
      <c r="AN45" s="268" t="str">
        <f>IF('Vị trí VL2'!LW44&lt;1,"x","")</f>
        <v/>
      </c>
      <c r="AO45" s="268" t="str">
        <f>IF('Vị trí VL2'!MH44&lt;1,"x","")</f>
        <v/>
      </c>
      <c r="AP45" s="268" t="str">
        <f>IF('Vị trí VL2'!MS44&lt;1,"x","")</f>
        <v/>
      </c>
      <c r="AQ45" s="268" t="str">
        <f>IF('Vị trí VL2'!ND44&lt;1,"x","")</f>
        <v/>
      </c>
      <c r="AR45" s="268" t="str">
        <f>IF('Vị trí VL2'!OD44&lt;1,"x","")</f>
        <v/>
      </c>
      <c r="AS45" s="268" t="str">
        <f>IF('Vị trí VL2'!OO44&lt;1,"x","")</f>
        <v/>
      </c>
      <c r="AT45" s="268" t="str">
        <f>IF('Vị trí VL2'!OY44&lt;1,"x","")</f>
        <v/>
      </c>
    </row>
    <row r="46" spans="1:46">
      <c r="A46" s="174">
        <v>9</v>
      </c>
      <c r="B46" s="174">
        <v>44</v>
      </c>
      <c r="C46" s="90" t="s">
        <v>351</v>
      </c>
      <c r="D46" s="90" t="s">
        <v>392</v>
      </c>
      <c r="E46" s="177" t="s">
        <v>393</v>
      </c>
      <c r="F46" s="321" t="s">
        <v>182</v>
      </c>
      <c r="G46" s="272"/>
      <c r="H46" s="285" t="s">
        <v>553</v>
      </c>
      <c r="I46" s="272" t="s">
        <v>18</v>
      </c>
      <c r="J46" s="273" t="s">
        <v>568</v>
      </c>
      <c r="K46" s="267">
        <f t="shared" si="0"/>
        <v>5</v>
      </c>
      <c r="L46" s="273" t="s">
        <v>1019</v>
      </c>
      <c r="M46" s="290" t="str">
        <f t="shared" si="1"/>
        <v xml:space="preserve">ĐATN (5TC), </v>
      </c>
      <c r="N46" s="268" t="str">
        <f>IF('Vị trí VL2'!N45&lt;1,"x","")</f>
        <v/>
      </c>
      <c r="O46" s="268" t="str">
        <f>IF('Vị trí VL2'!T45&lt;1,"x","")</f>
        <v/>
      </c>
      <c r="P46" s="268" t="str">
        <f>IF('Vị trí VL2'!AD45&lt;1,"x","")</f>
        <v/>
      </c>
      <c r="Q46" s="268" t="str">
        <f>IF('Vị trí VL2'!AO45&lt;1,"x","")</f>
        <v/>
      </c>
      <c r="R46" s="268" t="str">
        <f>IF('Vị trí VL2'!AZ45&lt;1,"x","")</f>
        <v/>
      </c>
      <c r="S46" s="268" t="str">
        <f>IF('Vị trí VL2'!BK45&lt;1,"x","")</f>
        <v/>
      </c>
      <c r="T46" s="268" t="str">
        <f>IF('Vị trí VL2'!BV45&lt;1,"x","")</f>
        <v/>
      </c>
      <c r="U46" s="268" t="str">
        <f>IF('Vị trí VL2'!CG45&lt;1,"x","")</f>
        <v/>
      </c>
      <c r="V46" s="268" t="str">
        <f>IF('Vị trí VL2'!DC45&lt;1,"x","")</f>
        <v/>
      </c>
      <c r="W46" s="268" t="str">
        <f>IF('Vị trí VL2'!DN45&lt;1,"x","")</f>
        <v/>
      </c>
      <c r="X46" s="268" t="str">
        <f>IF('Vị trí VL2'!DY45&lt;1,"x","")</f>
        <v/>
      </c>
      <c r="Y46" s="268" t="str">
        <f>IF('Vị trí VL2'!EJ45&lt;1,"x","")</f>
        <v/>
      </c>
      <c r="Z46" s="268" t="str">
        <f>IF('Vị trí VL2'!EU45&lt;1,"x","")</f>
        <v/>
      </c>
      <c r="AA46" s="268" t="str">
        <f>IF('Vị trí VL2'!FF45&lt;1,"x","")</f>
        <v/>
      </c>
      <c r="AB46" s="268" t="str">
        <f>IF('Vị trí VL2'!FQ45&lt;1,"x","")</f>
        <v/>
      </c>
      <c r="AC46" s="268" t="str">
        <f>IF('Vị trí VL2'!GB45&lt;1,"x","")</f>
        <v/>
      </c>
      <c r="AD46" s="268" t="str">
        <f>IF('Vị trí VL2'!HB45&lt;1,"x","")</f>
        <v/>
      </c>
      <c r="AE46" s="268" t="str">
        <f>IF('Vị trí VL2'!HM45&lt;1,"x","")</f>
        <v/>
      </c>
      <c r="AF46" s="268" t="str">
        <f>IF('Vị trí VL2'!HX45&lt;1,"x","")</f>
        <v/>
      </c>
      <c r="AG46" s="268" t="str">
        <f>IF('Vị trí VL2'!II45&lt;1,"x","")</f>
        <v/>
      </c>
      <c r="AH46" s="268" t="str">
        <f>IF('Vị trí VL2'!IT45&lt;1,"x","")</f>
        <v/>
      </c>
      <c r="AI46" s="268" t="str">
        <f>IF('Vị trí VL2'!JE45&lt;1,"x","")</f>
        <v/>
      </c>
      <c r="AJ46" s="268" t="str">
        <f>IF('Vị trí VL2'!JP45&lt;1,"x","")</f>
        <v/>
      </c>
      <c r="AK46" s="268" t="str">
        <f>IF('Vị trí VL2'!KA45&lt;1,"x","")</f>
        <v/>
      </c>
      <c r="AL46" s="268" t="str">
        <f>IF('Vị trí VL2'!KL45&lt;1,"x","")</f>
        <v/>
      </c>
      <c r="AM46" s="268" t="str">
        <f>IF('Vị trí VL2'!LL45&lt;1,"x","")</f>
        <v/>
      </c>
      <c r="AN46" s="268" t="str">
        <f>IF('Vị trí VL2'!LW45&lt;1,"x","")</f>
        <v/>
      </c>
      <c r="AO46" s="268" t="str">
        <f>IF('Vị trí VL2'!MH45&lt;1,"x","")</f>
        <v/>
      </c>
      <c r="AP46" s="268" t="str">
        <f>IF('Vị trí VL2'!MS45&lt;1,"x","")</f>
        <v/>
      </c>
      <c r="AQ46" s="268" t="str">
        <f>IF('Vị trí VL2'!ND45&lt;1,"x","")</f>
        <v/>
      </c>
      <c r="AR46" s="268" t="str">
        <f>IF('Vị trí VL2'!OD45&lt;1,"x","")</f>
        <v/>
      </c>
      <c r="AS46" s="268" t="str">
        <f>IF('Vị trí VL2'!OO45&lt;1,"x","")</f>
        <v/>
      </c>
      <c r="AT46" s="268" t="str">
        <f>IF('Vị trí VL2'!OY45&lt;1,"x","")</f>
        <v>x</v>
      </c>
    </row>
    <row r="47" spans="1:46">
      <c r="A47" s="174">
        <v>10</v>
      </c>
      <c r="B47" s="174">
        <v>45</v>
      </c>
      <c r="C47" s="90" t="s">
        <v>351</v>
      </c>
      <c r="D47" s="90" t="s">
        <v>396</v>
      </c>
      <c r="E47" s="177" t="s">
        <v>209</v>
      </c>
      <c r="F47" s="328" t="s">
        <v>98</v>
      </c>
      <c r="G47" s="272"/>
      <c r="H47" s="285" t="s">
        <v>554</v>
      </c>
      <c r="I47" s="272" t="s">
        <v>18</v>
      </c>
      <c r="J47" s="273" t="s">
        <v>570</v>
      </c>
      <c r="K47" s="267">
        <f t="shared" si="0"/>
        <v>0</v>
      </c>
      <c r="L47" s="273"/>
      <c r="M47" s="290" t="str">
        <f t="shared" si="1"/>
        <v/>
      </c>
      <c r="N47" s="268" t="str">
        <f>IF('Vị trí VL2'!N46&lt;1,"x","")</f>
        <v/>
      </c>
      <c r="O47" s="268" t="str">
        <f>IF('Vị trí VL2'!T46&lt;1,"x","")</f>
        <v/>
      </c>
      <c r="P47" s="268" t="str">
        <f>IF('Vị trí VL2'!AD46&lt;1,"x","")</f>
        <v/>
      </c>
      <c r="Q47" s="268" t="str">
        <f>IF('Vị trí VL2'!AO46&lt;1,"x","")</f>
        <v/>
      </c>
      <c r="R47" s="268" t="str">
        <f>IF('Vị trí VL2'!AZ46&lt;1,"x","")</f>
        <v/>
      </c>
      <c r="S47" s="268" t="str">
        <f>IF('Vị trí VL2'!BK46&lt;1,"x","")</f>
        <v/>
      </c>
      <c r="T47" s="268" t="str">
        <f>IF('Vị trí VL2'!BV46&lt;1,"x","")</f>
        <v/>
      </c>
      <c r="U47" s="268" t="str">
        <f>IF('Vị trí VL2'!CG46&lt;1,"x","")</f>
        <v/>
      </c>
      <c r="V47" s="268" t="str">
        <f>IF('Vị trí VL2'!DC46&lt;1,"x","")</f>
        <v/>
      </c>
      <c r="W47" s="268" t="str">
        <f>IF('Vị trí VL2'!DN46&lt;1,"x","")</f>
        <v/>
      </c>
      <c r="X47" s="268" t="str">
        <f>IF('Vị trí VL2'!DY46&lt;1,"x","")</f>
        <v/>
      </c>
      <c r="Y47" s="268" t="str">
        <f>IF('Vị trí VL2'!EJ46&lt;1,"x","")</f>
        <v/>
      </c>
      <c r="Z47" s="268" t="str">
        <f>IF('Vị trí VL2'!EU46&lt;1,"x","")</f>
        <v/>
      </c>
      <c r="AA47" s="268" t="str">
        <f>IF('Vị trí VL2'!FF46&lt;1,"x","")</f>
        <v/>
      </c>
      <c r="AB47" s="268" t="str">
        <f>IF('Vị trí VL2'!FQ46&lt;1,"x","")</f>
        <v/>
      </c>
      <c r="AC47" s="268" t="str">
        <f>IF('Vị trí VL2'!GB46&lt;1,"x","")</f>
        <v/>
      </c>
      <c r="AD47" s="268" t="str">
        <f>IF('Vị trí VL2'!HB46&lt;1,"x","")</f>
        <v/>
      </c>
      <c r="AE47" s="268" t="str">
        <f>IF('Vị trí VL2'!HM46&lt;1,"x","")</f>
        <v/>
      </c>
      <c r="AF47" s="268" t="str">
        <f>IF('Vị trí VL2'!HX46&lt;1,"x","")</f>
        <v/>
      </c>
      <c r="AG47" s="268" t="str">
        <f>IF('Vị trí VL2'!II46&lt;1,"x","")</f>
        <v/>
      </c>
      <c r="AH47" s="268" t="str">
        <f>IF('Vị trí VL2'!IT46&lt;1,"x","")</f>
        <v/>
      </c>
      <c r="AI47" s="268" t="str">
        <f>IF('Vị trí VL2'!JE46&lt;1,"x","")</f>
        <v/>
      </c>
      <c r="AJ47" s="268" t="str">
        <f>IF('Vị trí VL2'!JP46&lt;1,"x","")</f>
        <v/>
      </c>
      <c r="AK47" s="268" t="str">
        <f>IF('Vị trí VL2'!KA46&lt;1,"x","")</f>
        <v/>
      </c>
      <c r="AL47" s="268" t="str">
        <f>IF('Vị trí VL2'!KL46&lt;1,"x","")</f>
        <v/>
      </c>
      <c r="AM47" s="268" t="str">
        <f>IF('Vị trí VL2'!LL46&lt;1,"x","")</f>
        <v/>
      </c>
      <c r="AN47" s="268" t="str">
        <f>IF('Vị trí VL2'!LW46&lt;1,"x","")</f>
        <v/>
      </c>
      <c r="AO47" s="268" t="str">
        <f>IF('Vị trí VL2'!MH46&lt;1,"x","")</f>
        <v/>
      </c>
      <c r="AP47" s="268" t="str">
        <f>IF('Vị trí VL2'!MS46&lt;1,"x","")</f>
        <v/>
      </c>
      <c r="AQ47" s="268" t="str">
        <f>IF('Vị trí VL2'!ND46&lt;1,"x","")</f>
        <v/>
      </c>
      <c r="AR47" s="268" t="str">
        <f>IF('Vị trí VL2'!OD46&lt;1,"x","")</f>
        <v/>
      </c>
      <c r="AS47" s="268" t="str">
        <f>IF('Vị trí VL2'!OO46&lt;1,"x","")</f>
        <v/>
      </c>
      <c r="AT47" s="268" t="str">
        <f>IF('Vị trí VL2'!OY46&lt;1,"x","")</f>
        <v/>
      </c>
    </row>
    <row r="48" spans="1:46" ht="69.75" customHeight="1">
      <c r="A48" s="174">
        <v>11</v>
      </c>
      <c r="B48" s="174">
        <v>46</v>
      </c>
      <c r="C48" s="90" t="s">
        <v>351</v>
      </c>
      <c r="D48" s="90" t="s">
        <v>400</v>
      </c>
      <c r="E48" s="177" t="s">
        <v>209</v>
      </c>
      <c r="F48" s="313" t="s">
        <v>18</v>
      </c>
      <c r="G48" s="272"/>
      <c r="H48" s="285" t="s">
        <v>556</v>
      </c>
      <c r="I48" s="272" t="s">
        <v>18</v>
      </c>
      <c r="J48" s="273" t="s">
        <v>495</v>
      </c>
      <c r="K48" s="267">
        <f t="shared" si="0"/>
        <v>23</v>
      </c>
      <c r="L48" s="273"/>
      <c r="M48" s="290" t="str">
        <f t="shared" si="1"/>
        <v xml:space="preserve">ĐA LẬP HS TKBVTC (KC,Đ,N) (2TC), TTDT, TT, QTCT (4TC), TT VẼ CM1 (6TC), TT VẼ CM2 (6TC), ĐATN (5TC), </v>
      </c>
      <c r="N48" s="268" t="str">
        <f>IF('Vị trí VL2'!N47&lt;1,"x","")</f>
        <v/>
      </c>
      <c r="O48" s="268" t="str">
        <f>IF('Vị trí VL2'!T47&lt;1,"x","")</f>
        <v/>
      </c>
      <c r="P48" s="268" t="str">
        <f>IF('Vị trí VL2'!AD47&lt;1,"x","")</f>
        <v/>
      </c>
      <c r="Q48" s="268" t="str">
        <f>IF('Vị trí VL2'!AO47&lt;1,"x","")</f>
        <v/>
      </c>
      <c r="R48" s="268" t="str">
        <f>IF('Vị trí VL2'!AZ47&lt;1,"x","")</f>
        <v/>
      </c>
      <c r="S48" s="268" t="str">
        <f>IF('Vị trí VL2'!BK47&lt;1,"x","")</f>
        <v/>
      </c>
      <c r="T48" s="268" t="str">
        <f>IF('Vị trí VL2'!BV47&lt;1,"x","")</f>
        <v/>
      </c>
      <c r="U48" s="268" t="str">
        <f>IF('Vị trí VL2'!CG47&lt;1,"x","")</f>
        <v/>
      </c>
      <c r="V48" s="268" t="str">
        <f>IF('Vị trí VL2'!DC47&lt;1,"x","")</f>
        <v/>
      </c>
      <c r="W48" s="268" t="str">
        <f>IF('Vị trí VL2'!DN47&lt;1,"x","")</f>
        <v/>
      </c>
      <c r="X48" s="268" t="str">
        <f>IF('Vị trí VL2'!DY47&lt;1,"x","")</f>
        <v/>
      </c>
      <c r="Y48" s="268" t="str">
        <f>IF('Vị trí VL2'!EJ47&lt;1,"x","")</f>
        <v/>
      </c>
      <c r="Z48" s="268" t="str">
        <f>IF('Vị trí VL2'!EU47&lt;1,"x","")</f>
        <v/>
      </c>
      <c r="AA48" s="268" t="str">
        <f>IF('Vị trí VL2'!FF47&lt;1,"x","")</f>
        <v/>
      </c>
      <c r="AB48" s="268" t="str">
        <f>IF('Vị trí VL2'!FQ47&lt;1,"x","")</f>
        <v/>
      </c>
      <c r="AC48" s="268" t="str">
        <f>IF('Vị trí VL2'!GB47&lt;1,"x","")</f>
        <v/>
      </c>
      <c r="AD48" s="268" t="str">
        <f>IF('Vị trí VL2'!HB47&lt;1,"x","")</f>
        <v/>
      </c>
      <c r="AE48" s="268" t="str">
        <f>IF('Vị trí VL2'!HM47&lt;1,"x","")</f>
        <v/>
      </c>
      <c r="AF48" s="268" t="str">
        <f>IF('Vị trí VL2'!HX47&lt;1,"x","")</f>
        <v/>
      </c>
      <c r="AG48" s="268" t="str">
        <f>IF('Vị trí VL2'!II47&lt;1,"x","")</f>
        <v/>
      </c>
      <c r="AH48" s="268" t="str">
        <f>IF('Vị trí VL2'!IT47&lt;1,"x","")</f>
        <v/>
      </c>
      <c r="AI48" s="268" t="str">
        <f>IF('Vị trí VL2'!JE47&lt;1,"x","")</f>
        <v/>
      </c>
      <c r="AJ48" s="268" t="str">
        <f>IF('Vị trí VL2'!JP47&lt;1,"x","")</f>
        <v/>
      </c>
      <c r="AK48" s="268" t="str">
        <f>IF('Vị trí VL2'!KA47&lt;1,"x","")</f>
        <v/>
      </c>
      <c r="AL48" s="268" t="str">
        <f>IF('Vị trí VL2'!KL47&lt;1,"x","")</f>
        <v/>
      </c>
      <c r="AM48" s="268" t="str">
        <f>IF('Vị trí VL2'!LL47&lt;1,"x","")</f>
        <v/>
      </c>
      <c r="AN48" s="268" t="str">
        <f>IF('Vị trí VL2'!LW47&lt;1,"x","")</f>
        <v/>
      </c>
      <c r="AO48" s="268" t="str">
        <f>IF('Vị trí VL2'!MH47&lt;1,"x","")</f>
        <v/>
      </c>
      <c r="AP48" s="268" t="str">
        <f>IF('Vị trí VL2'!MS47&lt;1,"x","")</f>
        <v>x</v>
      </c>
      <c r="AQ48" s="268" t="str">
        <f>IF('Vị trí VL2'!ND47&lt;1,"x","")</f>
        <v>x</v>
      </c>
      <c r="AR48" s="268" t="str">
        <f>IF('Vị trí VL2'!OD47&lt;1,"x","")</f>
        <v>x</v>
      </c>
      <c r="AS48" s="268" t="str">
        <f>IF('Vị trí VL2'!OO47&lt;1,"x","")</f>
        <v>x</v>
      </c>
      <c r="AT48" s="268" t="str">
        <f>IF('Vị trí VL2'!OY47&lt;1,"x","")</f>
        <v>x</v>
      </c>
    </row>
    <row r="49" spans="1:46">
      <c r="A49" s="174">
        <v>12</v>
      </c>
      <c r="B49" s="174">
        <v>47</v>
      </c>
      <c r="C49" s="90" t="s">
        <v>351</v>
      </c>
      <c r="D49" s="90" t="s">
        <v>403</v>
      </c>
      <c r="E49" s="177" t="s">
        <v>404</v>
      </c>
      <c r="F49" s="328" t="s">
        <v>65</v>
      </c>
      <c r="G49" s="272"/>
      <c r="H49" s="284" t="s">
        <v>559</v>
      </c>
      <c r="I49" s="272" t="s">
        <v>18</v>
      </c>
      <c r="J49" s="273" t="s">
        <v>574</v>
      </c>
      <c r="K49" s="267">
        <f t="shared" si="0"/>
        <v>5</v>
      </c>
      <c r="L49" s="273"/>
      <c r="M49" s="290" t="str">
        <f t="shared" si="1"/>
        <v xml:space="preserve">ĐATN (5TC), </v>
      </c>
      <c r="N49" s="268" t="str">
        <f>IF('Vị trí VL2'!N48&lt;1,"x","")</f>
        <v/>
      </c>
      <c r="O49" s="268" t="str">
        <f>IF('Vị trí VL2'!T48&lt;1,"x","")</f>
        <v/>
      </c>
      <c r="P49" s="268" t="str">
        <f>IF('Vị trí VL2'!AD48&lt;1,"x","")</f>
        <v/>
      </c>
      <c r="Q49" s="268" t="str">
        <f>IF('Vị trí VL2'!AO48&lt;1,"x","")</f>
        <v/>
      </c>
      <c r="R49" s="268" t="str">
        <f>IF('Vị trí VL2'!AZ48&lt;1,"x","")</f>
        <v/>
      </c>
      <c r="S49" s="268" t="str">
        <f>IF('Vị trí VL2'!BK48&lt;1,"x","")</f>
        <v/>
      </c>
      <c r="T49" s="268" t="str">
        <f>IF('Vị trí VL2'!BV48&lt;1,"x","")</f>
        <v/>
      </c>
      <c r="U49" s="268" t="str">
        <f>IF('Vị trí VL2'!CG48&lt;1,"x","")</f>
        <v/>
      </c>
      <c r="V49" s="268" t="str">
        <f>IF('Vị trí VL2'!DC48&lt;1,"x","")</f>
        <v/>
      </c>
      <c r="W49" s="268" t="str">
        <f>IF('Vị trí VL2'!DN48&lt;1,"x","")</f>
        <v/>
      </c>
      <c r="X49" s="268" t="str">
        <f>IF('Vị trí VL2'!DY48&lt;1,"x","")</f>
        <v/>
      </c>
      <c r="Y49" s="268" t="str">
        <f>IF('Vị trí VL2'!EJ48&lt;1,"x","")</f>
        <v/>
      </c>
      <c r="Z49" s="268" t="str">
        <f>IF('Vị trí VL2'!EU48&lt;1,"x","")</f>
        <v/>
      </c>
      <c r="AA49" s="268" t="str">
        <f>IF('Vị trí VL2'!FF48&lt;1,"x","")</f>
        <v/>
      </c>
      <c r="AB49" s="268" t="str">
        <f>IF('Vị trí VL2'!FQ48&lt;1,"x","")</f>
        <v/>
      </c>
      <c r="AC49" s="268" t="str">
        <f>IF('Vị trí VL2'!GB48&lt;1,"x","")</f>
        <v/>
      </c>
      <c r="AD49" s="268" t="str">
        <f>IF('Vị trí VL2'!HB48&lt;1,"x","")</f>
        <v/>
      </c>
      <c r="AE49" s="268" t="str">
        <f>IF('Vị trí VL2'!HM48&lt;1,"x","")</f>
        <v/>
      </c>
      <c r="AF49" s="268" t="str">
        <f>IF('Vị trí VL2'!HX48&lt;1,"x","")</f>
        <v/>
      </c>
      <c r="AG49" s="268" t="str">
        <f>IF('Vị trí VL2'!II48&lt;1,"x","")</f>
        <v/>
      </c>
      <c r="AH49" s="268" t="str">
        <f>IF('Vị trí VL2'!IT48&lt;1,"x","")</f>
        <v/>
      </c>
      <c r="AI49" s="268" t="str">
        <f>IF('Vị trí VL2'!JE48&lt;1,"x","")</f>
        <v/>
      </c>
      <c r="AJ49" s="268" t="str">
        <f>IF('Vị trí VL2'!JP48&lt;1,"x","")</f>
        <v/>
      </c>
      <c r="AK49" s="268" t="str">
        <f>IF('Vị trí VL2'!KA48&lt;1,"x","")</f>
        <v/>
      </c>
      <c r="AL49" s="268" t="str">
        <f>IF('Vị trí VL2'!KL48&lt;1,"x","")</f>
        <v/>
      </c>
      <c r="AM49" s="268" t="str">
        <f>IF('Vị trí VL2'!LL48&lt;1,"x","")</f>
        <v/>
      </c>
      <c r="AN49" s="268" t="str">
        <f>IF('Vị trí VL2'!LW48&lt;1,"x","")</f>
        <v/>
      </c>
      <c r="AO49" s="268" t="str">
        <f>IF('Vị trí VL2'!MH48&lt;1,"x","")</f>
        <v/>
      </c>
      <c r="AP49" s="268" t="str">
        <f>IF('Vị trí VL2'!MS48&lt;1,"x","")</f>
        <v/>
      </c>
      <c r="AQ49" s="268" t="str">
        <f>IF('Vị trí VL2'!ND48&lt;1,"x","")</f>
        <v/>
      </c>
      <c r="AR49" s="268" t="str">
        <f>IF('Vị trí VL2'!OD48&lt;1,"x","")</f>
        <v/>
      </c>
      <c r="AS49" s="268" t="str">
        <f>IF('Vị trí VL2'!OO48&lt;1,"x","")</f>
        <v/>
      </c>
      <c r="AT49" s="268" t="str">
        <f>IF('Vị trí VL2'!OY48&lt;1,"x","")</f>
        <v>x</v>
      </c>
    </row>
    <row r="50" spans="1:46" ht="126">
      <c r="A50" s="174">
        <v>14</v>
      </c>
      <c r="B50" s="174">
        <v>49</v>
      </c>
      <c r="C50" s="90" t="s">
        <v>351</v>
      </c>
      <c r="D50" s="90" t="s">
        <v>803</v>
      </c>
      <c r="E50" s="177" t="s">
        <v>805</v>
      </c>
      <c r="F50" s="313" t="s">
        <v>416</v>
      </c>
      <c r="G50" s="283" t="s">
        <v>835</v>
      </c>
      <c r="H50" s="276" t="s">
        <v>836</v>
      </c>
      <c r="I50" s="272" t="s">
        <v>18</v>
      </c>
      <c r="J50" s="273" t="s">
        <v>837</v>
      </c>
      <c r="K50" s="267">
        <f t="shared" si="0"/>
        <v>42</v>
      </c>
      <c r="L50" s="273"/>
      <c r="M50" s="290" t="str">
        <f t="shared" si="1"/>
        <v xml:space="preserve">TIN HỌC (3TC), CẤU TẠO KT (3TC), CHĐ NM (2TC), TIN AUTOCAD (2TC), KTĐNCT (3TC), ĐA DỰ TOÁN XD (2TC), ĐA TT,QTCTXD (1TC), ĐA LẬP HS TKBVTC (Kiến trúc) (3TC), ĐA LẬP HS TKBVTC (KC,Đ,N) (2TC), TTDT, TT, QTCT (4TC), TT VẼ CM1 (6TC), TT VẼ CM2 (6TC), ĐATN (5TC), </v>
      </c>
      <c r="N50" s="268" t="str">
        <f>IF('Vị trí VL2'!N49&lt;1,"x","")</f>
        <v/>
      </c>
      <c r="O50" s="268" t="str">
        <f>IF('Vị trí VL2'!T49&lt;1,"x","")</f>
        <v/>
      </c>
      <c r="P50" s="268" t="str">
        <f>IF('Vị trí VL2'!AD49&lt;1,"x","")</f>
        <v/>
      </c>
      <c r="Q50" s="268" t="str">
        <f>IF('Vị trí VL2'!AO49&lt;1,"x","")</f>
        <v/>
      </c>
      <c r="R50" s="268" t="str">
        <f>IF('Vị trí VL2'!AZ49&lt;1,"x","")</f>
        <v/>
      </c>
      <c r="S50" s="268" t="str">
        <f>IF('Vị trí VL2'!BK49&lt;1,"x","")</f>
        <v/>
      </c>
      <c r="T50" s="268" t="str">
        <f>IF('Vị trí VL2'!BV49&lt;1,"x","")</f>
        <v/>
      </c>
      <c r="U50" s="268" t="str">
        <f>IF('Vị trí VL2'!CG49&lt;1,"x","")</f>
        <v>x</v>
      </c>
      <c r="V50" s="268" t="str">
        <f>IF('Vị trí VL2'!DC49&lt;1,"x","")</f>
        <v>x</v>
      </c>
      <c r="W50" s="268" t="str">
        <f>IF('Vị trí VL2'!DN49&lt;1,"x","")</f>
        <v/>
      </c>
      <c r="X50" s="268" t="str">
        <f>IF('Vị trí VL2'!DY49&lt;1,"x","")</f>
        <v/>
      </c>
      <c r="Y50" s="268" t="str">
        <f>IF('Vị trí VL2'!EJ49&lt;1,"x","")</f>
        <v>x</v>
      </c>
      <c r="Z50" s="268" t="str">
        <f>IF('Vị trí VL2'!EU49&lt;1,"x","")</f>
        <v>x</v>
      </c>
      <c r="AA50" s="268" t="str">
        <f>IF('Vị trí VL2'!FF49&lt;1,"x","")</f>
        <v>x</v>
      </c>
      <c r="AB50" s="268" t="str">
        <f>IF('Vị trí VL2'!FQ49&lt;1,"x","")</f>
        <v/>
      </c>
      <c r="AC50" s="268" t="str">
        <f>IF('Vị trí VL2'!GB49&lt;1,"x","")</f>
        <v/>
      </c>
      <c r="AD50" s="268" t="str">
        <f>IF('Vị trí VL2'!HB49&lt;1,"x","")</f>
        <v/>
      </c>
      <c r="AE50" s="268" t="str">
        <f>IF('Vị trí VL2'!HM49&lt;1,"x","")</f>
        <v/>
      </c>
      <c r="AF50" s="268" t="str">
        <f>IF('Vị trí VL2'!HX49&lt;1,"x","")</f>
        <v/>
      </c>
      <c r="AG50" s="268" t="str">
        <f>IF('Vị trí VL2'!II49&lt;1,"x","")</f>
        <v/>
      </c>
      <c r="AH50" s="268" t="str">
        <f>IF('Vị trí VL2'!IT49&lt;1,"x","")</f>
        <v/>
      </c>
      <c r="AI50" s="268" t="str">
        <f>IF('Vị trí VL2'!JE49&lt;1,"x","")</f>
        <v/>
      </c>
      <c r="AJ50" s="268" t="str">
        <f>IF('Vị trí VL2'!JP49&lt;1,"x","")</f>
        <v/>
      </c>
      <c r="AK50" s="268" t="str">
        <f>IF('Vị trí VL2'!KA49&lt;1,"x","")</f>
        <v/>
      </c>
      <c r="AL50" s="268" t="str">
        <f>IF('Vị trí VL2'!KL49&lt;1,"x","")</f>
        <v/>
      </c>
      <c r="AM50" s="268" t="str">
        <f>IF('Vị trí VL2'!LL49&lt;1,"x","")</f>
        <v>x</v>
      </c>
      <c r="AN50" s="268" t="str">
        <f>IF('Vị trí VL2'!LW49&lt;1,"x","")</f>
        <v>x</v>
      </c>
      <c r="AO50" s="268" t="str">
        <f>IF('Vị trí VL2'!MH49&lt;1,"x","")</f>
        <v>x</v>
      </c>
      <c r="AP50" s="268" t="str">
        <f>IF('Vị trí VL2'!MS49&lt;1,"x","")</f>
        <v>x</v>
      </c>
      <c r="AQ50" s="268" t="str">
        <f>IF('Vị trí VL2'!ND49&lt;1,"x","")</f>
        <v>x</v>
      </c>
      <c r="AR50" s="268" t="str">
        <f>IF('Vị trí VL2'!OD49&lt;1,"x","")</f>
        <v>x</v>
      </c>
      <c r="AS50" s="268" t="str">
        <f>IF('Vị trí VL2'!OO49&lt;1,"x","")</f>
        <v>x</v>
      </c>
      <c r="AT50" s="268" t="str">
        <f>IF('Vị trí VL2'!OY49&lt;1,"x","")</f>
        <v>x</v>
      </c>
    </row>
    <row r="51" spans="1:46">
      <c r="A51" s="174">
        <v>1</v>
      </c>
      <c r="B51" s="174">
        <v>50</v>
      </c>
      <c r="C51" s="90" t="s">
        <v>631</v>
      </c>
      <c r="D51" s="90" t="s">
        <v>366</v>
      </c>
      <c r="E51" s="177" t="s">
        <v>140</v>
      </c>
      <c r="F51" s="312" t="s">
        <v>367</v>
      </c>
      <c r="G51" s="272"/>
      <c r="H51" s="284" t="s">
        <v>452</v>
      </c>
      <c r="I51" s="272" t="s">
        <v>18</v>
      </c>
      <c r="J51" s="273" t="s">
        <v>587</v>
      </c>
      <c r="K51" s="267">
        <f t="shared" si="0"/>
        <v>0</v>
      </c>
      <c r="L51" s="273"/>
      <c r="M51" s="290" t="str">
        <f t="shared" si="1"/>
        <v/>
      </c>
      <c r="N51" s="268" t="str">
        <f>IF('Vị trí VL2'!N50&lt;1,"x","")</f>
        <v/>
      </c>
      <c r="O51" s="268" t="str">
        <f>IF('Vị trí VL2'!T50&lt;1,"x","")</f>
        <v/>
      </c>
      <c r="P51" s="268" t="str">
        <f>IF('Vị trí VL2'!AD50&lt;1,"x","")</f>
        <v/>
      </c>
      <c r="Q51" s="268" t="str">
        <f>IF('Vị trí VL2'!AO50&lt;1,"x","")</f>
        <v/>
      </c>
      <c r="R51" s="268" t="str">
        <f>IF('Vị trí VL2'!AZ50&lt;1,"x","")</f>
        <v/>
      </c>
      <c r="S51" s="268" t="str">
        <f>IF('Vị trí VL2'!BK50&lt;1,"x","")</f>
        <v/>
      </c>
      <c r="T51" s="268" t="str">
        <f>IF('Vị trí VL2'!BV50&lt;1,"x","")</f>
        <v/>
      </c>
      <c r="U51" s="268" t="str">
        <f>IF('Vị trí VL2'!CG50&lt;1,"x","")</f>
        <v/>
      </c>
      <c r="V51" s="268" t="str">
        <f>IF('Vị trí VL2'!DC50&lt;1,"x","")</f>
        <v/>
      </c>
      <c r="W51" s="268" t="str">
        <f>IF('Vị trí VL2'!DN50&lt;1,"x","")</f>
        <v/>
      </c>
      <c r="X51" s="268" t="str">
        <f>IF('Vị trí VL2'!DY50&lt;1,"x","")</f>
        <v/>
      </c>
      <c r="Y51" s="268" t="str">
        <f>IF('Vị trí VL2'!EJ50&lt;1,"x","")</f>
        <v/>
      </c>
      <c r="Z51" s="268" t="str">
        <f>IF('Vị trí VL2'!EU50&lt;1,"x","")</f>
        <v/>
      </c>
      <c r="AA51" s="268" t="str">
        <f>IF('Vị trí VL2'!FF50&lt;1,"x","")</f>
        <v/>
      </c>
      <c r="AB51" s="268" t="str">
        <f>IF('Vị trí VL2'!FQ50&lt;1,"x","")</f>
        <v/>
      </c>
      <c r="AC51" s="268" t="str">
        <f>IF('Vị trí VL2'!GB50&lt;1,"x","")</f>
        <v/>
      </c>
      <c r="AD51" s="268" t="str">
        <f>IF('Vị trí VL2'!HB50&lt;1,"x","")</f>
        <v/>
      </c>
      <c r="AE51" s="268" t="str">
        <f>IF('Vị trí VL2'!HM50&lt;1,"x","")</f>
        <v/>
      </c>
      <c r="AF51" s="268" t="str">
        <f>IF('Vị trí VL2'!HX50&lt;1,"x","")</f>
        <v/>
      </c>
      <c r="AG51" s="268" t="str">
        <f>IF('Vị trí VL2'!II50&lt;1,"x","")</f>
        <v/>
      </c>
      <c r="AH51" s="268" t="str">
        <f>IF('Vị trí VL2'!IT50&lt;1,"x","")</f>
        <v/>
      </c>
      <c r="AI51" s="268" t="str">
        <f>IF('Vị trí VL2'!JE50&lt;1,"x","")</f>
        <v/>
      </c>
      <c r="AJ51" s="268" t="str">
        <f>IF('Vị trí VL2'!JP50&lt;1,"x","")</f>
        <v/>
      </c>
      <c r="AK51" s="268" t="str">
        <f>IF('Vị trí VL2'!KA50&lt;1,"x","")</f>
        <v/>
      </c>
      <c r="AL51" s="268" t="str">
        <f>IF('Vị trí VL2'!KL50&lt;1,"x","")</f>
        <v/>
      </c>
      <c r="AM51" s="268" t="str">
        <f>IF('Vị trí VL2'!LL50&lt;1,"x","")</f>
        <v/>
      </c>
      <c r="AN51" s="268" t="str">
        <f>IF('Vị trí VL2'!LW50&lt;1,"x","")</f>
        <v/>
      </c>
      <c r="AO51" s="268" t="str">
        <f>IF('Vị trí VL2'!MH50&lt;1,"x","")</f>
        <v/>
      </c>
      <c r="AP51" s="268" t="str">
        <f>IF('Vị trí VL2'!MS50&lt;1,"x","")</f>
        <v/>
      </c>
      <c r="AQ51" s="268" t="str">
        <f>IF('Vị trí VL2'!ND50&lt;1,"x","")</f>
        <v/>
      </c>
      <c r="AR51" s="268" t="str">
        <f>IF('Vị trí VL2'!OD50&lt;1,"x","")</f>
        <v/>
      </c>
      <c r="AS51" s="268" t="str">
        <f>IF('Vị trí VL2'!OO50&lt;1,"x","")</f>
        <v/>
      </c>
      <c r="AT51" s="268" t="str">
        <f>IF('Vị trí VL2'!OY50&lt;1,"x","")</f>
        <v/>
      </c>
    </row>
    <row r="52" spans="1:46" ht="67.5" customHeight="1">
      <c r="A52" s="174">
        <v>2</v>
      </c>
      <c r="B52" s="174">
        <v>51</v>
      </c>
      <c r="C52" s="90" t="s">
        <v>631</v>
      </c>
      <c r="D52" s="90" t="s">
        <v>405</v>
      </c>
      <c r="E52" s="177" t="s">
        <v>321</v>
      </c>
      <c r="F52" s="313" t="s">
        <v>406</v>
      </c>
      <c r="G52" s="272"/>
      <c r="H52" s="284" t="s">
        <v>560</v>
      </c>
      <c r="I52" s="272" t="s">
        <v>18</v>
      </c>
      <c r="J52" s="273" t="s">
        <v>575</v>
      </c>
      <c r="K52" s="267">
        <f t="shared" si="0"/>
        <v>27</v>
      </c>
      <c r="L52" s="273"/>
      <c r="M52" s="290" t="str">
        <f t="shared" si="1"/>
        <v xml:space="preserve">ĐA TT,QTCTXD (1TC), ĐA LẬP HS TKBVTC (Kiến trúc) (3TC), ĐA LẬP HS TKBVTC (KC,Đ,N) (2TC), TTDT, TT, QTCT (4TC), TT VẼ CM1 (6TC), TT VẼ CM2 (6TC), ĐATN (5TC), </v>
      </c>
      <c r="N52" s="268" t="str">
        <f>IF('Vị trí VL2'!N51&lt;1,"x","")</f>
        <v/>
      </c>
      <c r="O52" s="268" t="str">
        <f>IF('Vị trí VL2'!T51&lt;1,"x","")</f>
        <v/>
      </c>
      <c r="P52" s="268" t="str">
        <f>IF('Vị trí VL2'!AD51&lt;1,"x","")</f>
        <v/>
      </c>
      <c r="Q52" s="268" t="str">
        <f>IF('Vị trí VL2'!AO51&lt;1,"x","")</f>
        <v/>
      </c>
      <c r="R52" s="268" t="str">
        <f>IF('Vị trí VL2'!AZ51&lt;1,"x","")</f>
        <v/>
      </c>
      <c r="S52" s="268" t="str">
        <f>IF('Vị trí VL2'!BK51&lt;1,"x","")</f>
        <v/>
      </c>
      <c r="T52" s="268" t="str">
        <f>IF('Vị trí VL2'!BV51&lt;1,"x","")</f>
        <v/>
      </c>
      <c r="U52" s="268" t="str">
        <f>IF('Vị trí VL2'!CG51&lt;1,"x","")</f>
        <v/>
      </c>
      <c r="V52" s="268" t="str">
        <f>IF('Vị trí VL2'!DC51&lt;1,"x","")</f>
        <v/>
      </c>
      <c r="W52" s="268" t="str">
        <f>IF('Vị trí VL2'!DN51&lt;1,"x","")</f>
        <v/>
      </c>
      <c r="X52" s="268" t="str">
        <f>IF('Vị trí VL2'!DY51&lt;1,"x","")</f>
        <v/>
      </c>
      <c r="Y52" s="268" t="str">
        <f>IF('Vị trí VL2'!EJ51&lt;1,"x","")</f>
        <v/>
      </c>
      <c r="Z52" s="268" t="str">
        <f>IF('Vị trí VL2'!EU51&lt;1,"x","")</f>
        <v/>
      </c>
      <c r="AA52" s="268" t="str">
        <f>IF('Vị trí VL2'!FF51&lt;1,"x","")</f>
        <v/>
      </c>
      <c r="AB52" s="268" t="str">
        <f>IF('Vị trí VL2'!FQ51&lt;1,"x","")</f>
        <v/>
      </c>
      <c r="AC52" s="268" t="str">
        <f>IF('Vị trí VL2'!GB51&lt;1,"x","")</f>
        <v/>
      </c>
      <c r="AD52" s="268" t="str">
        <f>IF('Vị trí VL2'!HB51&lt;1,"x","")</f>
        <v/>
      </c>
      <c r="AE52" s="268" t="str">
        <f>IF('Vị trí VL2'!HM51&lt;1,"x","")</f>
        <v/>
      </c>
      <c r="AF52" s="268" t="str">
        <f>IF('Vị trí VL2'!HX51&lt;1,"x","")</f>
        <v/>
      </c>
      <c r="AG52" s="268" t="str">
        <f>IF('Vị trí VL2'!II51&lt;1,"x","")</f>
        <v/>
      </c>
      <c r="AH52" s="268" t="str">
        <f>IF('Vị trí VL2'!IT51&lt;1,"x","")</f>
        <v/>
      </c>
      <c r="AI52" s="268" t="str">
        <f>IF('Vị trí VL2'!JE51&lt;1,"x","")</f>
        <v/>
      </c>
      <c r="AJ52" s="268" t="str">
        <f>IF('Vị trí VL2'!JP51&lt;1,"x","")</f>
        <v/>
      </c>
      <c r="AK52" s="268" t="str">
        <f>IF('Vị trí VL2'!KA51&lt;1,"x","")</f>
        <v/>
      </c>
      <c r="AL52" s="268" t="str">
        <f>IF('Vị trí VL2'!KL51&lt;1,"x","")</f>
        <v/>
      </c>
      <c r="AM52" s="268" t="str">
        <f>IF('Vị trí VL2'!LL51&lt;1,"x","")</f>
        <v/>
      </c>
      <c r="AN52" s="268" t="str">
        <f>IF('Vị trí VL2'!LW51&lt;1,"x","")</f>
        <v>x</v>
      </c>
      <c r="AO52" s="268" t="str">
        <f>IF('Vị trí VL2'!MH51&lt;1,"x","")</f>
        <v>x</v>
      </c>
      <c r="AP52" s="268" t="str">
        <f>IF('Vị trí VL2'!MS51&lt;1,"x","")</f>
        <v>x</v>
      </c>
      <c r="AQ52" s="268" t="str">
        <f>IF('Vị trí VL2'!ND51&lt;1,"x","")</f>
        <v>x</v>
      </c>
      <c r="AR52" s="268" t="str">
        <f>IF('Vị trí VL2'!OD51&lt;1,"x","")</f>
        <v>x</v>
      </c>
      <c r="AS52" s="268" t="str">
        <f>IF('Vị trí VL2'!OO51&lt;1,"x","")</f>
        <v>x</v>
      </c>
      <c r="AT52" s="268" t="str">
        <f>IF('Vị trí VL2'!OY51&lt;1,"x","")</f>
        <v>x</v>
      </c>
    </row>
    <row r="53" spans="1:46">
      <c r="A53" s="174">
        <v>3</v>
      </c>
      <c r="B53" s="174">
        <v>52</v>
      </c>
      <c r="C53" s="90" t="s">
        <v>631</v>
      </c>
      <c r="D53" s="90" t="s">
        <v>619</v>
      </c>
      <c r="E53" s="177" t="s">
        <v>622</v>
      </c>
      <c r="F53" s="312" t="s">
        <v>182</v>
      </c>
      <c r="G53" s="272"/>
      <c r="H53" s="272" t="s">
        <v>626</v>
      </c>
      <c r="I53" s="272" t="s">
        <v>18</v>
      </c>
      <c r="J53" s="278" t="s">
        <v>629</v>
      </c>
      <c r="K53" s="267">
        <f t="shared" si="0"/>
        <v>0</v>
      </c>
      <c r="L53" s="278"/>
      <c r="M53" s="290" t="str">
        <f t="shared" si="1"/>
        <v/>
      </c>
      <c r="N53" s="268" t="str">
        <f>IF('Vị trí VL2'!N52&lt;1,"x","")</f>
        <v/>
      </c>
      <c r="O53" s="268" t="str">
        <f>IF('Vị trí VL2'!T52&lt;1,"x","")</f>
        <v/>
      </c>
      <c r="P53" s="268" t="str">
        <f>IF('Vị trí VL2'!AD52&lt;1,"x","")</f>
        <v/>
      </c>
      <c r="Q53" s="268" t="str">
        <f>IF('Vị trí VL2'!AO52&lt;1,"x","")</f>
        <v/>
      </c>
      <c r="R53" s="268" t="str">
        <f>IF('Vị trí VL2'!AZ52&lt;1,"x","")</f>
        <v/>
      </c>
      <c r="S53" s="268" t="str">
        <f>IF('Vị trí VL2'!BK52&lt;1,"x","")</f>
        <v/>
      </c>
      <c r="T53" s="268" t="str">
        <f>IF('Vị trí VL2'!BV52&lt;1,"x","")</f>
        <v/>
      </c>
      <c r="U53" s="268" t="str">
        <f>IF('Vị trí VL2'!CG52&lt;1,"x","")</f>
        <v/>
      </c>
      <c r="V53" s="268" t="str">
        <f>IF('Vị trí VL2'!DC52&lt;1,"x","")</f>
        <v/>
      </c>
      <c r="W53" s="268" t="str">
        <f>IF('Vị trí VL2'!DN52&lt;1,"x","")</f>
        <v/>
      </c>
      <c r="X53" s="268" t="str">
        <f>IF('Vị trí VL2'!DY52&lt;1,"x","")</f>
        <v/>
      </c>
      <c r="Y53" s="268" t="str">
        <f>IF('Vị trí VL2'!EJ52&lt;1,"x","")</f>
        <v/>
      </c>
      <c r="Z53" s="268" t="str">
        <f>IF('Vị trí VL2'!EU52&lt;1,"x","")</f>
        <v/>
      </c>
      <c r="AA53" s="268" t="str">
        <f>IF('Vị trí VL2'!FF52&lt;1,"x","")</f>
        <v/>
      </c>
      <c r="AB53" s="268" t="str">
        <f>IF('Vị trí VL2'!FQ52&lt;1,"x","")</f>
        <v/>
      </c>
      <c r="AC53" s="268" t="str">
        <f>IF('Vị trí VL2'!GB52&lt;1,"x","")</f>
        <v/>
      </c>
      <c r="AD53" s="268" t="str">
        <f>IF('Vị trí VL2'!HB52&lt;1,"x","")</f>
        <v/>
      </c>
      <c r="AE53" s="268" t="str">
        <f>IF('Vị trí VL2'!HM52&lt;1,"x","")</f>
        <v/>
      </c>
      <c r="AF53" s="268" t="str">
        <f>IF('Vị trí VL2'!HX52&lt;1,"x","")</f>
        <v/>
      </c>
      <c r="AG53" s="268" t="str">
        <f>IF('Vị trí VL2'!II52&lt;1,"x","")</f>
        <v/>
      </c>
      <c r="AH53" s="268" t="str">
        <f>IF('Vị trí VL2'!IT52&lt;1,"x","")</f>
        <v/>
      </c>
      <c r="AI53" s="268" t="str">
        <f>IF('Vị trí VL2'!JE52&lt;1,"x","")</f>
        <v/>
      </c>
      <c r="AJ53" s="268" t="str">
        <f>IF('Vị trí VL2'!JP52&lt;1,"x","")</f>
        <v/>
      </c>
      <c r="AK53" s="268" t="str">
        <f>IF('Vị trí VL2'!KA52&lt;1,"x","")</f>
        <v/>
      </c>
      <c r="AL53" s="268" t="str">
        <f>IF('Vị trí VL2'!KL52&lt;1,"x","")</f>
        <v/>
      </c>
      <c r="AM53" s="268" t="str">
        <f>IF('Vị trí VL2'!LL52&lt;1,"x","")</f>
        <v/>
      </c>
      <c r="AN53" s="268" t="str">
        <f>IF('Vị trí VL2'!LW52&lt;1,"x","")</f>
        <v/>
      </c>
      <c r="AO53" s="268" t="str">
        <f>IF('Vị trí VL2'!MH52&lt;1,"x","")</f>
        <v/>
      </c>
      <c r="AP53" s="268" t="str">
        <f>IF('Vị trí VL2'!MS52&lt;1,"x","")</f>
        <v/>
      </c>
      <c r="AQ53" s="268" t="str">
        <f>IF('Vị trí VL2'!ND52&lt;1,"x","")</f>
        <v/>
      </c>
      <c r="AR53" s="268" t="str">
        <f>IF('Vị trí VL2'!OD52&lt;1,"x","")</f>
        <v/>
      </c>
      <c r="AS53" s="268" t="str">
        <f>IF('Vị trí VL2'!OO52&lt;1,"x","")</f>
        <v/>
      </c>
      <c r="AT53" s="268" t="str">
        <f>IF('Vị trí VL2'!OY52&lt;1,"x","")</f>
        <v/>
      </c>
    </row>
  </sheetData>
  <autoFilter ref="A2:AT53">
    <filterColumn colId="2"/>
  </autoFilter>
  <conditionalFormatting sqref="N2:O2">
    <cfRule type="cellIs" dxfId="56" priority="51" stopIfTrue="1" operator="lessThan">
      <formula>4.95</formula>
    </cfRule>
  </conditionalFormatting>
  <conditionalFormatting sqref="N2 P2:AS2">
    <cfRule type="cellIs" dxfId="55" priority="50" operator="lessThan">
      <formula>3.95</formula>
    </cfRule>
  </conditionalFormatting>
  <conditionalFormatting sqref="P54:P1048576 R54:U1048576 R1:U2 P1:P2 Q2">
    <cfRule type="cellIs" dxfId="54" priority="47" operator="lessThan">
      <formula>4</formula>
    </cfRule>
  </conditionalFormatting>
  <pageMargins left="0.25" right="0.25" top="0.25" bottom="0.2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dimension ref="A1:I21"/>
  <sheetViews>
    <sheetView workbookViewId="0">
      <selection sqref="A1:XFD1048576"/>
    </sheetView>
  </sheetViews>
  <sheetFormatPr defaultRowHeight="12.75"/>
  <cols>
    <col min="1" max="1" width="6.140625" style="151" customWidth="1"/>
    <col min="2" max="2" width="12" style="151" customWidth="1"/>
    <col min="3" max="3" width="10" style="151" customWidth="1"/>
    <col min="4" max="4" width="9.85546875" style="151" customWidth="1"/>
    <col min="5" max="5" width="8.7109375" style="151" customWidth="1"/>
    <col min="6" max="8" width="15.140625" style="151" customWidth="1"/>
    <col min="9" max="9" width="8.140625" style="151" customWidth="1"/>
    <col min="10" max="16384" width="9.140625" style="151"/>
  </cols>
  <sheetData>
    <row r="1" spans="1:9" ht="36" customHeight="1">
      <c r="A1" s="415" t="s">
        <v>1058</v>
      </c>
      <c r="B1" s="416"/>
      <c r="C1" s="416"/>
      <c r="D1" s="416"/>
      <c r="E1" s="416"/>
      <c r="F1" s="416"/>
      <c r="G1" s="416"/>
      <c r="H1" s="416"/>
      <c r="I1" s="416"/>
    </row>
    <row r="2" spans="1:9" ht="20.25" customHeight="1"/>
    <row r="3" spans="1:9" ht="91.5" customHeight="1">
      <c r="A3" s="13" t="s">
        <v>635</v>
      </c>
      <c r="B3" s="13" t="s">
        <v>2</v>
      </c>
      <c r="C3" s="152" t="s">
        <v>636</v>
      </c>
      <c r="D3" s="152" t="s">
        <v>649</v>
      </c>
      <c r="E3" s="152" t="s">
        <v>648</v>
      </c>
      <c r="F3" s="152" t="s">
        <v>715</v>
      </c>
      <c r="G3" s="152" t="s">
        <v>1069</v>
      </c>
      <c r="H3" s="152" t="s">
        <v>1070</v>
      </c>
      <c r="I3" s="152" t="s">
        <v>723</v>
      </c>
    </row>
    <row r="4" spans="1:9" ht="21" customHeight="1">
      <c r="A4" s="153">
        <v>1</v>
      </c>
      <c r="B4" s="154" t="s">
        <v>96</v>
      </c>
      <c r="C4" s="153">
        <v>25</v>
      </c>
      <c r="D4" s="153">
        <f>C4-H4</f>
        <v>20</v>
      </c>
      <c r="E4" s="153">
        <f>C4-F4</f>
        <v>19</v>
      </c>
      <c r="F4" s="153">
        <f>G4+H4</f>
        <v>6</v>
      </c>
      <c r="G4" s="153">
        <v>1</v>
      </c>
      <c r="H4" s="153">
        <v>5</v>
      </c>
      <c r="I4" s="195"/>
    </row>
    <row r="5" spans="1:9" ht="21" customHeight="1">
      <c r="A5" s="155">
        <v>2</v>
      </c>
      <c r="B5" s="155" t="s">
        <v>187</v>
      </c>
      <c r="C5" s="153">
        <v>37</v>
      </c>
      <c r="D5" s="153">
        <f t="shared" ref="D5:D12" si="0">C5-H5</f>
        <v>34</v>
      </c>
      <c r="E5" s="153">
        <f t="shared" ref="E5:E12" si="1">C5-F5</f>
        <v>32</v>
      </c>
      <c r="F5" s="153">
        <f t="shared" ref="F5:F12" si="2">G5+H5</f>
        <v>5</v>
      </c>
      <c r="G5" s="153">
        <v>2</v>
      </c>
      <c r="H5" s="155">
        <v>3</v>
      </c>
      <c r="I5" s="196"/>
    </row>
    <row r="6" spans="1:9" ht="21" customHeight="1">
      <c r="A6" s="155">
        <v>3</v>
      </c>
      <c r="B6" s="155" t="s">
        <v>271</v>
      </c>
      <c r="C6" s="153">
        <v>37</v>
      </c>
      <c r="D6" s="153">
        <f t="shared" si="0"/>
        <v>33</v>
      </c>
      <c r="E6" s="153">
        <f t="shared" si="1"/>
        <v>30</v>
      </c>
      <c r="F6" s="153">
        <f t="shared" si="2"/>
        <v>7</v>
      </c>
      <c r="G6" s="153">
        <v>3</v>
      </c>
      <c r="H6" s="155">
        <v>4</v>
      </c>
      <c r="I6" s="196"/>
    </row>
    <row r="7" spans="1:9" ht="21" customHeight="1">
      <c r="A7" s="155">
        <v>4</v>
      </c>
      <c r="B7" s="155" t="s">
        <v>351</v>
      </c>
      <c r="C7" s="153">
        <v>27</v>
      </c>
      <c r="D7" s="153">
        <f t="shared" si="0"/>
        <v>18</v>
      </c>
      <c r="E7" s="153">
        <f t="shared" si="1"/>
        <v>14</v>
      </c>
      <c r="F7" s="153">
        <f t="shared" si="2"/>
        <v>13</v>
      </c>
      <c r="G7" s="153">
        <v>4</v>
      </c>
      <c r="H7" s="155">
        <v>9</v>
      </c>
      <c r="I7" s="196"/>
    </row>
    <row r="8" spans="1:9" ht="21" customHeight="1">
      <c r="A8" s="155">
        <v>5</v>
      </c>
      <c r="B8" s="155" t="s">
        <v>631</v>
      </c>
      <c r="C8" s="153">
        <v>19</v>
      </c>
      <c r="D8" s="153">
        <f t="shared" si="0"/>
        <v>17</v>
      </c>
      <c r="E8" s="153">
        <f t="shared" si="1"/>
        <v>14</v>
      </c>
      <c r="F8" s="153">
        <f t="shared" si="2"/>
        <v>5</v>
      </c>
      <c r="G8" s="153">
        <v>3</v>
      </c>
      <c r="H8" s="155">
        <v>2</v>
      </c>
      <c r="I8" s="196"/>
    </row>
    <row r="9" spans="1:9" ht="21" customHeight="1">
      <c r="A9" s="155">
        <v>6</v>
      </c>
      <c r="B9" s="155" t="s">
        <v>106</v>
      </c>
      <c r="C9" s="153">
        <v>10</v>
      </c>
      <c r="D9" s="153">
        <f t="shared" si="0"/>
        <v>10</v>
      </c>
      <c r="E9" s="153">
        <f t="shared" si="1"/>
        <v>10</v>
      </c>
      <c r="F9" s="153">
        <f t="shared" si="2"/>
        <v>0</v>
      </c>
      <c r="G9" s="153">
        <v>0</v>
      </c>
      <c r="H9" s="155">
        <v>0</v>
      </c>
      <c r="I9" s="197"/>
    </row>
    <row r="10" spans="1:9" ht="21" customHeight="1">
      <c r="A10" s="155">
        <v>7</v>
      </c>
      <c r="B10" s="155" t="s">
        <v>645</v>
      </c>
      <c r="C10" s="153">
        <v>23</v>
      </c>
      <c r="D10" s="153">
        <f t="shared" si="0"/>
        <v>23</v>
      </c>
      <c r="E10" s="153">
        <f t="shared" si="1"/>
        <v>23</v>
      </c>
      <c r="F10" s="153">
        <f t="shared" si="2"/>
        <v>0</v>
      </c>
      <c r="G10" s="153">
        <v>0</v>
      </c>
      <c r="H10" s="155">
        <v>0</v>
      </c>
      <c r="I10" s="197"/>
    </row>
    <row r="11" spans="1:9" ht="21" customHeight="1">
      <c r="A11" s="155">
        <v>8</v>
      </c>
      <c r="B11" s="155" t="s">
        <v>107</v>
      </c>
      <c r="C11" s="153">
        <v>30</v>
      </c>
      <c r="D11" s="153">
        <f t="shared" si="0"/>
        <v>30</v>
      </c>
      <c r="E11" s="153">
        <f t="shared" si="1"/>
        <v>27</v>
      </c>
      <c r="F11" s="153">
        <f t="shared" si="2"/>
        <v>3</v>
      </c>
      <c r="G11" s="153">
        <v>3</v>
      </c>
      <c r="H11" s="155">
        <v>0</v>
      </c>
      <c r="I11" s="197"/>
    </row>
    <row r="12" spans="1:9" ht="21" customHeight="1">
      <c r="A12" s="155">
        <v>9</v>
      </c>
      <c r="B12" s="155" t="s">
        <v>722</v>
      </c>
      <c r="C12" s="153">
        <v>11</v>
      </c>
      <c r="D12" s="153">
        <f t="shared" si="0"/>
        <v>11</v>
      </c>
      <c r="E12" s="153">
        <f t="shared" si="1"/>
        <v>11</v>
      </c>
      <c r="F12" s="153">
        <f t="shared" si="2"/>
        <v>0</v>
      </c>
      <c r="G12" s="153">
        <v>0</v>
      </c>
      <c r="H12" s="155">
        <v>0</v>
      </c>
      <c r="I12" s="197"/>
    </row>
    <row r="13" spans="1:9" ht="17.25">
      <c r="A13" s="417" t="s">
        <v>637</v>
      </c>
      <c r="B13" s="418"/>
      <c r="C13" s="329">
        <f t="shared" ref="C13:H13" si="3">SUM(C4:C12)</f>
        <v>219</v>
      </c>
      <c r="D13" s="329">
        <f>SUM(D4:D12)</f>
        <v>196</v>
      </c>
      <c r="E13" s="329">
        <f t="shared" si="3"/>
        <v>180</v>
      </c>
      <c r="F13" s="329">
        <f t="shared" si="3"/>
        <v>39</v>
      </c>
      <c r="G13" s="329">
        <f t="shared" si="3"/>
        <v>16</v>
      </c>
      <c r="H13" s="329">
        <f t="shared" si="3"/>
        <v>23</v>
      </c>
      <c r="I13" s="198"/>
    </row>
    <row r="16" spans="1:9" ht="16.5">
      <c r="A16" s="419" t="s">
        <v>638</v>
      </c>
      <c r="B16" s="419"/>
      <c r="C16" s="419"/>
      <c r="D16" s="419"/>
      <c r="E16" s="156"/>
      <c r="F16" s="156"/>
      <c r="G16" s="156"/>
      <c r="H16" s="419" t="s">
        <v>639</v>
      </c>
      <c r="I16" s="419"/>
    </row>
    <row r="17" spans="1:9" ht="16.5">
      <c r="A17" s="156"/>
      <c r="B17" s="156"/>
      <c r="C17" s="156"/>
      <c r="D17" s="156"/>
      <c r="E17" s="156"/>
      <c r="F17" s="156"/>
      <c r="G17" s="156"/>
      <c r="H17" s="156"/>
      <c r="I17" s="156"/>
    </row>
    <row r="18" spans="1:9" ht="16.5">
      <c r="A18" s="156"/>
      <c r="B18" s="156"/>
      <c r="C18" s="156"/>
      <c r="D18" s="156"/>
      <c r="E18" s="156"/>
      <c r="F18" s="156"/>
      <c r="G18" s="156"/>
      <c r="H18" s="156"/>
      <c r="I18" s="156"/>
    </row>
    <row r="19" spans="1:9" ht="16.5">
      <c r="A19" s="156"/>
      <c r="B19" s="156"/>
      <c r="C19" s="156"/>
      <c r="D19" s="156"/>
      <c r="E19" s="156"/>
      <c r="F19" s="156"/>
      <c r="G19" s="156"/>
      <c r="H19" s="156"/>
      <c r="I19" s="156"/>
    </row>
    <row r="20" spans="1:9" ht="16.5">
      <c r="A20" s="156"/>
      <c r="B20" s="156"/>
      <c r="C20" s="156"/>
      <c r="D20" s="156"/>
      <c r="E20" s="156"/>
      <c r="F20" s="156"/>
      <c r="G20" s="156"/>
      <c r="H20" s="156"/>
      <c r="I20" s="156"/>
    </row>
    <row r="21" spans="1:9" ht="16.5">
      <c r="A21" s="419" t="s">
        <v>640</v>
      </c>
      <c r="B21" s="419"/>
      <c r="C21" s="419"/>
      <c r="D21" s="419"/>
      <c r="E21" s="156"/>
      <c r="F21" s="156"/>
      <c r="G21" s="156"/>
      <c r="H21" s="419" t="s">
        <v>641</v>
      </c>
      <c r="I21" s="419"/>
    </row>
  </sheetData>
  <mergeCells count="6">
    <mergeCell ref="A1:I1"/>
    <mergeCell ref="A13:B13"/>
    <mergeCell ref="A16:D16"/>
    <mergeCell ref="H16:I16"/>
    <mergeCell ref="A21:D21"/>
    <mergeCell ref="H21:I21"/>
  </mergeCells>
  <pageMargins left="0.25" right="0.25" top="0.5" bottom="0.2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AC42"/>
  <sheetViews>
    <sheetView topLeftCell="A40" workbookViewId="0">
      <selection activeCell="I56" sqref="I56"/>
    </sheetView>
  </sheetViews>
  <sheetFormatPr defaultRowHeight="16.5"/>
  <cols>
    <col min="1" max="1" width="5.140625" style="170" customWidth="1"/>
    <col min="2" max="2" width="5.42578125" style="170" customWidth="1"/>
    <col min="3" max="3" width="6.7109375" style="170" hidden="1" customWidth="1"/>
    <col min="4" max="4" width="9" style="170" customWidth="1"/>
    <col min="5" max="5" width="14.28515625" style="171" customWidth="1"/>
    <col min="6" max="6" width="16.28515625" style="170" customWidth="1"/>
    <col min="7" max="7" width="8.42578125" style="172" customWidth="1"/>
    <col min="8" max="8" width="8.7109375" style="173" customWidth="1"/>
    <col min="9" max="9" width="7.5703125" style="173" customWidth="1"/>
    <col min="10" max="10" width="7.7109375" style="173" customWidth="1"/>
    <col min="11" max="11" width="9.5703125" style="173" customWidth="1"/>
    <col min="12" max="12" width="16.85546875" style="173" customWidth="1"/>
    <col min="13" max="13" width="23" style="173" customWidth="1"/>
    <col min="14" max="14" width="24.5703125" style="170" customWidth="1"/>
    <col min="15" max="16384" width="9.140625" style="170"/>
  </cols>
  <sheetData>
    <row r="1" spans="1:29" s="159" customFormat="1" ht="38.25" customHeight="1">
      <c r="A1" s="427" t="s">
        <v>1059</v>
      </c>
      <c r="B1" s="427"/>
      <c r="C1" s="427"/>
      <c r="D1" s="427"/>
      <c r="E1" s="427"/>
      <c r="F1" s="427"/>
      <c r="G1" s="427"/>
      <c r="H1" s="427"/>
      <c r="I1" s="427"/>
      <c r="J1" s="427"/>
      <c r="K1" s="427"/>
      <c r="L1" s="427"/>
      <c r="M1" s="427"/>
      <c r="N1" s="427"/>
      <c r="O1" s="157"/>
      <c r="P1" s="157"/>
      <c r="Q1" s="157"/>
      <c r="R1" s="157"/>
      <c r="S1" s="157"/>
      <c r="T1" s="157"/>
      <c r="U1" s="157"/>
      <c r="V1" s="157"/>
      <c r="W1" s="157"/>
      <c r="X1" s="157"/>
      <c r="Y1" s="157"/>
      <c r="Z1" s="158"/>
      <c r="AA1" s="158"/>
      <c r="AB1" s="158"/>
      <c r="AC1" s="158"/>
    </row>
    <row r="2" spans="1:29" s="163" customFormat="1" ht="9" customHeight="1">
      <c r="A2" s="160"/>
      <c r="B2" s="160"/>
      <c r="C2" s="160"/>
      <c r="D2" s="160"/>
      <c r="E2" s="160"/>
      <c r="F2" s="160"/>
      <c r="G2" s="160"/>
      <c r="H2" s="160"/>
      <c r="I2" s="160"/>
      <c r="J2" s="160"/>
      <c r="K2" s="160"/>
      <c r="L2" s="160"/>
      <c r="M2" s="160"/>
      <c r="N2" s="160"/>
      <c r="O2" s="161"/>
      <c r="P2" s="161"/>
      <c r="Q2" s="161"/>
      <c r="R2" s="161"/>
      <c r="S2" s="161"/>
      <c r="T2" s="161"/>
      <c r="U2" s="161"/>
      <c r="V2" s="161"/>
      <c r="W2" s="161"/>
      <c r="X2" s="161"/>
      <c r="Y2" s="161"/>
      <c r="Z2" s="162"/>
      <c r="AA2" s="162"/>
      <c r="AB2" s="162"/>
      <c r="AC2" s="162"/>
    </row>
    <row r="3" spans="1:29" s="169" customFormat="1" ht="65.25" customHeight="1">
      <c r="A3" s="164" t="s">
        <v>635</v>
      </c>
      <c r="B3" s="165" t="s">
        <v>635</v>
      </c>
      <c r="C3" s="165" t="s">
        <v>1057</v>
      </c>
      <c r="D3" s="165" t="s">
        <v>2</v>
      </c>
      <c r="E3" s="165" t="s">
        <v>1</v>
      </c>
      <c r="F3" s="165" t="s">
        <v>3</v>
      </c>
      <c r="G3" s="166" t="s">
        <v>4</v>
      </c>
      <c r="H3" s="167" t="s">
        <v>642</v>
      </c>
      <c r="I3" s="167" t="s">
        <v>1060</v>
      </c>
      <c r="J3" s="167" t="s">
        <v>716</v>
      </c>
      <c r="K3" s="167" t="s">
        <v>1061</v>
      </c>
      <c r="L3" s="168" t="s">
        <v>898</v>
      </c>
      <c r="M3" s="168" t="s">
        <v>643</v>
      </c>
      <c r="N3" s="164" t="s">
        <v>5</v>
      </c>
      <c r="O3" s="161"/>
    </row>
    <row r="4" spans="1:29" ht="24" customHeight="1">
      <c r="A4" s="311">
        <v>1</v>
      </c>
      <c r="B4" s="311">
        <v>1</v>
      </c>
      <c r="C4" s="311" t="s">
        <v>1045</v>
      </c>
      <c r="D4" s="406" t="s">
        <v>96</v>
      </c>
      <c r="E4" s="406" t="s">
        <v>133</v>
      </c>
      <c r="F4" s="407" t="s">
        <v>61</v>
      </c>
      <c r="G4" s="405" t="s">
        <v>64</v>
      </c>
      <c r="H4" s="402">
        <v>0</v>
      </c>
      <c r="I4" s="403">
        <v>45</v>
      </c>
      <c r="J4" s="311">
        <v>2</v>
      </c>
      <c r="K4" s="402">
        <v>2.46</v>
      </c>
      <c r="L4" s="409" t="s">
        <v>717</v>
      </c>
      <c r="M4" s="408" t="s">
        <v>896</v>
      </c>
      <c r="N4" s="404" t="s">
        <v>897</v>
      </c>
      <c r="O4" s="161"/>
    </row>
    <row r="5" spans="1:29" ht="24" customHeight="1">
      <c r="A5" s="175">
        <v>2</v>
      </c>
      <c r="B5" s="175">
        <v>2</v>
      </c>
      <c r="C5" s="175" t="s">
        <v>1045</v>
      </c>
      <c r="D5" s="204" t="s">
        <v>96</v>
      </c>
      <c r="E5" s="204" t="s">
        <v>135</v>
      </c>
      <c r="F5" s="203" t="s">
        <v>100</v>
      </c>
      <c r="G5" s="312" t="s">
        <v>65</v>
      </c>
      <c r="H5" s="401">
        <v>0</v>
      </c>
      <c r="I5" s="202">
        <v>65</v>
      </c>
      <c r="J5" s="175">
        <v>2</v>
      </c>
      <c r="K5" s="401">
        <v>2.63</v>
      </c>
      <c r="L5" s="408" t="s">
        <v>717</v>
      </c>
      <c r="M5" s="408" t="s">
        <v>644</v>
      </c>
      <c r="N5" s="176"/>
      <c r="O5" s="161"/>
    </row>
    <row r="6" spans="1:29" ht="24" customHeight="1">
      <c r="A6" s="175">
        <v>3</v>
      </c>
      <c r="B6" s="175">
        <v>3</v>
      </c>
      <c r="C6" s="175" t="s">
        <v>1045</v>
      </c>
      <c r="D6" s="204" t="s">
        <v>96</v>
      </c>
      <c r="E6" s="204" t="s">
        <v>136</v>
      </c>
      <c r="F6" s="203" t="s">
        <v>110</v>
      </c>
      <c r="G6" s="302" t="s">
        <v>111</v>
      </c>
      <c r="H6" s="401">
        <v>0</v>
      </c>
      <c r="I6" s="202">
        <v>54</v>
      </c>
      <c r="J6" s="175">
        <v>2</v>
      </c>
      <c r="K6" s="401">
        <v>2.06</v>
      </c>
      <c r="L6" s="408" t="s">
        <v>717</v>
      </c>
      <c r="M6" s="408" t="s">
        <v>896</v>
      </c>
      <c r="N6" s="176" t="s">
        <v>897</v>
      </c>
      <c r="O6" s="161"/>
    </row>
    <row r="7" spans="1:29" ht="36" customHeight="1">
      <c r="A7" s="175">
        <v>4</v>
      </c>
      <c r="B7" s="175">
        <v>4</v>
      </c>
      <c r="C7" s="175" t="s">
        <v>1045</v>
      </c>
      <c r="D7" s="204" t="s">
        <v>96</v>
      </c>
      <c r="E7" s="204" t="s">
        <v>147</v>
      </c>
      <c r="F7" s="203" t="s">
        <v>148</v>
      </c>
      <c r="G7" s="302" t="s">
        <v>149</v>
      </c>
      <c r="H7" s="401"/>
      <c r="I7" s="200">
        <v>51</v>
      </c>
      <c r="J7" s="200">
        <v>2</v>
      </c>
      <c r="K7" s="401">
        <v>1.54</v>
      </c>
      <c r="L7" s="408"/>
      <c r="M7" s="408" t="s">
        <v>896</v>
      </c>
      <c r="N7" s="413" t="s">
        <v>1071</v>
      </c>
      <c r="O7" s="161"/>
    </row>
    <row r="8" spans="1:29" ht="24" customHeight="1">
      <c r="A8" s="175">
        <v>5</v>
      </c>
      <c r="B8" s="175">
        <v>5</v>
      </c>
      <c r="C8" s="175" t="s">
        <v>1045</v>
      </c>
      <c r="D8" s="204" t="s">
        <v>96</v>
      </c>
      <c r="E8" s="204" t="s">
        <v>154</v>
      </c>
      <c r="F8" s="203" t="s">
        <v>155</v>
      </c>
      <c r="G8" s="302" t="s">
        <v>156</v>
      </c>
      <c r="H8" s="401">
        <v>0</v>
      </c>
      <c r="I8" s="201">
        <v>59</v>
      </c>
      <c r="J8" s="175">
        <v>2</v>
      </c>
      <c r="K8" s="401">
        <v>2.1</v>
      </c>
      <c r="L8" s="408" t="s">
        <v>717</v>
      </c>
      <c r="M8" s="408" t="s">
        <v>896</v>
      </c>
      <c r="N8" s="176" t="s">
        <v>897</v>
      </c>
      <c r="O8" s="161"/>
    </row>
    <row r="9" spans="1:29" ht="24" customHeight="1">
      <c r="A9" s="175">
        <v>6</v>
      </c>
      <c r="B9" s="175">
        <v>6</v>
      </c>
      <c r="C9" s="175" t="s">
        <v>1046</v>
      </c>
      <c r="D9" s="204" t="s">
        <v>96</v>
      </c>
      <c r="E9" s="204" t="s">
        <v>139</v>
      </c>
      <c r="F9" s="203" t="s">
        <v>140</v>
      </c>
      <c r="G9" s="302" t="s">
        <v>60</v>
      </c>
      <c r="H9" s="401"/>
      <c r="I9" s="309">
        <v>57</v>
      </c>
      <c r="J9" s="175">
        <v>2</v>
      </c>
      <c r="K9" s="401">
        <v>1.68</v>
      </c>
      <c r="L9" s="408"/>
      <c r="M9" s="408" t="s">
        <v>896</v>
      </c>
      <c r="N9" s="310" t="s">
        <v>1072</v>
      </c>
    </row>
    <row r="10" spans="1:29" ht="24" customHeight="1">
      <c r="A10" s="175">
        <v>7</v>
      </c>
      <c r="B10" s="175">
        <v>1</v>
      </c>
      <c r="C10" s="175" t="s">
        <v>1046</v>
      </c>
      <c r="D10" s="204" t="s">
        <v>187</v>
      </c>
      <c r="E10" s="204" t="s">
        <v>244</v>
      </c>
      <c r="F10" s="203" t="s">
        <v>245</v>
      </c>
      <c r="G10" s="302" t="s">
        <v>246</v>
      </c>
      <c r="H10" s="401">
        <v>0</v>
      </c>
      <c r="I10" s="309">
        <v>46</v>
      </c>
      <c r="J10" s="175">
        <v>2</v>
      </c>
      <c r="K10" s="401">
        <v>1.79</v>
      </c>
      <c r="L10" s="408" t="s">
        <v>717</v>
      </c>
      <c r="M10" s="408" t="s">
        <v>896</v>
      </c>
      <c r="N10" s="310" t="s">
        <v>897</v>
      </c>
    </row>
    <row r="11" spans="1:29" ht="24" customHeight="1">
      <c r="A11" s="175">
        <v>8</v>
      </c>
      <c r="B11" s="175">
        <v>2</v>
      </c>
      <c r="C11" s="175" t="s">
        <v>1046</v>
      </c>
      <c r="D11" s="204" t="s">
        <v>187</v>
      </c>
      <c r="E11" s="204" t="s">
        <v>250</v>
      </c>
      <c r="F11" s="203" t="s">
        <v>251</v>
      </c>
      <c r="G11" s="312" t="s">
        <v>252</v>
      </c>
      <c r="H11" s="401">
        <v>0.88235294117647056</v>
      </c>
      <c r="I11" s="309">
        <v>79</v>
      </c>
      <c r="J11" s="175">
        <v>3</v>
      </c>
      <c r="K11" s="401">
        <v>1.8860759493670887</v>
      </c>
      <c r="L11" s="408" t="s">
        <v>717</v>
      </c>
      <c r="M11" s="408" t="s">
        <v>644</v>
      </c>
      <c r="N11" s="310"/>
    </row>
    <row r="12" spans="1:29" ht="24" customHeight="1">
      <c r="A12" s="175">
        <v>9</v>
      </c>
      <c r="B12" s="175">
        <v>3</v>
      </c>
      <c r="C12" s="175" t="s">
        <v>1046</v>
      </c>
      <c r="D12" s="204" t="s">
        <v>187</v>
      </c>
      <c r="E12" s="204" t="s">
        <v>254</v>
      </c>
      <c r="F12" s="203" t="s">
        <v>255</v>
      </c>
      <c r="G12" s="302" t="s">
        <v>252</v>
      </c>
      <c r="H12" s="401">
        <v>0</v>
      </c>
      <c r="I12" s="309">
        <v>54</v>
      </c>
      <c r="J12" s="175">
        <v>2</v>
      </c>
      <c r="K12" s="401">
        <v>1.83</v>
      </c>
      <c r="L12" s="408" t="s">
        <v>717</v>
      </c>
      <c r="M12" s="408" t="s">
        <v>896</v>
      </c>
      <c r="N12" s="310" t="s">
        <v>897</v>
      </c>
    </row>
    <row r="13" spans="1:29" ht="33" customHeight="1">
      <c r="A13" s="175">
        <v>10</v>
      </c>
      <c r="B13" s="175">
        <v>4</v>
      </c>
      <c r="C13" s="175" t="s">
        <v>1046</v>
      </c>
      <c r="D13" s="204" t="s">
        <v>187</v>
      </c>
      <c r="E13" s="204" t="s">
        <v>256</v>
      </c>
      <c r="F13" s="203" t="s">
        <v>257</v>
      </c>
      <c r="G13" s="302" t="s">
        <v>258</v>
      </c>
      <c r="H13" s="401"/>
      <c r="I13" s="309">
        <v>57</v>
      </c>
      <c r="J13" s="175">
        <v>2</v>
      </c>
      <c r="K13" s="401">
        <v>2.35</v>
      </c>
      <c r="L13" s="408"/>
      <c r="M13" s="408" t="s">
        <v>896</v>
      </c>
      <c r="N13" s="412" t="s">
        <v>1073</v>
      </c>
    </row>
    <row r="14" spans="1:29" ht="24" customHeight="1">
      <c r="A14" s="175">
        <v>11</v>
      </c>
      <c r="B14" s="175">
        <v>5</v>
      </c>
      <c r="C14" s="175" t="s">
        <v>1046</v>
      </c>
      <c r="D14" s="204" t="s">
        <v>187</v>
      </c>
      <c r="E14" s="204" t="s">
        <v>267</v>
      </c>
      <c r="F14" s="203" t="s">
        <v>268</v>
      </c>
      <c r="G14" s="312" t="s">
        <v>60</v>
      </c>
      <c r="H14" s="401">
        <v>0.54545454545454541</v>
      </c>
      <c r="I14" s="309">
        <v>73</v>
      </c>
      <c r="J14" s="175">
        <v>2</v>
      </c>
      <c r="K14" s="401">
        <v>1.8424657534246576</v>
      </c>
      <c r="L14" s="408" t="s">
        <v>717</v>
      </c>
      <c r="M14" s="408" t="s">
        <v>644</v>
      </c>
      <c r="N14" s="310"/>
    </row>
    <row r="15" spans="1:29" ht="24" customHeight="1">
      <c r="A15" s="175">
        <v>12</v>
      </c>
      <c r="B15" s="175">
        <v>1</v>
      </c>
      <c r="C15" s="175" t="s">
        <v>1045</v>
      </c>
      <c r="D15" s="204" t="s">
        <v>271</v>
      </c>
      <c r="E15" s="204" t="s">
        <v>275</v>
      </c>
      <c r="F15" s="203" t="s">
        <v>276</v>
      </c>
      <c r="G15" s="312" t="s">
        <v>277</v>
      </c>
      <c r="H15" s="401">
        <v>0</v>
      </c>
      <c r="I15" s="202">
        <v>72</v>
      </c>
      <c r="J15" s="175">
        <v>2</v>
      </c>
      <c r="K15" s="401">
        <v>2.0416666666666665</v>
      </c>
      <c r="L15" s="408" t="s">
        <v>717</v>
      </c>
      <c r="M15" s="408" t="s">
        <v>644</v>
      </c>
      <c r="N15" s="176" t="s">
        <v>1068</v>
      </c>
      <c r="O15" s="161"/>
    </row>
    <row r="16" spans="1:29" ht="24" customHeight="1">
      <c r="A16" s="175">
        <v>13</v>
      </c>
      <c r="B16" s="175">
        <v>2</v>
      </c>
      <c r="C16" s="175" t="s">
        <v>1045</v>
      </c>
      <c r="D16" s="204" t="s">
        <v>271</v>
      </c>
      <c r="E16" s="204" t="s">
        <v>290</v>
      </c>
      <c r="F16" s="203" t="s">
        <v>284</v>
      </c>
      <c r="G16" s="312" t="s">
        <v>63</v>
      </c>
      <c r="H16" s="401">
        <v>0</v>
      </c>
      <c r="I16" s="202">
        <v>63</v>
      </c>
      <c r="J16" s="175">
        <v>2</v>
      </c>
      <c r="K16" s="401">
        <v>1.94</v>
      </c>
      <c r="L16" s="408" t="s">
        <v>717</v>
      </c>
      <c r="M16" s="408" t="s">
        <v>644</v>
      </c>
      <c r="N16" s="176"/>
      <c r="O16" s="161"/>
    </row>
    <row r="17" spans="1:15" ht="24" customHeight="1">
      <c r="A17" s="175">
        <v>14</v>
      </c>
      <c r="B17" s="175">
        <v>3</v>
      </c>
      <c r="C17" s="175" t="s">
        <v>1045</v>
      </c>
      <c r="D17" s="204" t="s">
        <v>271</v>
      </c>
      <c r="E17" s="204" t="s">
        <v>291</v>
      </c>
      <c r="F17" s="203" t="s">
        <v>284</v>
      </c>
      <c r="G17" s="302" t="s">
        <v>63</v>
      </c>
      <c r="H17" s="401"/>
      <c r="I17" s="202">
        <v>42</v>
      </c>
      <c r="J17" s="175">
        <v>2</v>
      </c>
      <c r="K17" s="401">
        <v>1.95</v>
      </c>
      <c r="L17" s="408"/>
      <c r="M17" s="408" t="s">
        <v>896</v>
      </c>
      <c r="N17" s="176" t="s">
        <v>1072</v>
      </c>
      <c r="O17" s="161"/>
    </row>
    <row r="18" spans="1:15" ht="24" customHeight="1">
      <c r="A18" s="175">
        <v>15</v>
      </c>
      <c r="B18" s="175">
        <v>4</v>
      </c>
      <c r="C18" s="175" t="s">
        <v>1045</v>
      </c>
      <c r="D18" s="204" t="s">
        <v>271</v>
      </c>
      <c r="E18" s="204" t="s">
        <v>293</v>
      </c>
      <c r="F18" s="203" t="s">
        <v>294</v>
      </c>
      <c r="G18" s="312" t="s">
        <v>64</v>
      </c>
      <c r="H18" s="401">
        <v>0</v>
      </c>
      <c r="I18" s="202">
        <v>63</v>
      </c>
      <c r="J18" s="175">
        <v>2</v>
      </c>
      <c r="K18" s="401">
        <v>1.833333333333333</v>
      </c>
      <c r="L18" s="408" t="s">
        <v>717</v>
      </c>
      <c r="M18" s="408" t="s">
        <v>644</v>
      </c>
      <c r="N18" s="176"/>
      <c r="O18" s="161"/>
    </row>
    <row r="19" spans="1:15" ht="24" customHeight="1">
      <c r="A19" s="175">
        <v>16</v>
      </c>
      <c r="B19" s="175">
        <v>5</v>
      </c>
      <c r="C19" s="175" t="s">
        <v>1045</v>
      </c>
      <c r="D19" s="204" t="s">
        <v>271</v>
      </c>
      <c r="E19" s="204" t="s">
        <v>307</v>
      </c>
      <c r="F19" s="203" t="s">
        <v>281</v>
      </c>
      <c r="G19" s="302" t="s">
        <v>308</v>
      </c>
      <c r="H19" s="401"/>
      <c r="I19" s="202">
        <v>49</v>
      </c>
      <c r="J19" s="175">
        <v>2</v>
      </c>
      <c r="K19" s="401">
        <v>2</v>
      </c>
      <c r="L19" s="408"/>
      <c r="M19" s="408" t="s">
        <v>896</v>
      </c>
      <c r="N19" s="176" t="s">
        <v>1072</v>
      </c>
      <c r="O19" s="161"/>
    </row>
    <row r="20" spans="1:15" ht="24" customHeight="1">
      <c r="A20" s="175">
        <v>17</v>
      </c>
      <c r="B20" s="175">
        <v>6</v>
      </c>
      <c r="C20" s="175" t="s">
        <v>1045</v>
      </c>
      <c r="D20" s="204" t="s">
        <v>271</v>
      </c>
      <c r="E20" s="204" t="s">
        <v>798</v>
      </c>
      <c r="F20" s="203" t="s">
        <v>799</v>
      </c>
      <c r="G20" s="302" t="s">
        <v>71</v>
      </c>
      <c r="H20" s="401">
        <v>0.75</v>
      </c>
      <c r="I20" s="202">
        <v>72</v>
      </c>
      <c r="J20" s="175">
        <v>2</v>
      </c>
      <c r="K20" s="401">
        <v>1.6180555555555556</v>
      </c>
      <c r="L20" s="408" t="s">
        <v>717</v>
      </c>
      <c r="M20" s="408" t="s">
        <v>896</v>
      </c>
      <c r="N20" s="176" t="s">
        <v>1074</v>
      </c>
      <c r="O20" s="161"/>
    </row>
    <row r="21" spans="1:15" ht="24" customHeight="1">
      <c r="A21" s="175">
        <v>18</v>
      </c>
      <c r="B21" s="175">
        <v>7</v>
      </c>
      <c r="C21" s="175" t="s">
        <v>1046</v>
      </c>
      <c r="D21" s="204" t="s">
        <v>271</v>
      </c>
      <c r="E21" s="204" t="s">
        <v>315</v>
      </c>
      <c r="F21" s="203" t="s">
        <v>316</v>
      </c>
      <c r="G21" s="302" t="s">
        <v>65</v>
      </c>
      <c r="H21" s="401">
        <v>0</v>
      </c>
      <c r="I21" s="309">
        <v>57</v>
      </c>
      <c r="J21" s="175">
        <v>2</v>
      </c>
      <c r="K21" s="401">
        <v>1.77</v>
      </c>
      <c r="L21" s="408" t="s">
        <v>717</v>
      </c>
      <c r="M21" s="408" t="s">
        <v>896</v>
      </c>
      <c r="N21" s="310" t="s">
        <v>1074</v>
      </c>
    </row>
    <row r="22" spans="1:15" ht="24" customHeight="1">
      <c r="A22" s="175">
        <v>19</v>
      </c>
      <c r="B22" s="175">
        <v>1</v>
      </c>
      <c r="C22" s="175" t="s">
        <v>1045</v>
      </c>
      <c r="D22" s="204" t="s">
        <v>351</v>
      </c>
      <c r="E22" s="204" t="s">
        <v>357</v>
      </c>
      <c r="F22" s="203" t="s">
        <v>143</v>
      </c>
      <c r="G22" s="312" t="s">
        <v>168</v>
      </c>
      <c r="H22" s="401">
        <v>0</v>
      </c>
      <c r="I22" s="202">
        <v>60</v>
      </c>
      <c r="J22" s="175">
        <v>2</v>
      </c>
      <c r="K22" s="401">
        <v>2.08</v>
      </c>
      <c r="L22" s="408" t="s">
        <v>717</v>
      </c>
      <c r="M22" s="408" t="s">
        <v>644</v>
      </c>
      <c r="N22" s="176"/>
      <c r="O22" s="161"/>
    </row>
    <row r="23" spans="1:15" ht="24" customHeight="1">
      <c r="A23" s="175">
        <v>20</v>
      </c>
      <c r="B23" s="175">
        <v>2</v>
      </c>
      <c r="C23" s="175" t="s">
        <v>1045</v>
      </c>
      <c r="D23" s="204" t="s">
        <v>351</v>
      </c>
      <c r="E23" s="204" t="s">
        <v>375</v>
      </c>
      <c r="F23" s="203" t="s">
        <v>376</v>
      </c>
      <c r="G23" s="312" t="s">
        <v>219</v>
      </c>
      <c r="H23" s="401">
        <v>0</v>
      </c>
      <c r="I23" s="202">
        <v>59</v>
      </c>
      <c r="J23" s="175">
        <v>2</v>
      </c>
      <c r="K23" s="401">
        <v>1.94</v>
      </c>
      <c r="L23" s="408" t="s">
        <v>717</v>
      </c>
      <c r="M23" s="408" t="s">
        <v>644</v>
      </c>
      <c r="N23" s="176"/>
      <c r="O23" s="161"/>
    </row>
    <row r="24" spans="1:15" ht="24" customHeight="1">
      <c r="A24" s="175">
        <v>21</v>
      </c>
      <c r="B24" s="175">
        <v>3</v>
      </c>
      <c r="C24" s="175" t="s">
        <v>1045</v>
      </c>
      <c r="D24" s="204" t="s">
        <v>351</v>
      </c>
      <c r="E24" s="204" t="s">
        <v>383</v>
      </c>
      <c r="F24" s="203" t="s">
        <v>384</v>
      </c>
      <c r="G24" s="302" t="s">
        <v>385</v>
      </c>
      <c r="H24" s="401">
        <v>0</v>
      </c>
      <c r="I24" s="202">
        <v>55</v>
      </c>
      <c r="J24" s="175">
        <v>2</v>
      </c>
      <c r="K24" s="401">
        <v>1.87</v>
      </c>
      <c r="L24" s="408" t="s">
        <v>717</v>
      </c>
      <c r="M24" s="408" t="s">
        <v>896</v>
      </c>
      <c r="N24" s="176" t="s">
        <v>1075</v>
      </c>
      <c r="O24" s="161"/>
    </row>
    <row r="25" spans="1:15" ht="24" customHeight="1">
      <c r="A25" s="175">
        <v>22</v>
      </c>
      <c r="B25" s="175">
        <v>4</v>
      </c>
      <c r="C25" s="175" t="s">
        <v>1045</v>
      </c>
      <c r="D25" s="204" t="s">
        <v>351</v>
      </c>
      <c r="E25" s="204" t="s">
        <v>413</v>
      </c>
      <c r="F25" s="203" t="s">
        <v>414</v>
      </c>
      <c r="G25" s="312" t="s">
        <v>415</v>
      </c>
      <c r="H25" s="401">
        <v>0</v>
      </c>
      <c r="I25" s="202">
        <v>51</v>
      </c>
      <c r="J25" s="175">
        <v>2</v>
      </c>
      <c r="K25" s="401">
        <v>2.34</v>
      </c>
      <c r="L25" s="408" t="s">
        <v>717</v>
      </c>
      <c r="M25" s="408" t="s">
        <v>644</v>
      </c>
      <c r="N25" s="176"/>
      <c r="O25" s="161"/>
    </row>
    <row r="26" spans="1:15" ht="24" customHeight="1">
      <c r="A26" s="175">
        <v>23</v>
      </c>
      <c r="B26" s="175">
        <v>5</v>
      </c>
      <c r="C26" s="175" t="s">
        <v>1045</v>
      </c>
      <c r="D26" s="204" t="s">
        <v>351</v>
      </c>
      <c r="E26" s="204" t="s">
        <v>220</v>
      </c>
      <c r="F26" s="203" t="s">
        <v>189</v>
      </c>
      <c r="G26" s="312" t="s">
        <v>221</v>
      </c>
      <c r="H26" s="401">
        <v>0</v>
      </c>
      <c r="I26" s="202">
        <v>57</v>
      </c>
      <c r="J26" s="175">
        <v>2</v>
      </c>
      <c r="K26" s="401">
        <v>2.0499999999999998</v>
      </c>
      <c r="L26" s="408" t="s">
        <v>717</v>
      </c>
      <c r="M26" s="408" t="s">
        <v>644</v>
      </c>
      <c r="N26" s="176"/>
      <c r="O26" s="161"/>
    </row>
    <row r="27" spans="1:15" ht="24" customHeight="1">
      <c r="A27" s="175">
        <v>24</v>
      </c>
      <c r="B27" s="175">
        <v>6</v>
      </c>
      <c r="C27" s="175" t="s">
        <v>1045</v>
      </c>
      <c r="D27" s="204" t="s">
        <v>351</v>
      </c>
      <c r="E27" s="204" t="s">
        <v>802</v>
      </c>
      <c r="F27" s="203" t="s">
        <v>804</v>
      </c>
      <c r="G27" s="302" t="s">
        <v>60</v>
      </c>
      <c r="H27" s="401">
        <v>0</v>
      </c>
      <c r="I27" s="202">
        <v>63</v>
      </c>
      <c r="J27" s="175">
        <v>2</v>
      </c>
      <c r="K27" s="401">
        <v>1.92</v>
      </c>
      <c r="L27" s="408" t="s">
        <v>717</v>
      </c>
      <c r="M27" s="408" t="s">
        <v>896</v>
      </c>
      <c r="N27" s="176" t="s">
        <v>897</v>
      </c>
      <c r="O27" s="161"/>
    </row>
    <row r="28" spans="1:15" ht="24" customHeight="1">
      <c r="A28" s="175">
        <v>25</v>
      </c>
      <c r="B28" s="175">
        <v>7</v>
      </c>
      <c r="C28" s="175" t="s">
        <v>1045</v>
      </c>
      <c r="D28" s="204" t="s">
        <v>351</v>
      </c>
      <c r="E28" s="204" t="s">
        <v>820</v>
      </c>
      <c r="F28" s="203" t="s">
        <v>821</v>
      </c>
      <c r="G28" s="302" t="s">
        <v>102</v>
      </c>
      <c r="H28" s="401">
        <v>0</v>
      </c>
      <c r="I28" s="202">
        <v>36</v>
      </c>
      <c r="J28" s="175">
        <v>2</v>
      </c>
      <c r="K28" s="401">
        <v>1.94</v>
      </c>
      <c r="L28" s="408" t="s">
        <v>717</v>
      </c>
      <c r="M28" s="408" t="s">
        <v>896</v>
      </c>
      <c r="N28" s="176" t="s">
        <v>897</v>
      </c>
      <c r="O28" s="161"/>
    </row>
    <row r="29" spans="1:15" ht="24" customHeight="1">
      <c r="A29" s="175">
        <v>26</v>
      </c>
      <c r="B29" s="175">
        <v>8</v>
      </c>
      <c r="C29" s="175" t="s">
        <v>1045</v>
      </c>
      <c r="D29" s="204" t="s">
        <v>351</v>
      </c>
      <c r="E29" s="204" t="s">
        <v>828</v>
      </c>
      <c r="F29" s="203" t="s">
        <v>829</v>
      </c>
      <c r="G29" s="302" t="s">
        <v>149</v>
      </c>
      <c r="H29" s="401">
        <v>0</v>
      </c>
      <c r="I29" s="202">
        <v>29</v>
      </c>
      <c r="J29" s="175">
        <v>1</v>
      </c>
      <c r="K29" s="401">
        <v>2.09</v>
      </c>
      <c r="L29" s="408" t="s">
        <v>717</v>
      </c>
      <c r="M29" s="408" t="s">
        <v>896</v>
      </c>
      <c r="N29" s="176" t="s">
        <v>1075</v>
      </c>
      <c r="O29" s="161"/>
    </row>
    <row r="30" spans="1:15" ht="24" customHeight="1">
      <c r="A30" s="175">
        <v>27</v>
      </c>
      <c r="B30" s="175">
        <v>9</v>
      </c>
      <c r="C30" s="175" t="s">
        <v>1045</v>
      </c>
      <c r="D30" s="204" t="s">
        <v>351</v>
      </c>
      <c r="E30" s="204" t="s">
        <v>833</v>
      </c>
      <c r="F30" s="203" t="s">
        <v>19</v>
      </c>
      <c r="G30" s="302" t="s">
        <v>834</v>
      </c>
      <c r="H30" s="401">
        <v>0</v>
      </c>
      <c r="I30" s="202">
        <v>69</v>
      </c>
      <c r="J30" s="175">
        <v>2</v>
      </c>
      <c r="K30" s="401">
        <v>1.9202898550724639</v>
      </c>
      <c r="L30" s="408" t="s">
        <v>717</v>
      </c>
      <c r="M30" s="408" t="s">
        <v>896</v>
      </c>
      <c r="N30" s="176" t="s">
        <v>897</v>
      </c>
      <c r="O30" s="161"/>
    </row>
    <row r="31" spans="1:15" ht="24" customHeight="1">
      <c r="A31" s="175">
        <v>28</v>
      </c>
      <c r="B31" s="175">
        <v>10</v>
      </c>
      <c r="C31" s="175" t="s">
        <v>1046</v>
      </c>
      <c r="D31" s="204" t="s">
        <v>351</v>
      </c>
      <c r="E31" s="204" t="s">
        <v>365</v>
      </c>
      <c r="F31" s="203" t="s">
        <v>19</v>
      </c>
      <c r="G31" s="302" t="s">
        <v>282</v>
      </c>
      <c r="H31" s="401">
        <v>0</v>
      </c>
      <c r="I31" s="309">
        <v>58</v>
      </c>
      <c r="J31" s="175">
        <v>2</v>
      </c>
      <c r="K31" s="401">
        <v>2.73</v>
      </c>
      <c r="L31" s="408" t="s">
        <v>717</v>
      </c>
      <c r="M31" s="408" t="s">
        <v>896</v>
      </c>
      <c r="N31" s="310" t="s">
        <v>897</v>
      </c>
    </row>
    <row r="32" spans="1:15" ht="24" customHeight="1">
      <c r="A32" s="175">
        <v>29</v>
      </c>
      <c r="B32" s="175">
        <v>11</v>
      </c>
      <c r="C32" s="175" t="s">
        <v>1046</v>
      </c>
      <c r="D32" s="204" t="s">
        <v>351</v>
      </c>
      <c r="E32" s="204" t="s">
        <v>368</v>
      </c>
      <c r="F32" s="203" t="s">
        <v>369</v>
      </c>
      <c r="G32" s="302" t="s">
        <v>149</v>
      </c>
      <c r="H32" s="401"/>
      <c r="I32" s="309">
        <v>55</v>
      </c>
      <c r="J32" s="175">
        <v>2</v>
      </c>
      <c r="K32" s="401">
        <v>2.4500000000000002</v>
      </c>
      <c r="L32" s="408"/>
      <c r="M32" s="408" t="s">
        <v>896</v>
      </c>
      <c r="N32" s="310" t="s">
        <v>1072</v>
      </c>
    </row>
    <row r="33" spans="1:15" ht="24" customHeight="1">
      <c r="A33" s="175">
        <v>30</v>
      </c>
      <c r="B33" s="175">
        <v>12</v>
      </c>
      <c r="C33" s="175" t="s">
        <v>1046</v>
      </c>
      <c r="D33" s="204" t="s">
        <v>351</v>
      </c>
      <c r="E33" s="204" t="s">
        <v>400</v>
      </c>
      <c r="F33" s="203" t="s">
        <v>209</v>
      </c>
      <c r="G33" s="302" t="s">
        <v>18</v>
      </c>
      <c r="H33" s="401"/>
      <c r="I33" s="309">
        <v>61</v>
      </c>
      <c r="J33" s="175">
        <v>2</v>
      </c>
      <c r="K33" s="401">
        <v>2.5099999999999998</v>
      </c>
      <c r="L33" s="408"/>
      <c r="M33" s="408" t="s">
        <v>896</v>
      </c>
      <c r="N33" s="310" t="s">
        <v>1072</v>
      </c>
    </row>
    <row r="34" spans="1:15" ht="24" customHeight="1">
      <c r="A34" s="175">
        <v>31</v>
      </c>
      <c r="B34" s="175">
        <v>13</v>
      </c>
      <c r="C34" s="175" t="s">
        <v>1046</v>
      </c>
      <c r="D34" s="204" t="s">
        <v>351</v>
      </c>
      <c r="E34" s="204" t="s">
        <v>803</v>
      </c>
      <c r="F34" s="203" t="s">
        <v>805</v>
      </c>
      <c r="G34" s="302" t="s">
        <v>416</v>
      </c>
      <c r="H34" s="401"/>
      <c r="I34" s="309">
        <v>44</v>
      </c>
      <c r="J34" s="175">
        <v>2</v>
      </c>
      <c r="K34" s="401">
        <v>2.48</v>
      </c>
      <c r="L34" s="408"/>
      <c r="M34" s="408" t="s">
        <v>896</v>
      </c>
      <c r="N34" s="310" t="s">
        <v>1072</v>
      </c>
    </row>
    <row r="35" spans="1:15" ht="24" customHeight="1">
      <c r="A35" s="175">
        <v>32</v>
      </c>
      <c r="B35" s="175">
        <v>1</v>
      </c>
      <c r="C35" s="175" t="s">
        <v>1045</v>
      </c>
      <c r="D35" s="204" t="s">
        <v>631</v>
      </c>
      <c r="E35" s="204" t="s">
        <v>621</v>
      </c>
      <c r="F35" s="203" t="s">
        <v>624</v>
      </c>
      <c r="G35" s="302" t="s">
        <v>625</v>
      </c>
      <c r="H35" s="401">
        <v>0</v>
      </c>
      <c r="I35" s="202">
        <v>50</v>
      </c>
      <c r="J35" s="175">
        <v>2</v>
      </c>
      <c r="K35" s="401">
        <v>2.15</v>
      </c>
      <c r="L35" s="408" t="s">
        <v>717</v>
      </c>
      <c r="M35" s="408" t="s">
        <v>896</v>
      </c>
      <c r="N35" s="176" t="s">
        <v>897</v>
      </c>
      <c r="O35" s="161"/>
    </row>
    <row r="36" spans="1:15" ht="24" customHeight="1">
      <c r="A36" s="175">
        <v>33</v>
      </c>
      <c r="B36" s="175">
        <v>2</v>
      </c>
      <c r="C36" s="175" t="s">
        <v>1045</v>
      </c>
      <c r="D36" s="204" t="s">
        <v>631</v>
      </c>
      <c r="E36" s="204" t="s">
        <v>718</v>
      </c>
      <c r="F36" s="203" t="s">
        <v>329</v>
      </c>
      <c r="G36" s="312" t="s">
        <v>169</v>
      </c>
      <c r="H36" s="401"/>
      <c r="I36" s="202">
        <v>44</v>
      </c>
      <c r="J36" s="175">
        <v>2</v>
      </c>
      <c r="K36" s="401">
        <v>1.98</v>
      </c>
      <c r="L36" s="408"/>
      <c r="M36" s="408" t="s">
        <v>644</v>
      </c>
      <c r="N36" s="176" t="s">
        <v>1062</v>
      </c>
      <c r="O36" s="161"/>
    </row>
    <row r="37" spans="1:15" ht="24" customHeight="1">
      <c r="A37" s="175">
        <v>34</v>
      </c>
      <c r="B37" s="175">
        <v>3</v>
      </c>
      <c r="C37" s="175" t="s">
        <v>1045</v>
      </c>
      <c r="D37" s="204" t="s">
        <v>631</v>
      </c>
      <c r="E37" s="204" t="s">
        <v>899</v>
      </c>
      <c r="F37" s="203" t="s">
        <v>66</v>
      </c>
      <c r="G37" s="312" t="s">
        <v>219</v>
      </c>
      <c r="H37" s="401">
        <v>0</v>
      </c>
      <c r="I37" s="202">
        <v>59</v>
      </c>
      <c r="J37" s="175">
        <v>2</v>
      </c>
      <c r="K37" s="401">
        <v>2.0699999999999998</v>
      </c>
      <c r="L37" s="408" t="s">
        <v>717</v>
      </c>
      <c r="M37" s="408" t="s">
        <v>644</v>
      </c>
      <c r="N37" s="176"/>
      <c r="O37" s="161"/>
    </row>
    <row r="38" spans="1:15" ht="24" customHeight="1">
      <c r="A38" s="175">
        <v>35</v>
      </c>
      <c r="B38" s="175">
        <v>4</v>
      </c>
      <c r="C38" s="175" t="s">
        <v>1045</v>
      </c>
      <c r="D38" s="204" t="s">
        <v>631</v>
      </c>
      <c r="E38" s="204" t="s">
        <v>901</v>
      </c>
      <c r="F38" s="203" t="s">
        <v>279</v>
      </c>
      <c r="G38" s="312" t="s">
        <v>238</v>
      </c>
      <c r="H38" s="401"/>
      <c r="I38" s="309">
        <v>43</v>
      </c>
      <c r="J38" s="175">
        <v>2</v>
      </c>
      <c r="K38" s="401">
        <v>2.06</v>
      </c>
      <c r="L38" s="408"/>
      <c r="M38" s="408" t="s">
        <v>644</v>
      </c>
      <c r="N38" s="310" t="s">
        <v>1062</v>
      </c>
    </row>
    <row r="39" spans="1:15" ht="34.5" customHeight="1">
      <c r="A39" s="175">
        <v>36</v>
      </c>
      <c r="B39" s="175">
        <v>5</v>
      </c>
      <c r="C39" s="175" t="s">
        <v>1046</v>
      </c>
      <c r="D39" s="204" t="s">
        <v>631</v>
      </c>
      <c r="E39" s="204" t="s">
        <v>405</v>
      </c>
      <c r="F39" s="203" t="s">
        <v>321</v>
      </c>
      <c r="G39" s="302" t="s">
        <v>406</v>
      </c>
      <c r="H39" s="401"/>
      <c r="I39" s="309">
        <v>57</v>
      </c>
      <c r="J39" s="175">
        <v>2</v>
      </c>
      <c r="K39" s="401">
        <v>2.12</v>
      </c>
      <c r="L39" s="408"/>
      <c r="M39" s="408" t="s">
        <v>896</v>
      </c>
      <c r="N39" s="412" t="s">
        <v>1073</v>
      </c>
    </row>
    <row r="40" spans="1:15" ht="24" customHeight="1">
      <c r="A40" s="175">
        <v>37</v>
      </c>
      <c r="B40" s="175">
        <v>1</v>
      </c>
      <c r="C40" s="175"/>
      <c r="D40" s="410" t="s">
        <v>107</v>
      </c>
      <c r="E40" s="410" t="s">
        <v>1063</v>
      </c>
      <c r="F40" s="411" t="s">
        <v>1064</v>
      </c>
      <c r="G40" s="414" t="s">
        <v>64</v>
      </c>
      <c r="H40" s="401">
        <v>0</v>
      </c>
      <c r="I40" s="309">
        <v>69</v>
      </c>
      <c r="J40" s="175">
        <v>2</v>
      </c>
      <c r="K40" s="401">
        <v>2.04</v>
      </c>
      <c r="L40" s="408" t="s">
        <v>717</v>
      </c>
      <c r="M40" s="408" t="s">
        <v>644</v>
      </c>
      <c r="N40" s="175"/>
    </row>
    <row r="41" spans="1:15" ht="24" customHeight="1">
      <c r="A41" s="175">
        <v>38</v>
      </c>
      <c r="B41" s="175">
        <v>2</v>
      </c>
      <c r="C41" s="175"/>
      <c r="D41" s="410" t="s">
        <v>107</v>
      </c>
      <c r="E41" s="410" t="s">
        <v>1065</v>
      </c>
      <c r="F41" s="411" t="s">
        <v>70</v>
      </c>
      <c r="G41" s="414" t="s">
        <v>98</v>
      </c>
      <c r="H41" s="401">
        <v>0</v>
      </c>
      <c r="I41" s="309">
        <v>67</v>
      </c>
      <c r="J41" s="175">
        <v>2</v>
      </c>
      <c r="K41" s="401">
        <v>2.29</v>
      </c>
      <c r="L41" s="408" t="s">
        <v>717</v>
      </c>
      <c r="M41" s="408" t="s">
        <v>644</v>
      </c>
      <c r="N41" s="175"/>
    </row>
    <row r="42" spans="1:15" ht="24" customHeight="1">
      <c r="A42" s="175">
        <v>39</v>
      </c>
      <c r="B42" s="175">
        <v>3</v>
      </c>
      <c r="C42" s="175"/>
      <c r="D42" s="410" t="s">
        <v>107</v>
      </c>
      <c r="E42" s="410" t="s">
        <v>1066</v>
      </c>
      <c r="F42" s="411" t="s">
        <v>1067</v>
      </c>
      <c r="G42" s="414" t="s">
        <v>168</v>
      </c>
      <c r="H42" s="401">
        <v>0</v>
      </c>
      <c r="I42" s="309">
        <v>73</v>
      </c>
      <c r="J42" s="175">
        <v>2</v>
      </c>
      <c r="K42" s="401">
        <v>2.0299999999999998</v>
      </c>
      <c r="L42" s="408" t="s">
        <v>717</v>
      </c>
      <c r="M42" s="408" t="s">
        <v>644</v>
      </c>
      <c r="N42" s="175"/>
    </row>
  </sheetData>
  <autoFilter ref="A3:AC42"/>
  <mergeCells count="1">
    <mergeCell ref="A1:N1"/>
  </mergeCells>
  <conditionalFormatting sqref="H43:M65454 H3:M3">
    <cfRule type="cellIs" dxfId="53" priority="6" stopIfTrue="1" operator="lessThan">
      <formula>4.99</formula>
    </cfRule>
  </conditionalFormatting>
  <conditionalFormatting sqref="Z1:Z2">
    <cfRule type="cellIs" dxfId="52" priority="5" stopIfTrue="1" operator="lessThan">
      <formula>4.95</formula>
    </cfRule>
  </conditionalFormatting>
  <conditionalFormatting sqref="H43:L65454 H1:L3">
    <cfRule type="cellIs" dxfId="51" priority="4" stopIfTrue="1" operator="lessThan">
      <formula>5</formula>
    </cfRule>
  </conditionalFormatting>
  <conditionalFormatting sqref="H43:H1048576 H1:H3">
    <cfRule type="cellIs" dxfId="50" priority="2" operator="greaterThan">
      <formula>0</formula>
    </cfRule>
    <cfRule type="cellIs" dxfId="49" priority="3" operator="lessThan">
      <formula>0</formula>
    </cfRule>
  </conditionalFormatting>
  <conditionalFormatting sqref="K43:L1048576 K1:L3">
    <cfRule type="cellIs" dxfId="48" priority="1" operator="greaterThan">
      <formula>0</formula>
    </cfRule>
  </conditionalFormatting>
  <pageMargins left="0.25" right="0.25" top="0.5" bottom="0.2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Vị trí VL1</vt:lpstr>
      <vt:lpstr>DS nợ môn VTVL1</vt:lpstr>
      <vt:lpstr>Bảng TH VTVL</vt:lpstr>
      <vt:lpstr>Vị trí VL2</vt:lpstr>
      <vt:lpstr>DS nợ môn VTVL2</vt:lpstr>
      <vt:lpstr>TH 09.3.2022</vt:lpstr>
      <vt:lpstr>DS xét 09.3.2022</vt:lpstr>
      <vt:lpstr>'DS nợ môn VTVL1'!Print_Titles</vt:lpstr>
      <vt:lpstr>'DS nợ môn VTVL2'!Print_Titles</vt:lpstr>
      <vt:lpstr>'DS xét 09.3.2022'!Print_Titles</vt:lpstr>
      <vt:lpstr>'Vị trí VL1'!Print_Titles</vt:lpstr>
      <vt:lpstr>'Vị trí VL2'!Print_Titles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2022-03-08T11:20:43Z</cp:lastPrinted>
  <dcterms:created xsi:type="dcterms:W3CDTF">1996-10-14T23:33:28Z</dcterms:created>
  <dcterms:modified xsi:type="dcterms:W3CDTF">2022-03-10T06:46:06Z</dcterms:modified>
</cp:coreProperties>
</file>